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9AE7C379-BA43-468F-A280-E481531A246C}"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5" i="2"/>
  <c r="BW5" i="2" s="1"/>
  <c r="BX8" i="2"/>
  <c r="BW8" i="2" s="1"/>
  <c r="BX9" i="2"/>
  <c r="BW9" i="2" s="1"/>
  <c r="BX7" i="2"/>
  <c r="BW7" i="2" s="1"/>
  <c r="BX4" i="2"/>
  <c r="BW4" i="2" s="1"/>
  <c r="BX6" i="2"/>
  <c r="BW6" i="2" s="1"/>
  <c r="BX10" i="2"/>
  <c r="BW10" i="2" s="1"/>
  <c r="BX13" i="2"/>
  <c r="BW13" i="2" s="1"/>
  <c r="BX14" i="2"/>
  <c r="BW14" i="2" s="1"/>
  <c r="BX11" i="2"/>
  <c r="BW11" i="2" s="1"/>
  <c r="BX12" i="2"/>
  <c r="BW12" i="2" s="1"/>
  <c r="BX16" i="2"/>
  <c r="BW16" i="2" s="1"/>
  <c r="BX18" i="2"/>
  <c r="BW18" i="2" s="1"/>
  <c r="BX17" i="2"/>
  <c r="BW17" i="2" s="1"/>
  <c r="BX19" i="2"/>
  <c r="BW19" i="2" s="1"/>
  <c r="BX24" i="2"/>
  <c r="BW24" i="2" s="1"/>
  <c r="BX20" i="2"/>
  <c r="BW20" i="2" s="1"/>
  <c r="BX15" i="2"/>
  <c r="BW15" i="2" s="1"/>
  <c r="BX27" i="2"/>
  <c r="BW27" i="2" s="1"/>
  <c r="BX22" i="2"/>
  <c r="BW22" i="2" s="1"/>
  <c r="BX26" i="2"/>
  <c r="BW26" i="2" s="1"/>
  <c r="BX28" i="2"/>
  <c r="BW28" i="2" s="1"/>
  <c r="BX25" i="2"/>
  <c r="BW25" i="2" s="1"/>
  <c r="BX23" i="2"/>
  <c r="BW23" i="2" s="1"/>
  <c r="BX21" i="2"/>
  <c r="BW21"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30" i="7"/>
  <c r="E30" i="7"/>
  <c r="F30" i="7"/>
  <c r="G30" i="7"/>
  <c r="H30" i="7"/>
  <c r="I30" i="7"/>
  <c r="D25" i="7"/>
  <c r="E25" i="7"/>
  <c r="F25" i="7"/>
  <c r="G25" i="7"/>
  <c r="H25" i="7"/>
  <c r="D21" i="7"/>
  <c r="E21" i="7"/>
  <c r="F21" i="7"/>
  <c r="G21" i="7"/>
  <c r="H21" i="7"/>
  <c r="I21" i="7"/>
  <c r="D19" i="7"/>
  <c r="E19" i="7"/>
  <c r="F19" i="7"/>
  <c r="G19" i="7"/>
  <c r="H19" i="7"/>
  <c r="I19" i="7"/>
  <c r="J19" i="7"/>
  <c r="D6" i="7"/>
  <c r="E6" i="7"/>
  <c r="F6" i="7"/>
  <c r="G6" i="7"/>
  <c r="H6" i="7"/>
  <c r="I6" i="7"/>
  <c r="J6"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29" i="7"/>
  <c r="E29" i="7"/>
  <c r="F29" i="7"/>
  <c r="G29" i="7"/>
  <c r="H29" i="7"/>
  <c r="I29"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8" i="2"/>
  <c r="AX3" i="2"/>
  <c r="AX16" i="2"/>
  <c r="AX11" i="2"/>
  <c r="AX20" i="2"/>
  <c r="AX25" i="2"/>
  <c r="AX32" i="2"/>
  <c r="AX22" i="2"/>
  <c r="AX12" i="2"/>
  <c r="AX19" i="2"/>
  <c r="AX10" i="2"/>
  <c r="AX13" i="2"/>
  <c r="AX28" i="2"/>
  <c r="AX30" i="2"/>
  <c r="AX23" i="2"/>
  <c r="AX21" i="2"/>
  <c r="AX26" i="2"/>
  <c r="AX9" i="2"/>
  <c r="AX15" i="2"/>
  <c r="AX14" i="2"/>
  <c r="AX6" i="2"/>
  <c r="AX7" i="2"/>
  <c r="AX18" i="2"/>
  <c r="AX4" i="2"/>
  <c r="AX5" i="2"/>
  <c r="AX29" i="2"/>
  <c r="AX17" i="2"/>
  <c r="AX27" i="2"/>
  <c r="AX24" i="2"/>
  <c r="AX33" i="2"/>
  <c r="AX31" i="2"/>
  <c r="AX2" i="2"/>
  <c r="AT8" i="2"/>
  <c r="AT3" i="2"/>
  <c r="AT16" i="2"/>
  <c r="AT11" i="2"/>
  <c r="AT20" i="2"/>
  <c r="AT25" i="2"/>
  <c r="AT32" i="2"/>
  <c r="AT22" i="2"/>
  <c r="AT12" i="2"/>
  <c r="AT19" i="2"/>
  <c r="AT10" i="2"/>
  <c r="AT13" i="2"/>
  <c r="AT28" i="2"/>
  <c r="AT30" i="2"/>
  <c r="AT23" i="2"/>
  <c r="AT21" i="2"/>
  <c r="AT26" i="2"/>
  <c r="AT9" i="2"/>
  <c r="AT15" i="2"/>
  <c r="AT14" i="2"/>
  <c r="AT6" i="2"/>
  <c r="AT7" i="2"/>
  <c r="AT18" i="2"/>
  <c r="AT4" i="2"/>
  <c r="AT5" i="2"/>
  <c r="AT29" i="2"/>
  <c r="AT17" i="2"/>
  <c r="AT27" i="2"/>
  <c r="AT24"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0" i="2"/>
  <c r="AV20" i="2"/>
  <c r="AY20" i="2"/>
  <c r="AZ20" i="2"/>
  <c r="AU30" i="2"/>
  <c r="AV30" i="2"/>
  <c r="AY30" i="2"/>
  <c r="AZ30" i="2"/>
  <c r="AU10" i="2"/>
  <c r="AV10" i="2"/>
  <c r="AY10" i="2"/>
  <c r="AZ10" i="2"/>
  <c r="AU18" i="2"/>
  <c r="AV18" i="2"/>
  <c r="AY18" i="2"/>
  <c r="AZ18" i="2"/>
  <c r="AU16" i="2"/>
  <c r="AV16" i="2"/>
  <c r="AY16" i="2"/>
  <c r="AZ16" i="2"/>
  <c r="AU32" i="2"/>
  <c r="AV32" i="2"/>
  <c r="AY32" i="2"/>
  <c r="AZ32" i="2"/>
  <c r="AU13" i="2"/>
  <c r="AV13" i="2"/>
  <c r="AY13" i="2"/>
  <c r="AZ13" i="2"/>
  <c r="AU4" i="2"/>
  <c r="AV4" i="2"/>
  <c r="AY4" i="2"/>
  <c r="AZ4" i="2"/>
  <c r="AU15" i="2"/>
  <c r="AV15" i="2"/>
  <c r="AY15" i="2"/>
  <c r="AZ15" i="2"/>
  <c r="AU8" i="2"/>
  <c r="AV8" i="2"/>
  <c r="AY8" i="2"/>
  <c r="AZ8" i="2"/>
  <c r="AU11" i="2"/>
  <c r="AV11" i="2"/>
  <c r="AY11" i="2"/>
  <c r="AZ11" i="2"/>
  <c r="AU9" i="2"/>
  <c r="AV9" i="2"/>
  <c r="AY9" i="2"/>
  <c r="AZ9" i="2"/>
  <c r="AU7" i="2"/>
  <c r="AV7" i="2"/>
  <c r="AY7" i="2"/>
  <c r="AZ7" i="2"/>
  <c r="AU24" i="2"/>
  <c r="AV24" i="2"/>
  <c r="AY24" i="2"/>
  <c r="AZ24" i="2"/>
  <c r="AU14" i="2"/>
  <c r="AV14" i="2"/>
  <c r="AY14" i="2"/>
  <c r="AZ14" i="2"/>
  <c r="AU31" i="2"/>
  <c r="AV31" i="2"/>
  <c r="AY31" i="2"/>
  <c r="AZ31" i="2"/>
  <c r="AU21" i="2"/>
  <c r="AV21" i="2"/>
  <c r="AY21" i="2"/>
  <c r="AZ21" i="2"/>
  <c r="AU22" i="2"/>
  <c r="AV22" i="2"/>
  <c r="AY22" i="2"/>
  <c r="AZ22" i="2"/>
  <c r="AU17" i="2"/>
  <c r="AV17" i="2"/>
  <c r="AY17" i="2"/>
  <c r="AZ17" i="2"/>
  <c r="AU26" i="2"/>
  <c r="AV26" i="2"/>
  <c r="AY26" i="2"/>
  <c r="AZ26" i="2"/>
  <c r="AU28" i="2"/>
  <c r="AV28" i="2"/>
  <c r="AY28" i="2"/>
  <c r="AZ28" i="2"/>
  <c r="AU29" i="2"/>
  <c r="AV29" i="2"/>
  <c r="AY29" i="2"/>
  <c r="AZ29" i="2"/>
  <c r="AU33" i="2"/>
  <c r="AV33" i="2"/>
  <c r="AY33" i="2"/>
  <c r="AZ33" i="2"/>
  <c r="AU27" i="2"/>
  <c r="AV27" i="2"/>
  <c r="AY27" i="2"/>
  <c r="AZ27" i="2"/>
  <c r="AU12" i="2"/>
  <c r="AV12" i="2"/>
  <c r="AY12" i="2"/>
  <c r="AZ12" i="2"/>
  <c r="AU6" i="2"/>
  <c r="AV6" i="2"/>
  <c r="AY6" i="2"/>
  <c r="AZ6" i="2"/>
  <c r="AU25" i="2"/>
  <c r="AV25" i="2"/>
  <c r="AY25" i="2"/>
  <c r="AZ25" i="2"/>
  <c r="AU19" i="2"/>
  <c r="AV19" i="2"/>
  <c r="AY19" i="2"/>
  <c r="AZ19" i="2"/>
  <c r="AU5" i="2"/>
  <c r="AV5" i="2"/>
  <c r="AY5" i="2"/>
  <c r="AZ5" i="2"/>
  <c r="AU3" i="2"/>
  <c r="AV3" i="2"/>
  <c r="AY3" i="2"/>
  <c r="AZ3" i="2"/>
  <c r="AU2" i="2"/>
  <c r="AV2" i="2"/>
  <c r="AY2" i="2"/>
  <c r="AZ2" i="2"/>
  <c r="AZ23" i="2"/>
  <c r="AY23" i="2"/>
  <c r="AV23" i="2"/>
  <c r="AU23"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01" i="1"/>
  <c r="O905" i="1"/>
  <c r="O906" i="1"/>
  <c r="O907" i="1"/>
  <c r="O908"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O849" i="1" s="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O865" i="1" s="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O881" i="1" s="1"/>
  <c r="H882" i="1"/>
  <c r="O882" i="1" s="1"/>
  <c r="H883" i="1"/>
  <c r="O883" i="1" s="1"/>
  <c r="H884" i="1"/>
  <c r="O884" i="1" s="1"/>
  <c r="H885" i="1"/>
  <c r="H886" i="1"/>
  <c r="O886" i="1" s="1"/>
  <c r="H887" i="1"/>
  <c r="O887" i="1" s="1"/>
  <c r="H888" i="1"/>
  <c r="O888" i="1" s="1"/>
  <c r="H889" i="1"/>
  <c r="O889" i="1" s="1"/>
  <c r="H891" i="1"/>
  <c r="O891" i="1" s="1"/>
  <c r="H890" i="1"/>
  <c r="O890" i="1" s="1"/>
  <c r="H892" i="1"/>
  <c r="O892" i="1" s="1"/>
  <c r="H893" i="1"/>
  <c r="O893" i="1" s="1"/>
  <c r="H896" i="1"/>
  <c r="O896" i="1" s="1"/>
  <c r="H894" i="1"/>
  <c r="O894" i="1" s="1"/>
  <c r="H895" i="1"/>
  <c r="O895" i="1" s="1"/>
  <c r="H897" i="1"/>
  <c r="O897" i="1" s="1"/>
  <c r="H898" i="1"/>
  <c r="O898" i="1" s="1"/>
  <c r="H899" i="1"/>
  <c r="O899" i="1" s="1"/>
  <c r="H900" i="1"/>
  <c r="O900" i="1" s="1"/>
  <c r="H901" i="1"/>
  <c r="H902" i="1"/>
  <c r="O902" i="1" s="1"/>
  <c r="H903" i="1"/>
  <c r="O903" i="1" s="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09" i="1" l="1"/>
  <c r="O904" i="1"/>
  <c r="O885" i="1"/>
  <c r="O873" i="1"/>
  <c r="O863" i="1"/>
  <c r="O847" i="1"/>
  <c r="O856" i="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X59" i="11"/>
  <c r="R63" i="11"/>
  <c r="R65"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O5" i="11"/>
  <c r="E15" i="11"/>
  <c r="X9" i="11"/>
  <c r="V13" i="11"/>
  <c r="X15" i="11"/>
  <c r="AB16" i="11"/>
  <c r="T17" i="11"/>
  <c r="AD18" i="11"/>
  <c r="AG7" i="11"/>
  <c r="AG11" i="11"/>
  <c r="X10" i="11"/>
  <c r="M20" i="11"/>
  <c r="I28" i="11"/>
  <c r="AA32" i="11"/>
  <c r="G33" i="11"/>
  <c r="U14" i="11"/>
  <c r="N21" i="11"/>
  <c r="AF27" i="11"/>
  <c r="R28" i="11"/>
  <c r="P32" i="11"/>
  <c r="AB18" i="11"/>
  <c r="AE19" i="11"/>
  <c r="Q20" i="11"/>
  <c r="M22" i="11"/>
  <c r="Q23" i="11"/>
  <c r="I24" i="11"/>
  <c r="O24" i="11"/>
  <c r="S31" i="11"/>
  <c r="R30"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B26" i="11" s="1"/>
  <c r="AL901" i="1"/>
  <c r="Z37" i="11"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T12" i="11" s="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M28" i="11" s="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8" i="2"/>
  <c r="D31" i="2"/>
  <c r="AT7" i="4"/>
  <c r="D30" i="2"/>
  <c r="D18" i="2"/>
  <c r="D15" i="2"/>
  <c r="BL15" i="4"/>
  <c r="D14" i="2"/>
  <c r="D6" i="2"/>
  <c r="D16" i="2"/>
  <c r="D29" i="2"/>
  <c r="D27" i="2"/>
  <c r="S56" i="1"/>
  <c r="R33" i="2" s="1"/>
  <c r="S50" i="1"/>
  <c r="R19" i="2" s="1"/>
  <c r="BL47" i="4"/>
  <c r="BF31" i="4"/>
  <c r="AK58" i="4"/>
  <c r="BN59" i="4"/>
  <c r="BB39" i="4"/>
  <c r="E24" i="4"/>
  <c r="BB51" i="4"/>
  <c r="BK50" i="4"/>
  <c r="BM20" i="4"/>
  <c r="AV53" i="4"/>
  <c r="AE64" i="4"/>
  <c r="C42" i="4"/>
  <c r="E64" i="4"/>
  <c r="BK8" i="4"/>
  <c r="D41" i="4"/>
  <c r="AR61" i="4"/>
  <c r="BE46" i="4"/>
  <c r="F51" i="4"/>
  <c r="AV15" i="4"/>
  <c r="AZ5" i="4"/>
  <c r="BJ49" i="4"/>
  <c r="C40" i="4"/>
  <c r="E58" i="4"/>
  <c r="C18" i="4"/>
  <c r="BE34" i="4"/>
  <c r="D7" i="2"/>
  <c r="D12" i="2"/>
  <c r="D3" i="2"/>
  <c r="S22" i="1"/>
  <c r="Q12" i="2" s="1"/>
  <c r="S16" i="1"/>
  <c r="S28" i="2" s="1"/>
  <c r="S10" i="1"/>
  <c r="R3" i="2" s="1"/>
  <c r="S31" i="1"/>
  <c r="S10" i="2" s="1"/>
  <c r="C12" i="4"/>
  <c r="C32" i="4"/>
  <c r="BL11" i="4"/>
  <c r="D47" i="4"/>
  <c r="BD61" i="4"/>
  <c r="D21" i="4"/>
  <c r="BN55" i="4"/>
  <c r="BM52" i="4"/>
  <c r="BN35" i="4"/>
  <c r="F47" i="4"/>
  <c r="AZ55" i="4"/>
  <c r="E44" i="4"/>
  <c r="C46" i="4"/>
  <c r="BA18" i="4"/>
  <c r="C38" i="4"/>
  <c r="F19" i="4"/>
  <c r="D33" i="2"/>
  <c r="D22" i="2"/>
  <c r="BN61" i="4"/>
  <c r="C50" i="4"/>
  <c r="D11" i="2"/>
  <c r="S15" i="1"/>
  <c r="R11" i="2" s="1"/>
  <c r="S9" i="1"/>
  <c r="S22" i="2" s="1"/>
  <c r="S30" i="1"/>
  <c r="AO30" i="4"/>
  <c r="BK56" i="4"/>
  <c r="E60" i="4"/>
  <c r="AA38" i="4"/>
  <c r="BG30" i="4"/>
  <c r="F21" i="4"/>
  <c r="F45" i="4"/>
  <c r="BN37" i="4"/>
  <c r="BK30" i="4"/>
  <c r="F57" i="4"/>
  <c r="BH39" i="4"/>
  <c r="BK54" i="4"/>
  <c r="BK40" i="4"/>
  <c r="BL53" i="4"/>
  <c r="AY44" i="4"/>
  <c r="BK22" i="4"/>
  <c r="E36" i="4"/>
  <c r="BI26" i="4"/>
  <c r="D10" i="2"/>
  <c r="D57" i="4"/>
  <c r="BG54" i="4"/>
  <c r="D19" i="2"/>
  <c r="F27" i="4"/>
  <c r="D9" i="2"/>
  <c r="S3" i="1"/>
  <c r="S14" i="1"/>
  <c r="Q9" i="2" s="1"/>
  <c r="S8" i="1"/>
  <c r="Q6" i="2" s="1"/>
  <c r="S71" i="1"/>
  <c r="Q8" i="2" s="1"/>
  <c r="S47" i="1"/>
  <c r="R15" i="2" s="1"/>
  <c r="S35" i="1"/>
  <c r="R29" i="2" s="1"/>
  <c r="S29" i="1"/>
  <c r="R17" i="2" s="1"/>
  <c r="BH27" i="4"/>
  <c r="F23" i="4"/>
  <c r="AZ41" i="4"/>
  <c r="BN29" i="4"/>
  <c r="BM16" i="4"/>
  <c r="BL61" i="4"/>
  <c r="BH51" i="4"/>
  <c r="BH53" i="4"/>
  <c r="E16" i="4"/>
  <c r="E38" i="4"/>
  <c r="BM26" i="4"/>
  <c r="BG42" i="4"/>
  <c r="BD47" i="4"/>
  <c r="BL55" i="4"/>
  <c r="C34" i="4"/>
  <c r="D4" i="2"/>
  <c r="BN19" i="4"/>
  <c r="E18" i="4"/>
  <c r="D13" i="2"/>
  <c r="D21" i="2"/>
  <c r="D5" i="2"/>
  <c r="D23" i="2"/>
  <c r="D26" i="2"/>
  <c r="D32" i="2"/>
  <c r="S13" i="1"/>
  <c r="R24" i="2" s="1"/>
  <c r="S7" i="1"/>
  <c r="Q32" i="2" s="1"/>
  <c r="S82" i="1"/>
  <c r="Q2" i="2" s="1"/>
  <c r="S40" i="1"/>
  <c r="Z3" i="2" s="1"/>
  <c r="S34" i="1"/>
  <c r="Q21" i="2" s="1"/>
  <c r="D24" i="2"/>
  <c r="D28" i="2"/>
  <c r="D25" i="2"/>
  <c r="BJ17" i="4"/>
  <c r="D20" i="2"/>
  <c r="S24" i="1"/>
  <c r="S18" i="1"/>
  <c r="AA21" i="2" s="1"/>
  <c r="S12" i="1"/>
  <c r="S13"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9"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1" i="2"/>
  <c r="W25"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9" i="2"/>
  <c r="N18" i="2"/>
  <c r="W15" i="2"/>
  <c r="N2" i="2"/>
  <c r="U26" i="2"/>
  <c r="Y26" i="2"/>
  <c r="W22" i="2"/>
  <c r="O6" i="2"/>
  <c r="U19" i="2"/>
  <c r="W29" i="2"/>
  <c r="AA23" i="2"/>
  <c r="Z26" i="2"/>
  <c r="O2" i="2"/>
  <c r="U9" i="2"/>
  <c r="Y9" i="2"/>
  <c r="W10" i="2"/>
  <c r="Z9" i="2"/>
  <c r="V26" i="2"/>
  <c r="AA32" i="2"/>
  <c r="AA6" i="2"/>
  <c r="V9" i="2"/>
  <c r="O32" i="2"/>
  <c r="W26" i="2"/>
  <c r="V32" i="2"/>
  <c r="Y32" i="2"/>
  <c r="Z32" i="2"/>
  <c r="U32" i="2"/>
  <c r="W32" i="2"/>
  <c r="AA18" i="2"/>
  <c r="N8" i="2"/>
  <c r="W31" i="2"/>
  <c r="O8" i="2"/>
  <c r="M8" i="2"/>
  <c r="W30" i="2"/>
  <c r="O58" i="1"/>
  <c r="AD58" i="1" s="1"/>
  <c r="O26" i="1"/>
  <c r="AD26" i="1" s="1"/>
  <c r="O42" i="1"/>
  <c r="AD42" i="1" s="1"/>
  <c r="O45" i="1"/>
  <c r="AD45" i="1" s="1"/>
  <c r="O61" i="1"/>
  <c r="AD61" i="1" s="1"/>
  <c r="O29" i="1"/>
  <c r="AD29" i="1" s="1"/>
  <c r="O56" i="1"/>
  <c r="AD56" i="1" s="1"/>
  <c r="N22" i="2"/>
  <c r="W16" i="2"/>
  <c r="O27" i="1"/>
  <c r="AD27" i="1" s="1"/>
  <c r="O43" i="1"/>
  <c r="AD43" i="1" s="1"/>
  <c r="O59" i="1"/>
  <c r="AD59" i="1" s="1"/>
  <c r="U7" i="2"/>
  <c r="O52" i="1"/>
  <c r="AD52" i="1" s="1"/>
  <c r="Z18" i="2"/>
  <c r="O36" i="1"/>
  <c r="AD36" i="1" s="1"/>
  <c r="Z27" i="2"/>
  <c r="V24" i="2"/>
  <c r="AE66" i="4"/>
  <c r="O34" i="1"/>
  <c r="AD34" i="1" s="1"/>
  <c r="AA27" i="2"/>
  <c r="N4" i="2"/>
  <c r="M33" i="2"/>
  <c r="O50" i="1"/>
  <c r="AD50" i="1" s="1"/>
  <c r="N15" i="2"/>
  <c r="J65" i="4"/>
  <c r="W20" i="2"/>
  <c r="N19" i="2"/>
  <c r="V31" i="2"/>
  <c r="O46" i="1"/>
  <c r="AD46" i="1" s="1"/>
  <c r="N33" i="2"/>
  <c r="V18" i="2"/>
  <c r="N6" i="2"/>
  <c r="N29" i="2"/>
  <c r="N17" i="2"/>
  <c r="W33" i="2"/>
  <c r="O30" i="1"/>
  <c r="AD30" i="1" s="1"/>
  <c r="N5" i="2"/>
  <c r="N11" i="2"/>
  <c r="N14" i="2"/>
  <c r="U14" i="2"/>
  <c r="O10" i="2"/>
  <c r="O62" i="1"/>
  <c r="AD62" i="1" s="1"/>
  <c r="M10" i="2"/>
  <c r="U21" i="2"/>
  <c r="N28" i="2"/>
  <c r="V11" i="2"/>
  <c r="AH65" i="4"/>
  <c r="V12" i="2"/>
  <c r="V16" i="2"/>
  <c r="V14" i="2"/>
  <c r="V6" i="2"/>
  <c r="W18" i="2"/>
  <c r="V2" i="2"/>
  <c r="V15" i="2"/>
  <c r="W6" i="2"/>
  <c r="BO7" i="2"/>
  <c r="V10" i="2"/>
  <c r="W27" i="2"/>
  <c r="BN12" i="2"/>
  <c r="Y6" i="2"/>
  <c r="BN8" i="2"/>
  <c r="V5" i="2"/>
  <c r="BO9" i="2"/>
  <c r="V7" i="2"/>
  <c r="V4" i="2"/>
  <c r="BO17" i="2"/>
  <c r="N12" i="2"/>
  <c r="W24" i="2"/>
  <c r="BK62" i="4"/>
  <c r="W2" i="2"/>
  <c r="W3" i="2"/>
  <c r="W5" i="2"/>
  <c r="U11" i="2"/>
  <c r="W12" i="2"/>
  <c r="U12" i="2"/>
  <c r="W28" i="2"/>
  <c r="BO22" i="2"/>
  <c r="BN2" i="2"/>
  <c r="H11" i="2"/>
  <c r="I11" i="2" s="1"/>
  <c r="H26" i="2"/>
  <c r="I26" i="2" s="1"/>
  <c r="H13" i="2"/>
  <c r="I13" i="2" s="1"/>
  <c r="H7" i="2"/>
  <c r="I7" i="2" s="1"/>
  <c r="N13" i="2"/>
  <c r="N3" i="2"/>
  <c r="U18" i="2"/>
  <c r="U3" i="2"/>
  <c r="V30" i="2"/>
  <c r="V25" i="2"/>
  <c r="W21" i="2"/>
  <c r="W11" i="2"/>
  <c r="BN13" i="2"/>
  <c r="BO2" i="2"/>
  <c r="H31" i="2"/>
  <c r="I31" i="2" s="1"/>
  <c r="H30" i="2"/>
  <c r="I30" i="2" s="1"/>
  <c r="O16" i="2"/>
  <c r="M16" i="2"/>
  <c r="U10" i="2"/>
  <c r="U5" i="2"/>
  <c r="W14" i="2"/>
  <c r="BO28" i="2"/>
  <c r="BO14" i="2"/>
  <c r="H21" i="2"/>
  <c r="I21" i="2" s="1"/>
  <c r="U30" i="2"/>
  <c r="U25" i="2"/>
  <c r="V21" i="2"/>
  <c r="W4" i="2"/>
  <c r="Y27" i="2"/>
  <c r="BO8" i="2"/>
  <c r="BO24" i="2"/>
  <c r="BN32" i="2"/>
  <c r="H2" i="2"/>
  <c r="I2" i="2" s="1"/>
  <c r="BN20" i="2"/>
  <c r="H22" i="2"/>
  <c r="I22" i="2" s="1"/>
  <c r="M23" i="2"/>
  <c r="BO33" i="2"/>
  <c r="H12" i="2"/>
  <c r="I12" i="2" s="1"/>
  <c r="H17" i="2"/>
  <c r="I17" i="2" s="1"/>
  <c r="T16" i="2"/>
  <c r="N10" i="2"/>
  <c r="U6" i="2"/>
  <c r="U4" i="2"/>
  <c r="V27" i="2"/>
  <c r="T17" i="2"/>
  <c r="H20" i="2"/>
  <c r="I20" i="2" s="1"/>
  <c r="L27" i="2"/>
  <c r="N23" i="2"/>
  <c r="U16" i="2"/>
  <c r="V29" i="2"/>
  <c r="W8" i="2"/>
  <c r="W17" i="2"/>
  <c r="BN25" i="2"/>
  <c r="H6" i="2"/>
  <c r="I6" i="2" s="1"/>
  <c r="M18" i="2"/>
  <c r="U27" i="2"/>
  <c r="V28" i="2"/>
  <c r="H19" i="2"/>
  <c r="I19" i="2" s="1"/>
  <c r="O4" i="2"/>
  <c r="U29" i="2"/>
  <c r="V8" i="2"/>
  <c r="V17" i="2"/>
  <c r="W19" i="2"/>
  <c r="BN28" i="2"/>
  <c r="BO32" i="2"/>
  <c r="M19" i="2"/>
  <c r="U31" i="2"/>
  <c r="U28" i="2"/>
  <c r="Y18" i="2"/>
  <c r="U8" i="2"/>
  <c r="U17" i="2"/>
  <c r="V19" i="2"/>
  <c r="H4" i="2"/>
  <c r="I4" i="2" s="1"/>
  <c r="BO6" i="2"/>
  <c r="H32" i="2"/>
  <c r="I32" i="2" s="1"/>
  <c r="H24" i="2"/>
  <c r="I24" i="2" s="1"/>
  <c r="U2" i="2"/>
  <c r="U24" i="2"/>
  <c r="V33" i="2"/>
  <c r="V20" i="2"/>
  <c r="BN9" i="2"/>
  <c r="BO20" i="2"/>
  <c r="H9" i="2"/>
  <c r="I9" i="2" s="1"/>
  <c r="H25" i="2"/>
  <c r="I25" i="2" s="1"/>
  <c r="M5" i="2"/>
  <c r="V22" i="2"/>
  <c r="BN5" i="2"/>
  <c r="H10" i="2"/>
  <c r="I10" i="2" s="1"/>
  <c r="Z13" i="2"/>
  <c r="N31" i="2"/>
  <c r="N24" i="2"/>
  <c r="U33" i="2"/>
  <c r="U20" i="2"/>
  <c r="V3" i="2"/>
  <c r="BO26" i="2"/>
  <c r="BO19" i="2"/>
  <c r="BO12" i="2"/>
  <c r="BN7" i="2"/>
  <c r="O51" i="1"/>
  <c r="AD51" i="1" s="1"/>
  <c r="H14" i="2"/>
  <c r="I14" i="2" s="1"/>
  <c r="H27" i="2"/>
  <c r="I27" i="2" s="1"/>
  <c r="H15" i="2"/>
  <c r="I15" i="2" s="1"/>
  <c r="H18" i="2"/>
  <c r="I18" i="2" s="1"/>
  <c r="H33" i="2"/>
  <c r="I33" i="2" s="1"/>
  <c r="H29" i="2"/>
  <c r="I29" i="2" s="1"/>
  <c r="U15" i="2"/>
  <c r="U22" i="2"/>
  <c r="W7" i="2"/>
  <c r="W23" i="2"/>
  <c r="Y23" i="2"/>
  <c r="U23" i="2"/>
  <c r="V23" i="2"/>
  <c r="W13" i="2"/>
  <c r="U13" i="2"/>
  <c r="Y13" i="2"/>
  <c r="V13" i="2"/>
  <c r="Z23" i="2"/>
  <c r="H28" i="2"/>
  <c r="I28" i="2" s="1"/>
  <c r="M20" i="2"/>
  <c r="N20" i="2"/>
  <c r="AA13" i="2"/>
  <c r="Z6" i="2"/>
  <c r="M9" i="2"/>
  <c r="M30" i="2"/>
  <c r="O30" i="2"/>
  <c r="BO29" i="2"/>
  <c r="BN26" i="2"/>
  <c r="BO31" i="2"/>
  <c r="BN14" i="2"/>
  <c r="BO21" i="2"/>
  <c r="BO16" i="2"/>
  <c r="BO30" i="2"/>
  <c r="T30" i="2"/>
  <c r="M6" i="2"/>
  <c r="M4" i="2"/>
  <c r="N16" i="2"/>
  <c r="O27" i="2"/>
  <c r="O28" i="1"/>
  <c r="AD28" i="1" s="1"/>
  <c r="L2" i="2"/>
  <c r="BN6" i="2"/>
  <c r="BN21" i="2"/>
  <c r="BN16" i="2"/>
  <c r="BN30" i="2"/>
  <c r="T22" i="2"/>
  <c r="T20" i="2"/>
  <c r="M12" i="2"/>
  <c r="N27" i="2"/>
  <c r="O31" i="2"/>
  <c r="O29" i="2"/>
  <c r="L19" i="2"/>
  <c r="BN33" i="2"/>
  <c r="L17" i="2"/>
  <c r="BN24" i="2"/>
  <c r="BO11" i="2"/>
  <c r="BO4" i="2"/>
  <c r="L18" i="2"/>
  <c r="T21" i="2"/>
  <c r="T23" i="2"/>
  <c r="M27" i="2"/>
  <c r="O28" i="2"/>
  <c r="BO5" i="2"/>
  <c r="L15" i="2"/>
  <c r="L12" i="2"/>
  <c r="L31" i="2"/>
  <c r="BN11" i="2"/>
  <c r="BN4" i="2"/>
  <c r="L20" i="2"/>
  <c r="T31" i="2"/>
  <c r="M31" i="2"/>
  <c r="M29" i="2"/>
  <c r="O13" i="2"/>
  <c r="O17" i="2"/>
  <c r="L28" i="2"/>
  <c r="L9" i="2"/>
  <c r="BO3" i="2"/>
  <c r="L29" i="2"/>
  <c r="L7" i="2"/>
  <c r="T2" i="2"/>
  <c r="T14" i="2"/>
  <c r="M28" i="2"/>
  <c r="O24" i="2"/>
  <c r="BN3" i="2"/>
  <c r="BO25" i="2"/>
  <c r="L8" i="2"/>
  <c r="L13" i="2"/>
  <c r="BO10" i="2"/>
  <c r="T3" i="2"/>
  <c r="T24" i="2"/>
  <c r="M13" i="2"/>
  <c r="M17" i="2"/>
  <c r="O19" i="2"/>
  <c r="O9" i="2"/>
  <c r="BO27" i="2"/>
  <c r="BN22" i="2"/>
  <c r="BN10" i="2"/>
  <c r="T5" i="2"/>
  <c r="T7" i="2"/>
  <c r="M24" i="2"/>
  <c r="N9" i="2"/>
  <c r="O33" i="2"/>
  <c r="O20" i="2"/>
  <c r="L5" i="2"/>
  <c r="BN27" i="2"/>
  <c r="BO15" i="2"/>
  <c r="T19" i="2"/>
  <c r="T9" i="2"/>
  <c r="O15" i="2"/>
  <c r="O22" i="2"/>
  <c r="H5" i="2"/>
  <c r="I5" i="2" s="1"/>
  <c r="L6" i="2"/>
  <c r="L21" i="2"/>
  <c r="BN15" i="2"/>
  <c r="L16" i="2"/>
  <c r="L30" i="2"/>
  <c r="T25" i="2"/>
  <c r="T11" i="2"/>
  <c r="O18" i="2"/>
  <c r="O3" i="2"/>
  <c r="L33" i="2"/>
  <c r="L24" i="2"/>
  <c r="T6" i="2"/>
  <c r="T15" i="2"/>
  <c r="M15" i="2"/>
  <c r="M22" i="2"/>
  <c r="O5" i="2"/>
  <c r="H8" i="2"/>
  <c r="I8" i="2" s="1"/>
  <c r="L11" i="2"/>
  <c r="L4" i="2"/>
  <c r="BO18" i="2"/>
  <c r="T12" i="2"/>
  <c r="T4" i="2"/>
  <c r="M3" i="2"/>
  <c r="O25" i="2"/>
  <c r="F8" i="2"/>
  <c r="G8" i="2" s="1"/>
  <c r="BN19" i="2"/>
  <c r="BN17" i="2"/>
  <c r="BN18" i="2"/>
  <c r="T27" i="2"/>
  <c r="T13" i="2"/>
  <c r="N30" i="2"/>
  <c r="N25" i="2"/>
  <c r="O23" i="2"/>
  <c r="O7" i="2"/>
  <c r="L3" i="2"/>
  <c r="BN31" i="2"/>
  <c r="T33" i="2"/>
  <c r="T32" i="2"/>
  <c r="M25" i="2"/>
  <c r="N7" i="2"/>
  <c r="O21" i="2"/>
  <c r="O11" i="2"/>
  <c r="H3" i="2"/>
  <c r="L25" i="2"/>
  <c r="BN29" i="2"/>
  <c r="L22" i="2"/>
  <c r="BO13" i="2"/>
  <c r="L10" i="2"/>
  <c r="T29" i="2"/>
  <c r="M7" i="2"/>
  <c r="O14" i="2"/>
  <c r="L14" i="2"/>
  <c r="T28" i="2"/>
  <c r="T18" i="2"/>
  <c r="M21" i="2"/>
  <c r="M11" i="2"/>
  <c r="N32" i="2"/>
  <c r="T26" i="2"/>
  <c r="T10" i="2"/>
  <c r="M32" i="2"/>
  <c r="M14" i="2"/>
  <c r="O12" i="2"/>
  <c r="M26" i="2"/>
  <c r="T8" i="2"/>
  <c r="N26" i="2"/>
  <c r="O26" i="2"/>
  <c r="BC6" i="2"/>
  <c r="L26" i="2"/>
  <c r="BC27" i="2"/>
  <c r="F25" i="2"/>
  <c r="G25" i="2" s="1"/>
  <c r="F28" i="2"/>
  <c r="G28" i="2" s="1"/>
  <c r="F14" i="2"/>
  <c r="F15" i="2"/>
  <c r="F32" i="2"/>
  <c r="G32" i="2" s="1"/>
  <c r="H16" i="2"/>
  <c r="I16" i="2" s="1"/>
  <c r="F6" i="2"/>
  <c r="G6" i="2" s="1"/>
  <c r="F26" i="2"/>
  <c r="G26" i="2" s="1"/>
  <c r="F24" i="2"/>
  <c r="G24" i="2" s="1"/>
  <c r="F4" i="2"/>
  <c r="G4" i="2" s="1"/>
  <c r="F16" i="2"/>
  <c r="G16" i="2" s="1"/>
  <c r="F18" i="2"/>
  <c r="G18" i="2" s="1"/>
  <c r="F2" i="2"/>
  <c r="G2" i="2" s="1"/>
  <c r="F12" i="2"/>
  <c r="G12" i="2" s="1"/>
  <c r="F17" i="2"/>
  <c r="G17" i="2" s="1"/>
  <c r="F7" i="2"/>
  <c r="G7" i="2" s="1"/>
  <c r="F13" i="2"/>
  <c r="G13" i="2" s="1"/>
  <c r="F10" i="2"/>
  <c r="G10" i="2" s="1"/>
  <c r="F3" i="2"/>
  <c r="F27" i="2"/>
  <c r="G27" i="2" s="1"/>
  <c r="F22" i="2"/>
  <c r="G22" i="2" s="1"/>
  <c r="F9" i="2"/>
  <c r="G9" i="2" s="1"/>
  <c r="F30" i="2"/>
  <c r="G30" i="2" s="1"/>
  <c r="F5" i="2"/>
  <c r="G5" i="2" s="1"/>
  <c r="F33" i="2"/>
  <c r="G33" i="2" s="1"/>
  <c r="F21" i="2"/>
  <c r="G21" i="2" s="1"/>
  <c r="F11" i="2"/>
  <c r="G11" i="2" s="1"/>
  <c r="F20" i="2"/>
  <c r="G20" i="2" s="1"/>
  <c r="F19" i="2"/>
  <c r="G19" i="2" s="1"/>
  <c r="F29" i="2"/>
  <c r="G29" i="2" s="1"/>
  <c r="F31" i="2"/>
  <c r="G31" i="2" s="1"/>
  <c r="BA27" i="2"/>
  <c r="BB21" i="2"/>
  <c r="BA19" i="2"/>
  <c r="L32" i="2"/>
  <c r="AW33" i="2"/>
  <c r="BC20" i="2"/>
  <c r="AW2" i="2"/>
  <c r="BB25" i="2"/>
  <c r="BC29" i="2"/>
  <c r="BA2" i="2"/>
  <c r="BB6" i="2"/>
  <c r="BC12" i="2"/>
  <c r="AW21" i="2"/>
  <c r="AW5" i="2"/>
  <c r="BC19" i="2"/>
  <c r="BA6" i="2"/>
  <c r="BB4" i="2"/>
  <c r="AW16" i="2"/>
  <c r="AW18" i="2"/>
  <c r="BB10" i="2"/>
  <c r="AW29" i="2"/>
  <c r="BB26" i="2"/>
  <c r="BC31" i="2"/>
  <c r="AW9" i="2"/>
  <c r="BB24" i="2"/>
  <c r="BC8" i="2"/>
  <c r="BA15" i="2"/>
  <c r="AW32" i="2"/>
  <c r="BC25" i="2"/>
  <c r="BC28" i="2"/>
  <c r="BC14" i="2"/>
  <c r="BA7" i="2"/>
  <c r="AW11" i="2"/>
  <c r="BB8" i="2"/>
  <c r="BB16" i="2"/>
  <c r="BC30" i="2"/>
  <c r="AW8" i="2"/>
  <c r="BA16" i="2"/>
  <c r="AW28" i="2"/>
  <c r="AW17" i="2"/>
  <c r="BB14" i="2"/>
  <c r="BA11" i="2"/>
  <c r="BC13" i="2"/>
  <c r="BA13" i="2"/>
  <c r="AW20" i="2"/>
  <c r="BB5" i="2"/>
  <c r="BC3" i="2"/>
  <c r="BA5" i="2"/>
  <c r="AW19" i="2"/>
  <c r="BB28" i="2"/>
  <c r="AW26" i="2"/>
  <c r="AW22" i="2"/>
  <c r="BA30" i="2"/>
  <c r="BA21" i="2"/>
  <c r="AW31" i="2"/>
  <c r="BB11" i="2"/>
  <c r="AW15" i="2"/>
  <c r="BA4" i="2"/>
  <c r="BA18" i="2"/>
  <c r="AW10" i="2"/>
  <c r="BA12" i="2"/>
  <c r="BB2" i="2"/>
  <c r="AW27" i="2"/>
  <c r="BB33" i="2"/>
  <c r="BA28" i="2"/>
  <c r="BA22" i="2"/>
  <c r="BC24" i="2"/>
  <c r="BB7" i="2"/>
  <c r="BA20" i="2"/>
  <c r="BB19" i="2"/>
  <c r="BA25" i="2"/>
  <c r="AW6" i="2"/>
  <c r="BB12" i="2"/>
  <c r="BA33" i="2"/>
  <c r="BA29" i="2"/>
  <c r="BC22" i="2"/>
  <c r="BA14" i="2"/>
  <c r="BA9" i="2"/>
  <c r="BC15" i="2"/>
  <c r="AW4" i="2"/>
  <c r="AW13" i="2"/>
  <c r="BA32" i="2"/>
  <c r="BC10" i="2"/>
  <c r="BB30" i="2"/>
  <c r="BC2" i="2"/>
  <c r="BA26" i="2"/>
  <c r="BC17" i="2"/>
  <c r="BC9" i="2"/>
  <c r="BC32" i="2"/>
  <c r="BC18" i="2"/>
  <c r="BA10" i="2"/>
  <c r="AW30" i="2"/>
  <c r="AW3" i="2"/>
  <c r="BA3" i="2"/>
  <c r="AW25" i="2"/>
  <c r="BA17" i="2"/>
  <c r="BA31" i="2"/>
  <c r="BA24" i="2"/>
  <c r="BC7" i="2"/>
  <c r="AW12" i="2"/>
  <c r="BC26" i="2"/>
  <c r="AW7" i="2"/>
  <c r="BA8" i="2"/>
  <c r="BB15" i="2"/>
  <c r="BC4" i="2"/>
  <c r="BB20" i="2"/>
  <c r="BB3" i="2"/>
  <c r="BC5" i="2"/>
  <c r="BB27" i="2"/>
  <c r="BC33" i="2"/>
  <c r="BB22" i="2"/>
  <c r="BC21" i="2"/>
  <c r="BB9" i="2"/>
  <c r="BC11" i="2"/>
  <c r="BB32" i="2"/>
  <c r="BC16" i="2"/>
  <c r="BB17" i="2"/>
  <c r="BB13" i="2"/>
  <c r="AW14" i="2"/>
  <c r="BB29" i="2"/>
  <c r="BB31" i="2"/>
  <c r="AW24" i="2"/>
  <c r="BB18" i="2"/>
  <c r="O40" i="1"/>
  <c r="AD40" i="1" s="1"/>
  <c r="AQ66" i="4"/>
  <c r="AV63" i="4"/>
  <c r="BF51" i="4"/>
  <c r="O25" i="1"/>
  <c r="AD25" i="1" s="1"/>
  <c r="BN23" i="2"/>
  <c r="H23" i="2"/>
  <c r="I23" i="2" s="1"/>
  <c r="BO23" i="2"/>
  <c r="O24" i="1"/>
  <c r="AD24" i="1" s="1"/>
  <c r="O39" i="1"/>
  <c r="AD39" i="1" s="1"/>
  <c r="O33" i="1"/>
  <c r="AD33" i="1" s="1"/>
  <c r="S25" i="1"/>
  <c r="L23" i="2"/>
  <c r="O32" i="1"/>
  <c r="AD32" i="1" s="1"/>
  <c r="G6" i="4"/>
  <c r="BG62" i="4"/>
  <c r="S62" i="4"/>
  <c r="W62" i="4"/>
  <c r="S6" i="1"/>
  <c r="R20" i="2" s="1"/>
  <c r="S39" i="1"/>
  <c r="AA33" i="2" s="1"/>
  <c r="S11" i="1"/>
  <c r="S5" i="1"/>
  <c r="S37" i="1"/>
  <c r="S4" i="1"/>
  <c r="S20" i="1"/>
  <c r="O22" i="1"/>
  <c r="AD22" i="1" s="1"/>
  <c r="AR5" i="4"/>
  <c r="S42" i="1"/>
  <c r="F23" i="2"/>
  <c r="G23"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B61" i="11" l="1"/>
  <c r="Z2" i="11"/>
  <c r="L20" i="11"/>
  <c r="AB48" i="11"/>
  <c r="T47" i="11"/>
  <c r="L55" i="11"/>
  <c r="M63" i="11"/>
  <c r="AB13" i="11"/>
  <c r="Z9" i="11"/>
  <c r="U48" i="11"/>
  <c r="T54" i="11"/>
  <c r="C67" i="11"/>
  <c r="M21" i="11"/>
  <c r="U52" i="11"/>
  <c r="AD42" i="11"/>
  <c r="K3" i="11"/>
  <c r="AO1182" i="1" s="1"/>
  <c r="Q60" i="11"/>
  <c r="I61" i="11"/>
  <c r="AC54" i="11"/>
  <c r="B49" i="11"/>
  <c r="U13" i="11"/>
  <c r="M56" i="11"/>
  <c r="I26" i="11"/>
  <c r="Z44" i="11"/>
  <c r="U17" i="11"/>
  <c r="Q21" i="11"/>
  <c r="S47" i="11"/>
  <c r="Z48" i="11"/>
  <c r="T9" i="11"/>
  <c r="AG3" i="11"/>
  <c r="AO1078" i="1" s="1"/>
  <c r="H51" i="11"/>
  <c r="I62" i="11"/>
  <c r="Q18" i="11"/>
  <c r="D45" i="11"/>
  <c r="AA42" i="11"/>
  <c r="S49" i="11"/>
  <c r="AB37" i="11"/>
  <c r="O63" i="11"/>
  <c r="J40" i="11"/>
  <c r="Y6" i="11"/>
  <c r="R3" i="11"/>
  <c r="C11" i="11"/>
  <c r="I20" i="11"/>
  <c r="C46" i="11"/>
  <c r="K38" i="11"/>
  <c r="T44" i="11"/>
  <c r="I55" i="11"/>
  <c r="L19" i="11"/>
  <c r="AO842" i="1" s="1"/>
  <c r="AC550" i="1"/>
  <c r="AD606" i="1"/>
  <c r="M61" i="11"/>
  <c r="AD570" i="1"/>
  <c r="AG49" i="11"/>
  <c r="AA49" i="11"/>
  <c r="AC492" i="1"/>
  <c r="C33" i="11"/>
  <c r="R17" i="11"/>
  <c r="AP854" i="1" s="1"/>
  <c r="G65" i="11"/>
  <c r="F63" i="11"/>
  <c r="C68" i="11"/>
  <c r="AG38" i="11"/>
  <c r="R52" i="11"/>
  <c r="Q53" i="11"/>
  <c r="M26" i="11"/>
  <c r="AP847" i="1" s="1"/>
  <c r="Z13" i="1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AP689" i="1" s="1"/>
  <c r="L21" i="11"/>
  <c r="AA18" i="11"/>
  <c r="AO707" i="1" s="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AO1106" i="1" s="1"/>
  <c r="G29" i="11"/>
  <c r="AO790" i="1" s="1"/>
  <c r="T3" i="11"/>
  <c r="AP175" i="1" s="1"/>
  <c r="I33" i="1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A50" i="11"/>
  <c r="N68" i="11"/>
  <c r="V14" i="11"/>
  <c r="AE13" i="11"/>
  <c r="AP585" i="1" s="1"/>
  <c r="AA44" i="11"/>
  <c r="J67" i="11"/>
  <c r="Q13" i="11"/>
  <c r="AO40" i="1" s="1"/>
  <c r="AA58" i="11"/>
  <c r="P59" i="11"/>
  <c r="AD61" i="11"/>
  <c r="V61" i="11"/>
  <c r="R4" i="11"/>
  <c r="AP105" i="1" s="1"/>
  <c r="U37" i="11"/>
  <c r="AF59" i="11"/>
  <c r="B66" i="11"/>
  <c r="T11" i="1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O478" i="1" s="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855" i="1"/>
  <c r="AP1078" i="1"/>
  <c r="AO1243" i="1"/>
  <c r="AP951" i="1"/>
  <c r="AO806" i="1"/>
  <c r="AP925" i="1"/>
  <c r="AO519" i="1"/>
  <c r="AP342" i="1"/>
  <c r="AO711" i="1"/>
  <c r="AP638" i="1"/>
  <c r="AO1241" i="1"/>
  <c r="AP1166" i="1"/>
  <c r="AP1226" i="1"/>
  <c r="AO874" i="1"/>
  <c r="AP980" i="1"/>
  <c r="AO922" i="1"/>
  <c r="AO1303" i="1"/>
  <c r="AP1156" i="1"/>
  <c r="AO1018" i="1"/>
  <c r="AO967" i="1"/>
  <c r="AP504" i="1"/>
  <c r="AO251" i="1"/>
  <c r="AP1052" i="1"/>
  <c r="AO1121" i="1"/>
  <c r="AP412" i="1"/>
  <c r="AP896" i="1"/>
  <c r="AO930" i="1"/>
  <c r="AO951" i="1"/>
  <c r="AP1243" i="1"/>
  <c r="AO1164" i="1"/>
  <c r="AP1180" i="1"/>
  <c r="AO999" i="1"/>
  <c r="AP1158" i="1"/>
  <c r="AO1147" i="1"/>
  <c r="AP1113" i="1"/>
  <c r="AO810" i="1"/>
  <c r="AP762" i="1"/>
  <c r="AO1202" i="1"/>
  <c r="AP1046" i="1"/>
  <c r="AO1154" i="1"/>
  <c r="AP973" i="1"/>
  <c r="AO990" i="1"/>
  <c r="AP1130" i="1"/>
  <c r="AO847" i="1"/>
  <c r="AP964" i="1"/>
  <c r="AP1159" i="1"/>
  <c r="AO442" i="1"/>
  <c r="AP933" i="1"/>
  <c r="AP872" i="1"/>
  <c r="AP610" i="1"/>
  <c r="AO1003" i="1"/>
  <c r="AP1030" i="1"/>
  <c r="AP991" i="1"/>
  <c r="AP1282" i="1"/>
  <c r="AO1217" i="1"/>
  <c r="AO899" i="1"/>
  <c r="AP981" i="1"/>
  <c r="AO1046" i="1"/>
  <c r="AP1202" i="1"/>
  <c r="AO1180" i="1"/>
  <c r="AP1164" i="1"/>
  <c r="AP1110" i="1"/>
  <c r="AO301" i="1"/>
  <c r="AO413" i="1"/>
  <c r="AP1230" i="1"/>
  <c r="AO958" i="1"/>
  <c r="AP993" i="1"/>
  <c r="AO1021" i="1"/>
  <c r="AP825" i="1"/>
  <c r="AP1244" i="1"/>
  <c r="AO896" i="1"/>
  <c r="AP930" i="1"/>
  <c r="AO1068" i="1"/>
  <c r="AP1117" i="1"/>
  <c r="AO703" i="1"/>
  <c r="AO1165" i="1"/>
  <c r="AP1276" i="1"/>
  <c r="AO1048" i="1"/>
  <c r="AP1194" i="1"/>
  <c r="AP936" i="1"/>
  <c r="AO860" i="1"/>
  <c r="AO1242" i="1"/>
  <c r="AP1229" i="1"/>
  <c r="AO1194" i="1"/>
  <c r="AP1048" i="1"/>
  <c r="AP654" i="1"/>
  <c r="AO1155" i="1"/>
  <c r="AO1017" i="1"/>
  <c r="AP155" i="1"/>
  <c r="AP303" i="1"/>
  <c r="AO987" i="1"/>
  <c r="AO1112" i="1"/>
  <c r="AO851" i="1"/>
  <c r="AP337" i="1"/>
  <c r="AP626" i="1"/>
  <c r="AO869" i="1"/>
  <c r="AO1158" i="1"/>
  <c r="AP999" i="1"/>
  <c r="AO1103" i="1"/>
  <c r="AP881" i="1"/>
  <c r="AO881" i="1"/>
  <c r="AP1103" i="1"/>
  <c r="AO1030" i="1"/>
  <c r="AP1003" i="1"/>
  <c r="AO993" i="1"/>
  <c r="AP958" i="1"/>
  <c r="AO658" i="1"/>
  <c r="AP547" i="1"/>
  <c r="AO395" i="1"/>
  <c r="AP1211" i="1"/>
  <c r="AO1134" i="1"/>
  <c r="AP555" i="1"/>
  <c r="AO60" i="1"/>
  <c r="AP1167" i="1"/>
  <c r="AO1166" i="1"/>
  <c r="AP1241" i="1"/>
  <c r="AO1226" i="1"/>
  <c r="AO865" i="1"/>
  <c r="AP968" i="1"/>
  <c r="AO854" i="1"/>
  <c r="AP1018" i="1"/>
  <c r="AO867" i="1"/>
  <c r="AP827" i="1"/>
  <c r="AP823" i="1"/>
  <c r="AO752" i="1"/>
  <c r="AO172" i="1"/>
  <c r="AP1005" i="1"/>
  <c r="AO590" i="1"/>
  <c r="AO1056" i="1"/>
  <c r="AP1245" i="1"/>
  <c r="AP914" i="1"/>
  <c r="AP46" i="1"/>
  <c r="AO960" i="1"/>
  <c r="AP1295" i="1"/>
  <c r="AO986" i="1"/>
  <c r="AO977" i="1"/>
  <c r="AO1208" i="1"/>
  <c r="AP1051" i="1"/>
  <c r="AP1210" i="1"/>
  <c r="AO888" i="1"/>
  <c r="AO834" i="1"/>
  <c r="AP1111" i="1"/>
  <c r="AO1111" i="1"/>
  <c r="AP834" i="1"/>
  <c r="AO1295" i="1"/>
  <c r="AP986" i="1"/>
  <c r="AO801" i="1"/>
  <c r="AP63" i="1"/>
  <c r="AO954" i="1"/>
  <c r="AP899" i="1"/>
  <c r="AO981" i="1"/>
  <c r="AO824" i="1"/>
  <c r="AP887" i="1"/>
  <c r="AO968" i="1"/>
  <c r="AP865" i="1"/>
  <c r="AO926" i="1"/>
  <c r="AP842" i="1"/>
  <c r="AP855" i="1"/>
  <c r="AP758" i="1"/>
  <c r="AP58" i="1"/>
  <c r="AO1312" i="1"/>
  <c r="AO1130" i="1"/>
  <c r="AP990" i="1"/>
  <c r="AO1113" i="1"/>
  <c r="AP1147" i="1"/>
  <c r="AP901" i="1"/>
  <c r="AO1144" i="1"/>
  <c r="AO1089" i="1"/>
  <c r="AP1009" i="1"/>
  <c r="AO1225" i="1"/>
  <c r="AO283" i="1"/>
  <c r="AP565" i="1"/>
  <c r="AP1129" i="1"/>
  <c r="AO1229" i="1"/>
  <c r="AP1242" i="1"/>
  <c r="AO1051" i="1"/>
  <c r="AP1208" i="1"/>
  <c r="AP977" i="1"/>
  <c r="AO1220" i="1"/>
  <c r="AO912" i="1"/>
  <c r="AP826" i="1"/>
  <c r="AP1163" i="1"/>
  <c r="AO989" i="1"/>
  <c r="AO1012" i="1"/>
  <c r="AP959" i="1"/>
  <c r="AO490" i="1"/>
  <c r="AO269" i="1"/>
  <c r="AP647" i="1"/>
  <c r="AP1105" i="1"/>
  <c r="AO927" i="1"/>
  <c r="AP187" i="1"/>
  <c r="AP972" i="1"/>
  <c r="AO1256" i="1"/>
  <c r="AO1108" i="1"/>
  <c r="AP349" i="1"/>
  <c r="AO1114" i="1"/>
  <c r="AP628" i="1"/>
  <c r="AO1009" i="1"/>
  <c r="AP1089" i="1"/>
  <c r="AO991" i="1"/>
  <c r="AO1282" i="1"/>
  <c r="AP1217" i="1"/>
  <c r="AO980" i="1"/>
  <c r="AP874" i="1"/>
  <c r="AO1054" i="1"/>
  <c r="AP1182" i="1"/>
  <c r="AO870" i="1"/>
  <c r="AO1210" i="1"/>
  <c r="AP888" i="1"/>
  <c r="AO6" i="1"/>
  <c r="AO671" i="1"/>
  <c r="AP44" i="1"/>
  <c r="AP1027" i="1"/>
  <c r="AP994" i="1"/>
  <c r="AP167" i="1"/>
  <c r="AO1216" i="1"/>
  <c r="AO891" i="1"/>
  <c r="AP305" i="1"/>
  <c r="AP56" i="1"/>
  <c r="AP820" i="1"/>
  <c r="AO650" i="1"/>
  <c r="AO1251" i="1"/>
  <c r="AP1205" i="1"/>
  <c r="AO1269" i="1"/>
  <c r="AO34" i="1"/>
  <c r="AP915" i="1"/>
  <c r="AO1156" i="1"/>
  <c r="AP1303" i="1"/>
  <c r="AP922" i="1"/>
  <c r="AO1117" i="1"/>
  <c r="AP1068" i="1"/>
  <c r="AP822" i="1"/>
  <c r="AO825" i="1"/>
  <c r="AO1244" i="1"/>
  <c r="AP1021" i="1"/>
  <c r="AO202" i="1"/>
  <c r="AO1079" i="1"/>
  <c r="AP436" i="1"/>
  <c r="AO996" i="1"/>
  <c r="AO444" i="1"/>
  <c r="AP1152" i="1"/>
  <c r="AP772" i="1"/>
  <c r="AO1016" i="1"/>
  <c r="AO965" i="1"/>
  <c r="AP116" i="1"/>
  <c r="AO90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29"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3" i="2"/>
  <c r="BJ6" i="2"/>
  <c r="BJ32" i="2"/>
  <c r="BJ27" i="2"/>
  <c r="BJ9" i="2"/>
  <c r="BJ23" i="2"/>
  <c r="BJ18"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29" i="7"/>
  <c r="AC126" i="1"/>
  <c r="AD189" i="1"/>
  <c r="AC120" i="1"/>
  <c r="AC128" i="1"/>
  <c r="Q3" i="2"/>
  <c r="AC228" i="1"/>
  <c r="AC159" i="1"/>
  <c r="AD78" i="1"/>
  <c r="AC198" i="1"/>
  <c r="AD206" i="1"/>
  <c r="AD182" i="1"/>
  <c r="AC240" i="1"/>
  <c r="AC180" i="1"/>
  <c r="AC141" i="1"/>
  <c r="BH13" i="2"/>
  <c r="BH32" i="2"/>
  <c r="BH9" i="2"/>
  <c r="AD225" i="1"/>
  <c r="AD164" i="1"/>
  <c r="BH18" i="2"/>
  <c r="AD168" i="1"/>
  <c r="AC170" i="1"/>
  <c r="AC156" i="1"/>
  <c r="AA22" i="2"/>
  <c r="AI22" i="2" s="1"/>
  <c r="AC231" i="1"/>
  <c r="BH26" i="2"/>
  <c r="AD239" i="1"/>
  <c r="AC236" i="1"/>
  <c r="AC150" i="1"/>
  <c r="AC122" i="1"/>
  <c r="BD20" i="1"/>
  <c r="AD123" i="1"/>
  <c r="AC102" i="1"/>
  <c r="BH6" i="2"/>
  <c r="BH27" i="2"/>
  <c r="BH23" i="2"/>
  <c r="AC165" i="1"/>
  <c r="AC194" i="1"/>
  <c r="AD9" i="6"/>
  <c r="AD8" i="6"/>
  <c r="O11" i="6"/>
  <c r="M20" i="7"/>
  <c r="AC210" i="1"/>
  <c r="K20" i="7"/>
  <c r="S9" i="6"/>
  <c r="R10" i="6"/>
  <c r="M8" i="6"/>
  <c r="O10" i="6"/>
  <c r="W8" i="6"/>
  <c r="N29"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29" i="7"/>
  <c r="J22" i="7"/>
  <c r="U9" i="6"/>
  <c r="M7" i="6"/>
  <c r="R9" i="6"/>
  <c r="J3" i="7"/>
  <c r="AC8" i="6"/>
  <c r="L24" i="7"/>
  <c r="S3" i="2"/>
  <c r="BK3" i="2" s="1"/>
  <c r="AC7" i="6"/>
  <c r="D3" i="6"/>
  <c r="AD13" i="6"/>
  <c r="AD10" i="6"/>
  <c r="AD12" i="6"/>
  <c r="AD11" i="6"/>
  <c r="K10" i="6"/>
  <c r="L6" i="7"/>
  <c r="M29" i="7"/>
  <c r="K6" i="7"/>
  <c r="L29"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30" i="7"/>
  <c r="U30" i="7"/>
  <c r="AA30" i="7"/>
  <c r="AG30" i="7"/>
  <c r="J30" i="7"/>
  <c r="Q30" i="7"/>
  <c r="X30" i="7"/>
  <c r="AE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K30" i="7"/>
  <c r="R30" i="7"/>
  <c r="Y30" i="7"/>
  <c r="AF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L30" i="7"/>
  <c r="S30" i="7"/>
  <c r="Z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M30" i="7"/>
  <c r="T30" i="7"/>
  <c r="AB30" i="7"/>
  <c r="AI30" i="7"/>
  <c r="AO30" i="7"/>
  <c r="AU30" i="7"/>
  <c r="BA30" i="7"/>
  <c r="BG30" i="7"/>
  <c r="BM30" i="7"/>
  <c r="BS30" i="7"/>
  <c r="BY30" i="7"/>
  <c r="CE30" i="7"/>
  <c r="CK30" i="7"/>
  <c r="CQ30" i="7"/>
  <c r="CW30" i="7"/>
  <c r="DC30" i="7"/>
  <c r="DI30" i="7"/>
  <c r="DO30" i="7"/>
  <c r="DU30" i="7"/>
  <c r="EA30" i="7"/>
  <c r="EG30" i="7"/>
  <c r="EM30" i="7"/>
  <c r="ES30" i="7"/>
  <c r="EY30" i="7"/>
  <c r="FE30" i="7"/>
  <c r="FK30" i="7"/>
  <c r="FQ30" i="7"/>
  <c r="FW30" i="7"/>
  <c r="GC30" i="7"/>
  <c r="GI30" i="7"/>
  <c r="GO30" i="7"/>
  <c r="GU30" i="7"/>
  <c r="N30" i="7"/>
  <c r="V30" i="7"/>
  <c r="AC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AD30" i="7"/>
  <c r="BO30" i="7"/>
  <c r="CY30" i="7"/>
  <c r="EI30" i="7"/>
  <c r="FS30" i="7"/>
  <c r="AK30" i="7"/>
  <c r="BU30" i="7"/>
  <c r="DE30" i="7"/>
  <c r="EO30" i="7"/>
  <c r="FY30" i="7"/>
  <c r="AQ30" i="7"/>
  <c r="CA30" i="7"/>
  <c r="DK30" i="7"/>
  <c r="EU30" i="7"/>
  <c r="GE30" i="7"/>
  <c r="AW30" i="7"/>
  <c r="CG30" i="7"/>
  <c r="DQ30" i="7"/>
  <c r="FA30" i="7"/>
  <c r="GK30" i="7"/>
  <c r="P30" i="7"/>
  <c r="BC30" i="7"/>
  <c r="CM30" i="7"/>
  <c r="DW30" i="7"/>
  <c r="FG30" i="7"/>
  <c r="GQ30" i="7"/>
  <c r="EC30" i="7"/>
  <c r="FM30" i="7"/>
  <c r="W30" i="7"/>
  <c r="CS30" i="7"/>
  <c r="BI30"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29" i="7"/>
  <c r="Z29" i="7"/>
  <c r="AF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U29" i="7"/>
  <c r="AA29" i="7"/>
  <c r="AG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P29" i="7"/>
  <c r="V29" i="7"/>
  <c r="AB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Q29" i="7"/>
  <c r="W29" i="7"/>
  <c r="AC29" i="7"/>
  <c r="AI29" i="7"/>
  <c r="AO29" i="7"/>
  <c r="AU29" i="7"/>
  <c r="BA29" i="7"/>
  <c r="BG29" i="7"/>
  <c r="BM29" i="7"/>
  <c r="BS29" i="7"/>
  <c r="BY29" i="7"/>
  <c r="CE29" i="7"/>
  <c r="R29" i="7"/>
  <c r="X29" i="7"/>
  <c r="AD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S29" i="7"/>
  <c r="Y29" i="7"/>
  <c r="AE29" i="7"/>
  <c r="AK29" i="7"/>
  <c r="AQ29" i="7"/>
  <c r="AW29" i="7"/>
  <c r="BC29" i="7"/>
  <c r="BI29" i="7"/>
  <c r="BO29" i="7"/>
  <c r="BU29" i="7"/>
  <c r="CA29" i="7"/>
  <c r="CG29" i="7"/>
  <c r="CM29" i="7"/>
  <c r="CS29" i="7"/>
  <c r="CY29" i="7"/>
  <c r="DE29" i="7"/>
  <c r="DK29" i="7"/>
  <c r="DQ29" i="7"/>
  <c r="DW29" i="7"/>
  <c r="EC29" i="7"/>
  <c r="EI29" i="7"/>
  <c r="EO29" i="7"/>
  <c r="EU29" i="7"/>
  <c r="FA29" i="7"/>
  <c r="FG29" i="7"/>
  <c r="FM29" i="7"/>
  <c r="FS29" i="7"/>
  <c r="FY29" i="7"/>
  <c r="GE29" i="7"/>
  <c r="GK29" i="7"/>
  <c r="GQ29" i="7"/>
  <c r="CK29" i="7"/>
  <c r="DU29" i="7"/>
  <c r="FE29" i="7"/>
  <c r="GO29" i="7"/>
  <c r="CQ29" i="7"/>
  <c r="EA29" i="7"/>
  <c r="FK29" i="7"/>
  <c r="GU29" i="7"/>
  <c r="CW29" i="7"/>
  <c r="EG29" i="7"/>
  <c r="FQ29" i="7"/>
  <c r="DC29" i="7"/>
  <c r="EM29" i="7"/>
  <c r="FW29" i="7"/>
  <c r="AD14" i="6"/>
  <c r="AD17" i="6"/>
  <c r="AD20" i="6"/>
  <c r="DI29" i="7"/>
  <c r="ES29" i="7"/>
  <c r="GC29" i="7"/>
  <c r="DO29" i="7"/>
  <c r="EY29" i="7"/>
  <c r="GI29"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0" i="2"/>
  <c r="R9" i="2"/>
  <c r="AG9" i="2" s="1"/>
  <c r="Z28" i="2"/>
  <c r="S9" i="2"/>
  <c r="AI9" i="2" s="1"/>
  <c r="Z8" i="2"/>
  <c r="Q15" i="2"/>
  <c r="S19" i="2"/>
  <c r="BK19" i="2" s="1"/>
  <c r="R10" i="2"/>
  <c r="BK10" i="2" s="1"/>
  <c r="Y28" i="2"/>
  <c r="Q22" i="2"/>
  <c r="S15" i="2"/>
  <c r="BK15" i="2" s="1"/>
  <c r="AA28" i="2"/>
  <c r="AI28" i="2" s="1"/>
  <c r="S29" i="2"/>
  <c r="BK29" i="2" s="1"/>
  <c r="Q29" i="2"/>
  <c r="R8" i="2"/>
  <c r="Y25" i="2"/>
  <c r="S8" i="2"/>
  <c r="S32" i="2"/>
  <c r="AI32" i="2" s="1"/>
  <c r="R32" i="2"/>
  <c r="AG32" i="2" s="1"/>
  <c r="R6" i="2"/>
  <c r="AG6" i="2" s="1"/>
  <c r="R22" i="2"/>
  <c r="BK22" i="2" s="1"/>
  <c r="R14" i="2"/>
  <c r="S33" i="2"/>
  <c r="AI33" i="2" s="1"/>
  <c r="Q33" i="2"/>
  <c r="AA12" i="2"/>
  <c r="S6" i="2"/>
  <c r="AI6" i="2" s="1"/>
  <c r="AA15" i="2"/>
  <c r="R28" i="2"/>
  <c r="BK28" i="2" s="1"/>
  <c r="Z21" i="2"/>
  <c r="BJ21" i="2" s="1"/>
  <c r="AA10" i="2"/>
  <c r="AI10" i="2" s="1"/>
  <c r="Y10" i="2"/>
  <c r="R12" i="2"/>
  <c r="S12" i="2"/>
  <c r="Z10" i="2"/>
  <c r="Y24" i="2"/>
  <c r="AF20" i="2"/>
  <c r="S31" i="2"/>
  <c r="S2" i="2"/>
  <c r="Y4" i="2"/>
  <c r="R31" i="2"/>
  <c r="Q31" i="2"/>
  <c r="BO53" i="5"/>
  <c r="R2" i="2"/>
  <c r="CH6" i="2"/>
  <c r="CH5" i="2"/>
  <c r="AD21" i="2"/>
  <c r="AH9" i="2"/>
  <c r="AH4" i="2"/>
  <c r="Y15" i="2"/>
  <c r="Z12" i="2"/>
  <c r="BO46" i="5"/>
  <c r="AH23" i="2"/>
  <c r="Y30" i="2"/>
  <c r="Z24" i="2"/>
  <c r="AG24" i="2" s="1"/>
  <c r="S21" i="2"/>
  <c r="AI21" i="2" s="1"/>
  <c r="Q28" i="2"/>
  <c r="Z15" i="2"/>
  <c r="Z25" i="2"/>
  <c r="AA25" i="2"/>
  <c r="S25" i="2"/>
  <c r="Q17" i="2"/>
  <c r="AA4" i="2"/>
  <c r="R25" i="2"/>
  <c r="AA24" i="2"/>
  <c r="Q19" i="2"/>
  <c r="S17" i="2"/>
  <c r="BK17" i="2" s="1"/>
  <c r="R21" i="2"/>
  <c r="Q14" i="2"/>
  <c r="AA30" i="2"/>
  <c r="Q25" i="2"/>
  <c r="AD19" i="2"/>
  <c r="Y12" i="2"/>
  <c r="AE12" i="2" s="1"/>
  <c r="Y21" i="2"/>
  <c r="AE21" i="2" s="1"/>
  <c r="Z4" i="2"/>
  <c r="S7" i="2"/>
  <c r="Z30" i="2"/>
  <c r="BO14" i="5"/>
  <c r="Q7" i="2"/>
  <c r="S14" i="2"/>
  <c r="BO11" i="5"/>
  <c r="AA2" i="2"/>
  <c r="BO8" i="5"/>
  <c r="CB3" i="2"/>
  <c r="CB12" i="2" s="1"/>
  <c r="BO60" i="5"/>
  <c r="BO17" i="5"/>
  <c r="BO3" i="5"/>
  <c r="BO50" i="5"/>
  <c r="BO19" i="5"/>
  <c r="BO33" i="5"/>
  <c r="BO24" i="5"/>
  <c r="AF10" i="2"/>
  <c r="BO10" i="5"/>
  <c r="Z5" i="2"/>
  <c r="Q13" i="2"/>
  <c r="AE13"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3" i="2"/>
  <c r="AG13" i="2" s="1"/>
  <c r="BO26" i="5"/>
  <c r="BO22" i="5"/>
  <c r="BO62" i="5"/>
  <c r="BO38" i="5"/>
  <c r="BO47" i="5"/>
  <c r="BO32" i="5"/>
  <c r="BO57" i="5"/>
  <c r="BO51" i="5"/>
  <c r="BO52" i="5"/>
  <c r="BO18" i="5"/>
  <c r="BO34" i="5"/>
  <c r="BO28" i="5"/>
  <c r="BO39" i="5"/>
  <c r="BO12" i="5"/>
  <c r="BO7" i="5"/>
  <c r="BO6" i="5"/>
  <c r="BO4" i="5"/>
  <c r="BO56" i="5"/>
  <c r="BO58" i="5"/>
  <c r="BO64" i="5"/>
  <c r="BO63" i="5"/>
  <c r="Z20" i="2"/>
  <c r="AG20" i="2" s="1"/>
  <c r="Z17" i="2"/>
  <c r="AG17" i="2" s="1"/>
  <c r="Y20" i="2"/>
  <c r="Y17" i="2"/>
  <c r="Y2" i="2"/>
  <c r="AE2" i="2" s="1"/>
  <c r="AA3" i="2"/>
  <c r="BJ3" i="2" s="1"/>
  <c r="AA17" i="2"/>
  <c r="Y3" i="2"/>
  <c r="Q5" i="2"/>
  <c r="Q24" i="2"/>
  <c r="R7" i="2"/>
  <c r="AA20" i="2"/>
  <c r="S11" i="2"/>
  <c r="BK11" i="2" s="1"/>
  <c r="BO42" i="5"/>
  <c r="S24" i="2"/>
  <c r="BK24" i="2" s="1"/>
  <c r="Q11" i="2"/>
  <c r="Z2" i="2"/>
  <c r="R5" i="2"/>
  <c r="BK5" i="2" s="1"/>
  <c r="BO21" i="5"/>
  <c r="S27" i="2"/>
  <c r="AI27" i="2" s="1"/>
  <c r="AH16" i="2"/>
  <c r="AF26" i="2"/>
  <c r="AH22" i="2"/>
  <c r="AD14" i="2"/>
  <c r="AH15" i="2"/>
  <c r="AH7" i="2"/>
  <c r="AF16" i="2"/>
  <c r="AB30" i="2"/>
  <c r="AB5" i="2"/>
  <c r="AB32" i="2"/>
  <c r="AF9" i="2"/>
  <c r="AH30" i="2"/>
  <c r="AH5" i="2"/>
  <c r="AF30" i="2"/>
  <c r="AB22" i="2"/>
  <c r="AD24" i="2"/>
  <c r="AD12" i="2"/>
  <c r="AH13" i="2"/>
  <c r="AH18" i="2"/>
  <c r="AD31" i="2"/>
  <c r="AB14" i="2"/>
  <c r="AB20" i="2"/>
  <c r="AB11" i="2"/>
  <c r="AD32" i="2"/>
  <c r="AD13" i="2"/>
  <c r="AH25" i="2"/>
  <c r="AE6" i="2"/>
  <c r="AD3" i="2"/>
  <c r="AH19" i="2"/>
  <c r="AD28" i="2"/>
  <c r="AF27" i="2"/>
  <c r="AF7" i="2"/>
  <c r="AD17" i="2"/>
  <c r="AH10" i="2"/>
  <c r="AB23" i="2"/>
  <c r="AD22" i="2"/>
  <c r="AB16" i="2"/>
  <c r="AH3" i="2"/>
  <c r="AF31" i="2"/>
  <c r="AD4" i="2"/>
  <c r="AD26" i="2"/>
  <c r="AD25" i="2"/>
  <c r="AH28" i="2"/>
  <c r="AE9" i="2"/>
  <c r="AD15" i="2"/>
  <c r="AH29" i="2"/>
  <c r="AD18" i="2"/>
  <c r="AB21" i="2"/>
  <c r="AB24" i="2"/>
  <c r="AD30" i="2"/>
  <c r="AD6" i="2"/>
  <c r="AH20" i="2"/>
  <c r="AH17" i="2"/>
  <c r="AD9" i="2"/>
  <c r="AD20" i="2"/>
  <c r="AE32" i="2"/>
  <c r="AB25" i="2"/>
  <c r="AF12" i="2"/>
  <c r="AH27" i="2"/>
  <c r="AH11" i="2"/>
  <c r="AF32" i="2"/>
  <c r="AB26" i="2"/>
  <c r="AH12" i="2"/>
  <c r="AD11" i="2"/>
  <c r="AD7" i="2"/>
  <c r="AF25" i="2"/>
  <c r="AH33" i="2"/>
  <c r="AD27" i="2"/>
  <c r="AD29" i="2"/>
  <c r="AB17" i="2"/>
  <c r="AH31" i="2"/>
  <c r="AH14" i="2"/>
  <c r="AB4" i="2"/>
  <c r="AH24" i="2"/>
  <c r="AD5" i="2"/>
  <c r="AF24" i="2"/>
  <c r="AH21" i="2"/>
  <c r="AB3" i="2"/>
  <c r="AB13" i="2"/>
  <c r="AB28" i="2"/>
  <c r="AB19" i="2"/>
  <c r="AF13" i="2"/>
  <c r="AH32" i="2"/>
  <c r="AH2" i="2"/>
  <c r="AB33" i="2"/>
  <c r="AB8" i="2"/>
  <c r="AB2" i="2"/>
  <c r="AF33" i="2"/>
  <c r="AF15" i="2"/>
  <c r="AH6" i="2"/>
  <c r="AB7" i="2"/>
  <c r="AD23" i="2"/>
  <c r="AF28" i="2"/>
  <c r="AF14" i="2"/>
  <c r="AF17" i="2"/>
  <c r="AB29" i="2"/>
  <c r="AB31" i="2"/>
  <c r="AF23" i="2"/>
  <c r="AD16" i="2"/>
  <c r="AF29" i="2"/>
  <c r="AD33" i="2"/>
  <c r="AF22" i="2"/>
  <c r="AF8" i="2"/>
  <c r="AF18" i="2"/>
  <c r="AB10" i="2"/>
  <c r="AB6" i="2"/>
  <c r="AB12" i="2"/>
  <c r="AB27" i="2"/>
  <c r="AD10" i="2"/>
  <c r="AF11" i="2"/>
  <c r="AF6" i="2"/>
  <c r="AF19" i="2"/>
  <c r="AD8" i="2"/>
  <c r="AG3" i="2"/>
  <c r="AF21" i="2"/>
  <c r="AB9" i="2"/>
  <c r="AB15" i="2"/>
  <c r="AB18" i="2"/>
  <c r="AI13" i="2"/>
  <c r="AF3" i="2"/>
  <c r="AF5" i="2"/>
  <c r="AF4" i="2"/>
  <c r="AH8" i="2"/>
  <c r="AF2" i="2"/>
  <c r="AD2" i="2"/>
  <c r="Z7" i="2"/>
  <c r="R18" i="2"/>
  <c r="AG18" i="2" s="1"/>
  <c r="BR12" i="2"/>
  <c r="J14" i="2"/>
  <c r="BG14" i="2" s="1"/>
  <c r="G14" i="2"/>
  <c r="J15" i="2"/>
  <c r="BG15" i="2" s="1"/>
  <c r="G15" i="2"/>
  <c r="J21" i="2"/>
  <c r="BG21" i="2" s="1"/>
  <c r="BR26" i="2"/>
  <c r="J26" i="2"/>
  <c r="E26" i="2" s="1"/>
  <c r="BP17" i="2"/>
  <c r="X26" i="2"/>
  <c r="BR17" i="2"/>
  <c r="BR9" i="2"/>
  <c r="J6" i="2"/>
  <c r="BG6" i="2" s="1"/>
  <c r="X6" i="2"/>
  <c r="X15" i="2"/>
  <c r="X7" i="2"/>
  <c r="BP9" i="2"/>
  <c r="J13" i="2"/>
  <c r="E13" i="2" s="1"/>
  <c r="BP7" i="2"/>
  <c r="BR7" i="2"/>
  <c r="X11" i="2"/>
  <c r="BP31" i="2"/>
  <c r="AA14" i="2"/>
  <c r="Z14" i="2"/>
  <c r="X28" i="2"/>
  <c r="X33" i="2"/>
  <c r="S4" i="2"/>
  <c r="AA31" i="2"/>
  <c r="BR4" i="2"/>
  <c r="BQ12" i="2"/>
  <c r="Z29" i="2"/>
  <c r="AG29" i="2" s="1"/>
  <c r="AA29" i="2"/>
  <c r="AA5" i="2"/>
  <c r="BR19" i="2"/>
  <c r="X19" i="2"/>
  <c r="BQ8" i="2"/>
  <c r="X18" i="2"/>
  <c r="BP8" i="2"/>
  <c r="BR18" i="2"/>
  <c r="BR33" i="2"/>
  <c r="BR31" i="2"/>
  <c r="X14" i="2"/>
  <c r="X2" i="2"/>
  <c r="S20" i="2"/>
  <c r="BK20" i="2" s="1"/>
  <c r="X27" i="2"/>
  <c r="BR32" i="2"/>
  <c r="BR20" i="2"/>
  <c r="BR8" i="2"/>
  <c r="X30" i="2"/>
  <c r="BR22" i="2"/>
  <c r="BR30" i="2"/>
  <c r="BR14" i="2"/>
  <c r="X20" i="2"/>
  <c r="J9" i="2"/>
  <c r="E9" i="2" s="1"/>
  <c r="X12" i="2"/>
  <c r="X31" i="2"/>
  <c r="BP2" i="2"/>
  <c r="BR2" i="2"/>
  <c r="BQ7" i="2"/>
  <c r="BP28" i="2"/>
  <c r="BP32" i="2"/>
  <c r="BQ32" i="2"/>
  <c r="BP19" i="2"/>
  <c r="BP22" i="2"/>
  <c r="BP33" i="2"/>
  <c r="X10" i="2"/>
  <c r="BR28" i="2"/>
  <c r="BP14" i="2"/>
  <c r="X32" i="2"/>
  <c r="X17" i="2"/>
  <c r="BQ20" i="2"/>
  <c r="BR27" i="2"/>
  <c r="BR29" i="2"/>
  <c r="BR6" i="2"/>
  <c r="BP6" i="2"/>
  <c r="BP13" i="2"/>
  <c r="X22" i="2"/>
  <c r="BR21" i="2"/>
  <c r="X21" i="2"/>
  <c r="BR15" i="2"/>
  <c r="BR24" i="2"/>
  <c r="J29" i="2"/>
  <c r="E29" i="2" s="1"/>
  <c r="X16" i="2"/>
  <c r="BP20" i="2"/>
  <c r="Q20" i="2"/>
  <c r="S18" i="2"/>
  <c r="Y7" i="2"/>
  <c r="Q18" i="2"/>
  <c r="AE18" i="2" s="1"/>
  <c r="Y8" i="2"/>
  <c r="AE8" i="2" s="1"/>
  <c r="R30" i="2"/>
  <c r="Y14" i="2"/>
  <c r="Q30" i="2"/>
  <c r="Y5" i="2"/>
  <c r="S26" i="2"/>
  <c r="AI26" i="2" s="1"/>
  <c r="Q26" i="2"/>
  <c r="AE26" i="2" s="1"/>
  <c r="AA16" i="2"/>
  <c r="Y16" i="2"/>
  <c r="Z16" i="2"/>
  <c r="R27" i="2"/>
  <c r="Y29" i="2"/>
  <c r="Q27" i="2"/>
  <c r="AE27" i="2" s="1"/>
  <c r="AA8" i="2"/>
  <c r="Q16" i="2"/>
  <c r="Y19" i="2"/>
  <c r="S16" i="2"/>
  <c r="Z33" i="2"/>
  <c r="BJ33" i="2" s="1"/>
  <c r="Q23" i="2"/>
  <c r="AE23" i="2" s="1"/>
  <c r="AA11" i="2"/>
  <c r="Y11" i="2"/>
  <c r="Z11" i="2"/>
  <c r="AG11" i="2" s="1"/>
  <c r="BP12" i="2"/>
  <c r="P27" i="2"/>
  <c r="BP30" i="2"/>
  <c r="Z31" i="2"/>
  <c r="Q4" i="2"/>
  <c r="R4" i="2"/>
  <c r="Y31" i="2"/>
  <c r="BP24" i="2"/>
  <c r="X25" i="2"/>
  <c r="Y33" i="2"/>
  <c r="BR25" i="2"/>
  <c r="S30" i="2"/>
  <c r="J8" i="2"/>
  <c r="X8" i="2"/>
  <c r="J3" i="2"/>
  <c r="X5" i="2"/>
  <c r="BR5" i="2"/>
  <c r="X3" i="2"/>
  <c r="P8" i="2"/>
  <c r="BQ26" i="2"/>
  <c r="BR3" i="2"/>
  <c r="P15" i="2"/>
  <c r="X29" i="2"/>
  <c r="P2" i="2"/>
  <c r="X9" i="2"/>
  <c r="P19" i="2"/>
  <c r="P30" i="2"/>
  <c r="P28" i="2"/>
  <c r="X13" i="2"/>
  <c r="P11" i="2"/>
  <c r="P24" i="2"/>
  <c r="X24" i="2"/>
  <c r="P25" i="2"/>
  <c r="P33" i="2"/>
  <c r="BP29" i="2"/>
  <c r="BP26" i="2"/>
  <c r="BP5" i="2"/>
  <c r="BP27" i="2"/>
  <c r="BP3" i="2"/>
  <c r="BP16" i="2"/>
  <c r="BR13" i="2"/>
  <c r="BQ15" i="2"/>
  <c r="BP11" i="2"/>
  <c r="BP21" i="2"/>
  <c r="BP18" i="2"/>
  <c r="BQ22" i="2"/>
  <c r="BQ17" i="2"/>
  <c r="BP15" i="2"/>
  <c r="BQ10" i="2"/>
  <c r="BP10" i="2"/>
  <c r="BP25" i="2"/>
  <c r="BQ31" i="2"/>
  <c r="BQ18" i="2"/>
  <c r="BQ4" i="2"/>
  <c r="BP4" i="2"/>
  <c r="BR10" i="2"/>
  <c r="Z19" i="2"/>
  <c r="AG19" i="2" s="1"/>
  <c r="AA19" i="2"/>
  <c r="R16" i="2"/>
  <c r="X4" i="2"/>
  <c r="R26" i="2"/>
  <c r="AG26" i="2" s="1"/>
  <c r="P5" i="2"/>
  <c r="BR11" i="2"/>
  <c r="J28" i="2"/>
  <c r="E28" i="2" s="1"/>
  <c r="AA7" i="2"/>
  <c r="BQ27" i="2"/>
  <c r="J7" i="2"/>
  <c r="E7" i="2" s="1"/>
  <c r="P18" i="2"/>
  <c r="BR16" i="2"/>
  <c r="BQ6" i="2"/>
  <c r="P6" i="2"/>
  <c r="J25" i="2"/>
  <c r="E25" i="2" s="1"/>
  <c r="BQ25" i="2"/>
  <c r="BQ2" i="2"/>
  <c r="J10" i="2"/>
  <c r="E10" i="2" s="1"/>
  <c r="P10" i="2"/>
  <c r="BQ21" i="2"/>
  <c r="P21" i="2"/>
  <c r="J18" i="2"/>
  <c r="E18" i="2" s="1"/>
  <c r="J12" i="2"/>
  <c r="E12" i="2" s="1"/>
  <c r="J30" i="2"/>
  <c r="E30" i="2" s="1"/>
  <c r="BQ9" i="2"/>
  <c r="J31" i="2"/>
  <c r="E31" i="2" s="1"/>
  <c r="P31" i="2"/>
  <c r="P26" i="2"/>
  <c r="BQ24" i="2"/>
  <c r="BQ30" i="2"/>
  <c r="J20" i="2"/>
  <c r="E20" i="2" s="1"/>
  <c r="J11" i="2"/>
  <c r="E11" i="2" s="1"/>
  <c r="J2" i="2"/>
  <c r="E2" i="2" s="1"/>
  <c r="P12" i="2"/>
  <c r="P9" i="2"/>
  <c r="BQ28" i="2"/>
  <c r="J16" i="2"/>
  <c r="BQ5" i="2"/>
  <c r="J19" i="2"/>
  <c r="E19" i="2" s="1"/>
  <c r="P20" i="2"/>
  <c r="BQ14" i="2"/>
  <c r="P29" i="2"/>
  <c r="J4" i="2"/>
  <c r="E4" i="2" s="1"/>
  <c r="J5" i="2"/>
  <c r="E5" i="2" s="1"/>
  <c r="J24" i="2"/>
  <c r="E24" i="2" s="1"/>
  <c r="P4" i="2"/>
  <c r="J33" i="2"/>
  <c r="E33" i="2" s="1"/>
  <c r="J32" i="2"/>
  <c r="E32" i="2" s="1"/>
  <c r="J22" i="2"/>
  <c r="E22" i="2" s="1"/>
  <c r="BQ29" i="2"/>
  <c r="P7" i="2"/>
  <c r="BQ33" i="2"/>
  <c r="P14" i="2"/>
  <c r="J27" i="2"/>
  <c r="E27" i="2" s="1"/>
  <c r="P17" i="2"/>
  <c r="P22" i="2"/>
  <c r="P3" i="2"/>
  <c r="P13" i="2"/>
  <c r="BQ13" i="2"/>
  <c r="J17" i="2"/>
  <c r="E17" i="2" s="1"/>
  <c r="BQ11" i="2"/>
  <c r="BQ3" i="2"/>
  <c r="P16" i="2"/>
  <c r="BQ19" i="2"/>
  <c r="BQ16" i="2"/>
  <c r="P32" i="2"/>
  <c r="BD14" i="2"/>
  <c r="BD11" i="2"/>
  <c r="BD5" i="2"/>
  <c r="BD8" i="2"/>
  <c r="BD25" i="2"/>
  <c r="BD29" i="2"/>
  <c r="BD4" i="2"/>
  <c r="BD30" i="2"/>
  <c r="BD12" i="2"/>
  <c r="BD21" i="2"/>
  <c r="BD27" i="2"/>
  <c r="BD20" i="2"/>
  <c r="BD10" i="2"/>
  <c r="BD18" i="2"/>
  <c r="BD6" i="2"/>
  <c r="BD13" i="2"/>
  <c r="BD28" i="2"/>
  <c r="BD17" i="2"/>
  <c r="BD22" i="2"/>
  <c r="BD26" i="2"/>
  <c r="BD7" i="2"/>
  <c r="BD33" i="2"/>
  <c r="BD9" i="2"/>
  <c r="BD3" i="2"/>
  <c r="BD15" i="2"/>
  <c r="BD24" i="2"/>
  <c r="BD31" i="2"/>
  <c r="BD19" i="2"/>
  <c r="BD16" i="2"/>
  <c r="BD32" i="2"/>
  <c r="BD2" i="2"/>
  <c r="S23" i="2"/>
  <c r="AI23" i="2" s="1"/>
  <c r="R23" i="2"/>
  <c r="AG23"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882" i="1" l="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6" i="2"/>
  <c r="AJ26" i="2"/>
  <c r="AJ9" i="2"/>
  <c r="AJ13" i="2"/>
  <c r="AJ32" i="2"/>
  <c r="AJ23"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12" i="2"/>
  <c r="BJ10" i="2"/>
  <c r="BJ15" i="2"/>
  <c r="BK7" i="2"/>
  <c r="BJ2" i="2"/>
  <c r="BK21" i="2"/>
  <c r="BJ25" i="2"/>
  <c r="BJ22" i="2"/>
  <c r="BK27" i="2"/>
  <c r="BK31" i="2"/>
  <c r="BJ31" i="2"/>
  <c r="BJ16" i="2"/>
  <c r="BK14" i="2"/>
  <c r="BJ8" i="2"/>
  <c r="BJ7" i="2"/>
  <c r="BJ28" i="2"/>
  <c r="BK12" i="2"/>
  <c r="BK30" i="2"/>
  <c r="BK25" i="2"/>
  <c r="BK8" i="2"/>
  <c r="BJ5" i="2"/>
  <c r="BJ30" i="2"/>
  <c r="BK2" i="2"/>
  <c r="BK33" i="2"/>
  <c r="BJ17" i="2"/>
  <c r="BK26" i="2"/>
  <c r="BK23" i="2"/>
  <c r="BJ20" i="2"/>
  <c r="BK18" i="2"/>
  <c r="BJ24" i="2"/>
  <c r="BJ11" i="2"/>
  <c r="BJ19" i="2"/>
  <c r="BK13" i="2"/>
  <c r="BK9" i="2"/>
  <c r="BK6"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2" i="2"/>
  <c r="BH22" i="2"/>
  <c r="BI21" i="2"/>
  <c r="BH5" i="2"/>
  <c r="BH29" i="2"/>
  <c r="BI22" i="2"/>
  <c r="BI19" i="2"/>
  <c r="BI5" i="2"/>
  <c r="BH20" i="2"/>
  <c r="BH30" i="2"/>
  <c r="BI31" i="2"/>
  <c r="BH33" i="2"/>
  <c r="BI11" i="2"/>
  <c r="BI24" i="2"/>
  <c r="BH17" i="2"/>
  <c r="BI7" i="2"/>
  <c r="BI33" i="2"/>
  <c r="BI15" i="2"/>
  <c r="BH4" i="2"/>
  <c r="BI20" i="2"/>
  <c r="BI2" i="2"/>
  <c r="BI10" i="2"/>
  <c r="BH31" i="2"/>
  <c r="BI8" i="2"/>
  <c r="BH24" i="2"/>
  <c r="BH25" i="2"/>
  <c r="BH19" i="2"/>
  <c r="BI30" i="2"/>
  <c r="BI14" i="2"/>
  <c r="BI28" i="2"/>
  <c r="BI12" i="2"/>
  <c r="BI29" i="2"/>
  <c r="BH7" i="2"/>
  <c r="BH28" i="2"/>
  <c r="BI4" i="2"/>
  <c r="BH11" i="2"/>
  <c r="BI16" i="2"/>
  <c r="BH16" i="2"/>
  <c r="BH14" i="2"/>
  <c r="BI17" i="2"/>
  <c r="BH15" i="2"/>
  <c r="BH10" i="2"/>
  <c r="BI25" i="2"/>
  <c r="BI27" i="2"/>
  <c r="BI18" i="2"/>
  <c r="BH3" i="2"/>
  <c r="BH8" i="2"/>
  <c r="BI26" i="2"/>
  <c r="BH2" i="2"/>
  <c r="BI9" i="2"/>
  <c r="BI23" i="2"/>
  <c r="BI13" i="2"/>
  <c r="BI6" i="2"/>
  <c r="BH21" i="2"/>
  <c r="BH12"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9" i="2"/>
  <c r="AE10" i="2"/>
  <c r="AG8" i="2"/>
  <c r="AL9" i="2"/>
  <c r="AE28" i="2"/>
  <c r="AK22" i="2"/>
  <c r="AE15" i="2"/>
  <c r="AG28" i="2"/>
  <c r="AJ28" i="2" s="1"/>
  <c r="AE25" i="2"/>
  <c r="AL6" i="2"/>
  <c r="AG10" i="2"/>
  <c r="AJ10" i="2" s="1"/>
  <c r="AE29" i="2"/>
  <c r="AK6" i="2"/>
  <c r="AI19" i="2"/>
  <c r="AJ19" i="2" s="1"/>
  <c r="AI29" i="2"/>
  <c r="AJ29" i="2" s="1"/>
  <c r="AL32" i="2"/>
  <c r="AE22" i="2"/>
  <c r="AK8" i="2"/>
  <c r="AL33" i="2"/>
  <c r="AK15" i="2"/>
  <c r="AI15" i="2"/>
  <c r="AK32" i="2"/>
  <c r="AG22" i="2"/>
  <c r="AJ22" i="2" s="1"/>
  <c r="AG14" i="2"/>
  <c r="AE33" i="2"/>
  <c r="AK28" i="2"/>
  <c r="AK10" i="2"/>
  <c r="AL10" i="2"/>
  <c r="AL28" i="2"/>
  <c r="AI12" i="2"/>
  <c r="BP47" i="5"/>
  <c r="BQ47" i="5" s="1"/>
  <c r="BP13" i="5"/>
  <c r="BQ13" i="5" s="1"/>
  <c r="AK12" i="2"/>
  <c r="BP45" i="5"/>
  <c r="BQ45" i="5" s="1"/>
  <c r="BP53" i="5"/>
  <c r="BQ53" i="5" s="1"/>
  <c r="AE31" i="2"/>
  <c r="AE4" i="2"/>
  <c r="AI2" i="2"/>
  <c r="AI31" i="2"/>
  <c r="AS6" i="2"/>
  <c r="AS32" i="2"/>
  <c r="AS9" i="2"/>
  <c r="AS13" i="2"/>
  <c r="AS26" i="2"/>
  <c r="AS23" i="2"/>
  <c r="AG31" i="2"/>
  <c r="AE24" i="2"/>
  <c r="AL21" i="2"/>
  <c r="BP61" i="5"/>
  <c r="BQ61" i="5" s="1"/>
  <c r="BP7" i="5"/>
  <c r="BQ7" i="5" s="1"/>
  <c r="BP19" i="5"/>
  <c r="BQ19" i="5" s="1"/>
  <c r="BP35" i="5"/>
  <c r="BQ35" i="5" s="1"/>
  <c r="BP33" i="5"/>
  <c r="BQ33" i="5" s="1"/>
  <c r="BP29" i="5"/>
  <c r="BQ29" i="5" s="1"/>
  <c r="AK13" i="2"/>
  <c r="BP15" i="5"/>
  <c r="BQ15" i="5" s="1"/>
  <c r="BP59" i="5"/>
  <c r="BQ59" i="5" s="1"/>
  <c r="AL12" i="2"/>
  <c r="BP57" i="5"/>
  <c r="BQ57" i="5" s="1"/>
  <c r="AG4" i="2"/>
  <c r="AE14" i="2"/>
  <c r="AI3" i="2"/>
  <c r="AJ3" i="2" s="1"/>
  <c r="BP21" i="5"/>
  <c r="BQ21" i="5" s="1"/>
  <c r="E16" i="2"/>
  <c r="CH2" i="2"/>
  <c r="CI5" i="2" s="1"/>
  <c r="AK3" i="2"/>
  <c r="AG12" i="2"/>
  <c r="AC11" i="2"/>
  <c r="BL11" i="2" s="1"/>
  <c r="AI30" i="2"/>
  <c r="AG15" i="2"/>
  <c r="AL15" i="2"/>
  <c r="AG5" i="2"/>
  <c r="AL2" i="2"/>
  <c r="AI11" i="2"/>
  <c r="AJ11" i="2" s="1"/>
  <c r="CJ5" i="2"/>
  <c r="CJ6" i="2"/>
  <c r="AE19" i="2"/>
  <c r="AE30" i="2"/>
  <c r="CH3" i="2"/>
  <c r="CJ3" i="2" s="1"/>
  <c r="AL13" i="2"/>
  <c r="AI25" i="2"/>
  <c r="AE7" i="2"/>
  <c r="AI17" i="2"/>
  <c r="AJ17" i="2" s="1"/>
  <c r="AE11" i="2"/>
  <c r="AK24" i="2"/>
  <c r="AK25" i="2"/>
  <c r="AG25" i="2"/>
  <c r="AL25" i="2"/>
  <c r="AK17" i="2"/>
  <c r="AG30" i="2"/>
  <c r="AL17" i="2"/>
  <c r="AI24" i="2"/>
  <c r="AJ24" i="2" s="1"/>
  <c r="BP27" i="5"/>
  <c r="BQ27" i="5" s="1"/>
  <c r="BP3" i="5"/>
  <c r="BQ3" i="5" s="1"/>
  <c r="BP11" i="5"/>
  <c r="BQ11" i="5" s="1"/>
  <c r="BP25" i="5"/>
  <c r="BQ25" i="5" s="1"/>
  <c r="AC25" i="2"/>
  <c r="BL25" i="2" s="1"/>
  <c r="AE20" i="2"/>
  <c r="AE5" i="2"/>
  <c r="AK2" i="2"/>
  <c r="AK21" i="2"/>
  <c r="AG21" i="2"/>
  <c r="AS21" i="2" s="1"/>
  <c r="CB8" i="2"/>
  <c r="CB7" i="2"/>
  <c r="AE17" i="2"/>
  <c r="AI14" i="2"/>
  <c r="AI4" i="2"/>
  <c r="BP5" i="5"/>
  <c r="BQ5" i="5" s="1"/>
  <c r="BP17" i="5"/>
  <c r="BQ17" i="5" s="1"/>
  <c r="BP37" i="5"/>
  <c r="BQ37" i="5" s="1"/>
  <c r="BP9" i="5"/>
  <c r="BQ9" i="5" s="1"/>
  <c r="AG7"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4" i="2"/>
  <c r="E8" i="2"/>
  <c r="BG10" i="2"/>
  <c r="BG8" i="2"/>
  <c r="BG18" i="2"/>
  <c r="BG28" i="2"/>
  <c r="BG5" i="2"/>
  <c r="BG26" i="2"/>
  <c r="BG24" i="2"/>
  <c r="BG4" i="2"/>
  <c r="BG11" i="2"/>
  <c r="BG33" i="2"/>
  <c r="BG19" i="2"/>
  <c r="BG12" i="2"/>
  <c r="BG16" i="2"/>
  <c r="BG2" i="2"/>
  <c r="BG20" i="2"/>
  <c r="BG13" i="2"/>
  <c r="BG27" i="2"/>
  <c r="BG7" i="2"/>
  <c r="BG22" i="2"/>
  <c r="BG30" i="2"/>
  <c r="BG32" i="2"/>
  <c r="BG3" i="2"/>
  <c r="BG25" i="2"/>
  <c r="BG17" i="2"/>
  <c r="BG29" i="2"/>
  <c r="BG31" i="2"/>
  <c r="BG9" i="2"/>
  <c r="K14" i="2"/>
  <c r="E14" i="2"/>
  <c r="BE6" i="2"/>
  <c r="E6" i="2"/>
  <c r="K21" i="2"/>
  <c r="E21" i="2"/>
  <c r="K15" i="2"/>
  <c r="E15" i="2"/>
  <c r="BF15" i="2"/>
  <c r="AC21" i="2"/>
  <c r="BL21" i="2" s="1"/>
  <c r="BE14" i="2"/>
  <c r="BF14" i="2"/>
  <c r="AC16" i="2"/>
  <c r="BL16" i="2" s="1"/>
  <c r="AC17" i="2"/>
  <c r="BL17" i="2" s="1"/>
  <c r="AE16" i="2"/>
  <c r="AC32" i="2"/>
  <c r="BL32" i="2" s="1"/>
  <c r="AC31" i="2"/>
  <c r="BL31" i="2" s="1"/>
  <c r="AC22" i="2"/>
  <c r="BL22" i="2" s="1"/>
  <c r="AK7" i="2"/>
  <c r="AC15" i="2"/>
  <c r="BL15" i="2" s="1"/>
  <c r="AC8" i="2"/>
  <c r="BL8" i="2" s="1"/>
  <c r="AC19" i="2"/>
  <c r="BL19" i="2" s="1"/>
  <c r="AG16" i="2"/>
  <c r="AC28" i="2"/>
  <c r="BL28" i="2" s="1"/>
  <c r="AC6" i="2"/>
  <c r="BL6" i="2" s="1"/>
  <c r="AC29" i="2"/>
  <c r="BL29" i="2" s="1"/>
  <c r="AC10" i="2"/>
  <c r="BL10" i="2" s="1"/>
  <c r="AC2" i="2"/>
  <c r="BL2" i="2" s="1"/>
  <c r="AC14" i="2"/>
  <c r="BL14" i="2" s="1"/>
  <c r="AC9" i="2"/>
  <c r="BL9" i="2" s="1"/>
  <c r="AC13" i="2"/>
  <c r="BL13" i="2" s="1"/>
  <c r="AC4" i="2"/>
  <c r="BL4" i="2" s="1"/>
  <c r="AC12" i="2"/>
  <c r="BL12" i="2" s="1"/>
  <c r="AC18" i="2"/>
  <c r="BL18" i="2" s="1"/>
  <c r="AC33" i="2"/>
  <c r="BL33" i="2" s="1"/>
  <c r="AC30" i="2"/>
  <c r="BL30" i="2" s="1"/>
  <c r="AC20" i="2"/>
  <c r="BL20" i="2" s="1"/>
  <c r="AC26" i="2"/>
  <c r="BL26" i="2" s="1"/>
  <c r="AC7" i="2"/>
  <c r="BL7" i="2" s="1"/>
  <c r="AC27" i="2"/>
  <c r="BL27" i="2" s="1"/>
  <c r="AI16" i="2"/>
  <c r="AL27" i="2"/>
  <c r="AG27" i="2"/>
  <c r="AS27" i="2" s="1"/>
  <c r="AI8" i="2"/>
  <c r="AK18" i="2"/>
  <c r="AI18" i="2"/>
  <c r="AS18" i="2" s="1"/>
  <c r="AC24" i="2"/>
  <c r="BL24" i="2" s="1"/>
  <c r="AK20" i="2"/>
  <c r="AI20" i="2"/>
  <c r="AJ20" i="2" s="1"/>
  <c r="AI5" i="2"/>
  <c r="AC5" i="2"/>
  <c r="BL5" i="2" s="1"/>
  <c r="AI7" i="2"/>
  <c r="AC3" i="2"/>
  <c r="BL3" i="2" s="1"/>
  <c r="AG33" i="2"/>
  <c r="AJ33" i="2" s="1"/>
  <c r="BE15" i="2"/>
  <c r="BS26" i="2"/>
  <c r="BS12" i="2"/>
  <c r="BF21" i="2"/>
  <c r="BE21" i="2"/>
  <c r="BE30" i="2"/>
  <c r="K30" i="2"/>
  <c r="BE10" i="2"/>
  <c r="K10" i="2"/>
  <c r="BF24" i="2"/>
  <c r="K24" i="2"/>
  <c r="BF19" i="2"/>
  <c r="K19" i="2"/>
  <c r="BF12" i="2"/>
  <c r="K12" i="2"/>
  <c r="BE3" i="2"/>
  <c r="K3" i="2"/>
  <c r="BE33" i="2"/>
  <c r="K33" i="2"/>
  <c r="BE28" i="2"/>
  <c r="K28" i="2"/>
  <c r="BE26" i="2"/>
  <c r="K26" i="2"/>
  <c r="BF26" i="2"/>
  <c r="BE17" i="2"/>
  <c r="K17" i="2"/>
  <c r="BF22" i="2"/>
  <c r="K22" i="2"/>
  <c r="BE4" i="2"/>
  <c r="K4" i="2"/>
  <c r="BF11" i="2"/>
  <c r="K11" i="2"/>
  <c r="BE31" i="2"/>
  <c r="K31" i="2"/>
  <c r="BF25" i="2"/>
  <c r="K25" i="2"/>
  <c r="BF8" i="2"/>
  <c r="K8" i="2"/>
  <c r="BF9" i="2"/>
  <c r="K9" i="2"/>
  <c r="BF6" i="2"/>
  <c r="K6" i="2"/>
  <c r="BF5" i="2"/>
  <c r="K5" i="2"/>
  <c r="BE2" i="2"/>
  <c r="K2" i="2"/>
  <c r="BF18" i="2"/>
  <c r="K18" i="2"/>
  <c r="BF7" i="2"/>
  <c r="K7" i="2"/>
  <c r="BF27" i="2"/>
  <c r="K27" i="2"/>
  <c r="BE32" i="2"/>
  <c r="K32" i="2"/>
  <c r="BF16" i="2"/>
  <c r="K16" i="2"/>
  <c r="BF20" i="2"/>
  <c r="K20" i="2"/>
  <c r="BE29" i="2"/>
  <c r="K29" i="2"/>
  <c r="BF13" i="2"/>
  <c r="K13" i="2"/>
  <c r="BE13" i="2"/>
  <c r="BS17" i="2"/>
  <c r="BS9" i="2"/>
  <c r="BS7" i="2"/>
  <c r="BE9" i="2"/>
  <c r="BS18" i="2"/>
  <c r="AL4" i="2"/>
  <c r="BS32" i="2"/>
  <c r="BS33" i="2"/>
  <c r="BS4" i="2"/>
  <c r="AL29" i="2"/>
  <c r="AK29" i="2"/>
  <c r="BS22" i="2"/>
  <c r="AL5" i="2"/>
  <c r="BS19" i="2"/>
  <c r="BF29" i="2"/>
  <c r="AL14" i="2"/>
  <c r="BS24" i="2"/>
  <c r="AK31" i="2"/>
  <c r="AK14" i="2"/>
  <c r="BS30" i="2"/>
  <c r="AL18" i="2"/>
  <c r="BS14" i="2"/>
  <c r="BS31" i="2"/>
  <c r="BS8" i="2"/>
  <c r="AL20" i="2"/>
  <c r="BS20" i="2"/>
  <c r="BS2" i="2"/>
  <c r="BS21" i="2"/>
  <c r="BS6" i="2"/>
  <c r="BS28" i="2"/>
  <c r="BS29" i="2"/>
  <c r="BS15" i="2"/>
  <c r="BS27" i="2"/>
  <c r="BE8" i="2"/>
  <c r="BS25" i="2"/>
  <c r="AK30" i="2"/>
  <c r="AL8" i="2"/>
  <c r="AK16" i="2"/>
  <c r="AL11" i="2"/>
  <c r="AK11" i="2"/>
  <c r="AK26" i="2"/>
  <c r="BS5" i="2"/>
  <c r="AL30" i="2"/>
  <c r="BS3" i="2"/>
  <c r="AL31" i="2"/>
  <c r="AK33" i="2"/>
  <c r="AK4" i="2"/>
  <c r="AK27" i="2"/>
  <c r="AL19" i="2"/>
  <c r="AL23" i="2"/>
  <c r="AL7" i="2"/>
  <c r="AL26" i="2"/>
  <c r="AL16" i="2"/>
  <c r="BF28" i="2"/>
  <c r="BF3" i="2"/>
  <c r="BS13" i="2"/>
  <c r="BF2" i="2"/>
  <c r="AK19" i="2"/>
  <c r="BS10" i="2"/>
  <c r="BS11" i="2"/>
  <c r="BE7" i="2"/>
  <c r="BE25" i="2"/>
  <c r="BE16" i="2"/>
  <c r="BE11" i="2"/>
  <c r="BF10" i="2"/>
  <c r="BF30" i="2"/>
  <c r="BS16" i="2"/>
  <c r="BE18" i="2"/>
  <c r="AK23" i="2"/>
  <c r="BE12" i="2"/>
  <c r="BF31" i="2"/>
  <c r="BF33" i="2"/>
  <c r="BE20" i="2"/>
  <c r="BE22" i="2"/>
  <c r="BE19" i="2"/>
  <c r="BF17" i="2"/>
  <c r="BF32" i="2"/>
  <c r="BF4" i="2"/>
  <c r="BE5" i="2"/>
  <c r="BE24" i="2"/>
  <c r="BE27"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3" i="2"/>
  <c r="AW23" i="2"/>
  <c r="BA23" i="2"/>
  <c r="P23" i="2"/>
  <c r="P36" i="2" s="1"/>
  <c r="J23" i="2"/>
  <c r="CB2" i="2" s="1"/>
  <c r="BC23" i="2"/>
  <c r="X23" i="2"/>
  <c r="X36" i="2" s="1"/>
  <c r="BQ23" i="2"/>
  <c r="BT23" i="2" s="1"/>
  <c r="BP23" i="2"/>
  <c r="BP37" i="2" s="1"/>
  <c r="BR23"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5" i="2"/>
  <c r="AJ2" i="2"/>
  <c r="AJ12" i="2"/>
  <c r="AJ8" i="2"/>
  <c r="AJ30" i="2"/>
  <c r="AJ5" i="2"/>
  <c r="AJ4" i="2"/>
  <c r="AJ14" i="2"/>
  <c r="AJ7" i="2"/>
  <c r="AJ15" i="2"/>
  <c r="AJ31" i="2"/>
  <c r="AJ16" i="2"/>
  <c r="AJ21" i="2"/>
  <c r="AJ18" i="2"/>
  <c r="AJ27"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7" i="2"/>
  <c r="AR17" i="2" s="1"/>
  <c r="AM10" i="2"/>
  <c r="AM33" i="2"/>
  <c r="AN12" i="2"/>
  <c r="AR12" i="2" s="1"/>
  <c r="AM28" i="2"/>
  <c r="AN6" i="2"/>
  <c r="AR6" i="2" s="1"/>
  <c r="AN30" i="2"/>
  <c r="AR30" i="2" s="1"/>
  <c r="AM29" i="2"/>
  <c r="AM20" i="2"/>
  <c r="AM17" i="2"/>
  <c r="AN2" i="2"/>
  <c r="AR2" i="2" s="1"/>
  <c r="AM7" i="2"/>
  <c r="AN10" i="2"/>
  <c r="AR10" i="2" s="1"/>
  <c r="AN31" i="2"/>
  <c r="AR31" i="2" s="1"/>
  <c r="AN29" i="2"/>
  <c r="AR29" i="2" s="1"/>
  <c r="AM5" i="2"/>
  <c r="AN25" i="2"/>
  <c r="AR25" i="2" s="1"/>
  <c r="AN3" i="2"/>
  <c r="AM19" i="2"/>
  <c r="AM26" i="2"/>
  <c r="AN20" i="2"/>
  <c r="AR20" i="2" s="1"/>
  <c r="AN15" i="2"/>
  <c r="AR15" i="2" s="1"/>
  <c r="AM13" i="2"/>
  <c r="AM25" i="2"/>
  <c r="AM32" i="2"/>
  <c r="AM22" i="2"/>
  <c r="AM21" i="2"/>
  <c r="AM24" i="2"/>
  <c r="AM18" i="2"/>
  <c r="AM2" i="2"/>
  <c r="AM15" i="2"/>
  <c r="AN9" i="2"/>
  <c r="AR9" i="2" s="1"/>
  <c r="AN16" i="2"/>
  <c r="AR16" i="2" s="1"/>
  <c r="AN8" i="2"/>
  <c r="AR8" i="2" s="1"/>
  <c r="AN18" i="2"/>
  <c r="AR18" i="2" s="1"/>
  <c r="AN27" i="2"/>
  <c r="AR27" i="2" s="1"/>
  <c r="AN33" i="2"/>
  <c r="AR33" i="2" s="1"/>
  <c r="AM16" i="2"/>
  <c r="AM30" i="2"/>
  <c r="AM8" i="2"/>
  <c r="AN7" i="2"/>
  <c r="AR7" i="2" s="1"/>
  <c r="AM12" i="2"/>
  <c r="AM9" i="2"/>
  <c r="AN13" i="2"/>
  <c r="AR13" i="2" s="1"/>
  <c r="AN21" i="2"/>
  <c r="AR21" i="2" s="1"/>
  <c r="AN32" i="2"/>
  <c r="AR32" i="2" s="1"/>
  <c r="AM11" i="2"/>
  <c r="AN11" i="2"/>
  <c r="AR11" i="2" s="1"/>
  <c r="AN4" i="2"/>
  <c r="AR4" i="2" s="1"/>
  <c r="AN26" i="2"/>
  <c r="AR26" i="2" s="1"/>
  <c r="AM3" i="2"/>
  <c r="BM3" i="2" s="1"/>
  <c r="AM14" i="2"/>
  <c r="AM31" i="2"/>
  <c r="AN19" i="2"/>
  <c r="AR19" i="2" s="1"/>
  <c r="AN22" i="2"/>
  <c r="AR22" i="2" s="1"/>
  <c r="AM27" i="2"/>
  <c r="AN14" i="2"/>
  <c r="AR14" i="2" s="1"/>
  <c r="AM4" i="2"/>
  <c r="AN24" i="2"/>
  <c r="AR24" i="2" s="1"/>
  <c r="AN28" i="2"/>
  <c r="AR28" i="2" s="1"/>
  <c r="AM6" i="2"/>
  <c r="AS3" i="2"/>
  <c r="AN23" i="2"/>
  <c r="AS19" i="2"/>
  <c r="AS28" i="2"/>
  <c r="AS10" i="2"/>
  <c r="AS8" i="2"/>
  <c r="AS22" i="2"/>
  <c r="AS15" i="2"/>
  <c r="AS29" i="2"/>
  <c r="AP33" i="2"/>
  <c r="AO15" i="2"/>
  <c r="AS33" i="2"/>
  <c r="AS12" i="2"/>
  <c r="AS2" i="2"/>
  <c r="AS25" i="2"/>
  <c r="AS31" i="2"/>
  <c r="AS4" i="2"/>
  <c r="AS16" i="2"/>
  <c r="AS14" i="2"/>
  <c r="AS24" i="2"/>
  <c r="AS7" i="2"/>
  <c r="AS17" i="2"/>
  <c r="AS5" i="2"/>
  <c r="AS20" i="2"/>
  <c r="AS11" i="2"/>
  <c r="AS30" i="2"/>
  <c r="CA18" i="2"/>
  <c r="CI6" i="2"/>
  <c r="CH4" i="2"/>
  <c r="CJ4" i="2" s="1"/>
  <c r="CB4" i="2"/>
  <c r="CB11" i="2"/>
  <c r="AO21" i="2"/>
  <c r="BQ67" i="5"/>
  <c r="BP67" i="5"/>
  <c r="AP14" i="2"/>
  <c r="AP15" i="2"/>
  <c r="BG23" i="2"/>
  <c r="BG36" i="2" s="1"/>
  <c r="AP21" i="2"/>
  <c r="K23" i="2"/>
  <c r="AP23" i="2" s="1"/>
  <c r="E23" i="2"/>
  <c r="E35" i="2" s="1"/>
  <c r="AP27" i="2"/>
  <c r="AC23" i="2"/>
  <c r="BL23" i="2" s="1"/>
  <c r="AO14" i="2"/>
  <c r="AM23" i="2"/>
  <c r="AP11" i="2"/>
  <c r="AP19" i="2"/>
  <c r="AP30" i="2"/>
  <c r="AO12" i="2"/>
  <c r="AP12" i="2"/>
  <c r="AO13" i="2"/>
  <c r="AP13" i="2"/>
  <c r="AO7" i="2"/>
  <c r="AP7" i="2"/>
  <c r="AO8" i="2"/>
  <c r="AP8" i="2"/>
  <c r="AO17" i="2"/>
  <c r="AP17" i="2"/>
  <c r="AO32" i="2"/>
  <c r="AP32" i="2"/>
  <c r="AO6" i="2"/>
  <c r="AP6" i="2"/>
  <c r="AP4" i="2"/>
  <c r="AP26" i="2"/>
  <c r="AO3" i="2"/>
  <c r="AP3" i="2"/>
  <c r="AO24" i="2"/>
  <c r="AP24" i="2"/>
  <c r="AO28" i="2"/>
  <c r="AP28" i="2"/>
  <c r="AO10" i="2"/>
  <c r="AP10" i="2"/>
  <c r="AP16" i="2"/>
  <c r="AO5" i="2"/>
  <c r="AP5" i="2"/>
  <c r="AP29" i="2"/>
  <c r="AO18" i="2"/>
  <c r="AP18" i="2"/>
  <c r="AO25" i="2"/>
  <c r="AP25" i="2"/>
  <c r="AO20" i="2"/>
  <c r="AP20" i="2"/>
  <c r="AO2" i="2"/>
  <c r="AP2" i="2"/>
  <c r="AO9" i="2"/>
  <c r="AP9" i="2"/>
  <c r="AP31" i="2"/>
  <c r="AO22" i="2"/>
  <c r="AP22" i="2"/>
  <c r="AO19" i="2"/>
  <c r="AO30" i="2"/>
  <c r="AO29" i="2"/>
  <c r="AO4" i="2"/>
  <c r="AO26" i="2"/>
  <c r="AO33" i="2"/>
  <c r="AO27" i="2"/>
  <c r="AO31" i="2"/>
  <c r="AO16" i="2"/>
  <c r="AO11" i="2"/>
  <c r="BE23" i="2"/>
  <c r="BE35" i="2" s="1"/>
  <c r="BF23" i="2"/>
  <c r="BF36" i="2" s="1"/>
  <c r="BQ67" i="4"/>
  <c r="BQ68" i="4" s="1"/>
  <c r="BP67" i="4"/>
  <c r="BP68" i="4" s="1"/>
  <c r="BS23" i="2"/>
  <c r="BS37" i="2" s="1"/>
  <c r="BD23" i="2"/>
  <c r="BQ67" i="8" l="1"/>
  <c r="BQ68" i="8" s="1"/>
  <c r="BP68" i="8"/>
  <c r="BP68" i="10"/>
  <c r="BM23" i="2"/>
  <c r="AQ11" i="2"/>
  <c r="BM11" i="2"/>
  <c r="AQ15" i="2"/>
  <c r="BM15" i="2"/>
  <c r="AQ6" i="2"/>
  <c r="BM6" i="2"/>
  <c r="AQ18" i="2"/>
  <c r="BM18" i="2"/>
  <c r="AQ9" i="2"/>
  <c r="BM9" i="2"/>
  <c r="AQ21" i="2"/>
  <c r="BM21" i="2"/>
  <c r="AQ4" i="2"/>
  <c r="BM4" i="2"/>
  <c r="AQ12" i="2"/>
  <c r="BM12" i="2"/>
  <c r="AQ22" i="2"/>
  <c r="BM22" i="2"/>
  <c r="AQ17" i="2"/>
  <c r="BM17" i="2"/>
  <c r="AQ32" i="2"/>
  <c r="BM32" i="2"/>
  <c r="AQ20" i="2"/>
  <c r="BM20" i="2"/>
  <c r="AQ27" i="2"/>
  <c r="BM27" i="2"/>
  <c r="AQ8" i="2"/>
  <c r="BM8" i="2"/>
  <c r="AQ25" i="2"/>
  <c r="BM25" i="2"/>
  <c r="AQ29" i="2"/>
  <c r="BM29" i="2"/>
  <c r="AQ30" i="2"/>
  <c r="BM30" i="2"/>
  <c r="AQ13" i="2"/>
  <c r="BM13" i="2"/>
  <c r="AQ16" i="2"/>
  <c r="BM16" i="2"/>
  <c r="AQ7" i="2"/>
  <c r="BM7" i="2"/>
  <c r="AQ31" i="2"/>
  <c r="BM31" i="2"/>
  <c r="AQ28" i="2"/>
  <c r="BM28" i="2"/>
  <c r="AQ14" i="2"/>
  <c r="BM14" i="2"/>
  <c r="AQ26" i="2"/>
  <c r="BM26" i="2"/>
  <c r="AQ19" i="2"/>
  <c r="BM19" i="2"/>
  <c r="AQ33" i="2"/>
  <c r="BM33" i="2"/>
  <c r="AQ24" i="2"/>
  <c r="BM24" i="2"/>
  <c r="AQ10" i="2"/>
  <c r="BM10"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3" i="2"/>
  <c r="AQ23" i="2"/>
  <c r="CJ7" i="2"/>
  <c r="CK4" i="2" s="1"/>
  <c r="AO23"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<sst xmlns="http://schemas.openxmlformats.org/spreadsheetml/2006/main" count="8225" uniqueCount="1874">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</sst>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6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-2</c:v>
                </c:pt>
                <c:pt idx="910">
                  <c:v>-4</c:v>
                </c:pt>
                <c:pt idx="911">
                  <c:v>-4</c:v>
                </c:pt>
                <c:pt idx="912">
                  <c:v>-4</c:v>
                </c:pt>
                <c:pt idx="913">
                  <c:v>-3</c:v>
                </c:pt>
                <c:pt idx="914">
                  <c:v>-2</c:v>
                </c:pt>
                <c:pt idx="915">
                  <c:v>-3</c:v>
                </c:pt>
                <c:pt idx="916">
                  <c:v>-1</c:v>
                </c:pt>
                <c:pt idx="917">
                  <c:v>-2</c:v>
                </c:pt>
                <c:pt idx="918">
                  <c:v>-4</c:v>
                </c:pt>
                <c:pt idx="919">
                  <c:v>-1</c:v>
                </c:pt>
                <c:pt idx="920">
                  <c:v>-5</c:v>
                </c:pt>
                <c:pt idx="921">
                  <c:v>-2</c:v>
                </c:pt>
                <c:pt idx="922">
                  <c:v>-4</c:v>
                </c:pt>
                <c:pt idx="923">
                  <c:v>-3</c:v>
                </c:pt>
                <c:pt idx="924">
                  <c:v>-2</c:v>
                </c:pt>
                <c:pt idx="925">
                  <c:v>-2</c:v>
                </c:pt>
                <c:pt idx="926">
                  <c:v>-2</c:v>
                </c:pt>
                <c:pt idx="927">
                  <c:v>-4</c:v>
                </c:pt>
                <c:pt idx="928">
                  <c:v>-4</c:v>
                </c:pt>
                <c:pt idx="929">
                  <c:v>-2</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-4</c:v>
                </c:pt>
                <c:pt idx="910">
                  <c:v>-2</c:v>
                </c:pt>
                <c:pt idx="911">
                  <c:v>-3</c:v>
                </c:pt>
                <c:pt idx="912">
                  <c:v>-2</c:v>
                </c:pt>
                <c:pt idx="913">
                  <c:v>-2</c:v>
                </c:pt>
                <c:pt idx="914">
                  <c:v>-3</c:v>
                </c:pt>
                <c:pt idx="915">
                  <c:v>-4</c:v>
                </c:pt>
                <c:pt idx="916">
                  <c:v>-4</c:v>
                </c:pt>
                <c:pt idx="917">
                  <c:v>-5</c:v>
                </c:pt>
                <c:pt idx="918">
                  <c:v>-2</c:v>
                </c:pt>
                <c:pt idx="919">
                  <c:v>-5</c:v>
                </c:pt>
                <c:pt idx="920">
                  <c:v>-3</c:v>
                </c:pt>
                <c:pt idx="921">
                  <c:v>-4</c:v>
                </c:pt>
                <c:pt idx="922">
                  <c:v>-3</c:v>
                </c:pt>
                <c:pt idx="923">
                  <c:v>-2</c:v>
                </c:pt>
                <c:pt idx="924">
                  <c:v>-5</c:v>
                </c:pt>
                <c:pt idx="925">
                  <c:v>-3</c:v>
                </c:pt>
                <c:pt idx="926">
                  <c:v>-4</c:v>
                </c:pt>
                <c:pt idx="927">
                  <c:v>-2</c:v>
                </c:pt>
                <c:pt idx="928">
                  <c:v>-3</c:v>
                </c:pt>
                <c:pt idx="929">
                  <c:v>-5</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3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-19</c:v>
                </c:pt>
                <c:pt idx="907">
                  <c:v>-19</c:v>
                </c:pt>
                <c:pt idx="908">
                  <c:v>-19</c:v>
                </c:pt>
                <c:pt idx="909">
                  <c:v>-19</c:v>
                </c:pt>
                <c:pt idx="910">
                  <c:v>-19</c:v>
                </c:pt>
                <c:pt idx="911">
                  <c:v>-19</c:v>
                </c:pt>
                <c:pt idx="912">
                  <c:v>-19</c:v>
                </c:pt>
                <c:pt idx="913">
                  <c:v>-19</c:v>
                </c:pt>
                <c:pt idx="914">
                  <c:v>-19</c:v>
                </c:pt>
                <c:pt idx="915">
                  <c:v>-19</c:v>
                </c:pt>
                <c:pt idx="916">
                  <c:v>-3</c:v>
                </c:pt>
                <c:pt idx="917">
                  <c:v>-3</c:v>
                </c:pt>
                <c:pt idx="918">
                  <c:v>-35</c:v>
                </c:pt>
                <c:pt idx="919">
                  <c:v>-35</c:v>
                </c:pt>
                <c:pt idx="920">
                  <c:v>-35</c:v>
                </c:pt>
                <c:pt idx="921">
                  <c:v>-35</c:v>
                </c:pt>
                <c:pt idx="922">
                  <c:v>-35</c:v>
                </c:pt>
                <c:pt idx="923">
                  <c:v>-35</c:v>
                </c:pt>
                <c:pt idx="924">
                  <c:v>-35</c:v>
                </c:pt>
                <c:pt idx="925">
                  <c:v>-35</c:v>
                </c:pt>
                <c:pt idx="926">
                  <c:v>-35</c:v>
                </c:pt>
                <c:pt idx="927">
                  <c:v>-35</c:v>
                </c:pt>
                <c:pt idx="928">
                  <c:v>-35</c:v>
                </c:pt>
                <c:pt idx="929">
                  <c:v>-35</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3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-17</c:v>
                </c:pt>
                <c:pt idx="907">
                  <c:v>-17</c:v>
                </c:pt>
                <c:pt idx="908">
                  <c:v>-17</c:v>
                </c:pt>
                <c:pt idx="909">
                  <c:v>-17</c:v>
                </c:pt>
                <c:pt idx="910">
                  <c:v>-17</c:v>
                </c:pt>
                <c:pt idx="911">
                  <c:v>-17</c:v>
                </c:pt>
                <c:pt idx="912">
                  <c:v>-17</c:v>
                </c:pt>
                <c:pt idx="913">
                  <c:v>-17</c:v>
                </c:pt>
                <c:pt idx="914">
                  <c:v>-17</c:v>
                </c:pt>
                <c:pt idx="915">
                  <c:v>-17</c:v>
                </c:pt>
                <c:pt idx="916">
                  <c:v>-9</c:v>
                </c:pt>
                <c:pt idx="917">
                  <c:v>-9</c:v>
                </c:pt>
                <c:pt idx="918">
                  <c:v>-41</c:v>
                </c:pt>
                <c:pt idx="919">
                  <c:v>-41</c:v>
                </c:pt>
                <c:pt idx="920">
                  <c:v>-41</c:v>
                </c:pt>
                <c:pt idx="921">
                  <c:v>-41</c:v>
                </c:pt>
                <c:pt idx="922">
                  <c:v>-41</c:v>
                </c:pt>
                <c:pt idx="923">
                  <c:v>-41</c:v>
                </c:pt>
                <c:pt idx="924">
                  <c:v>-41</c:v>
                </c:pt>
                <c:pt idx="925">
                  <c:v>-41</c:v>
                </c:pt>
                <c:pt idx="926">
                  <c:v>-41</c:v>
                </c:pt>
                <c:pt idx="927">
                  <c:v>-41</c:v>
                </c:pt>
                <c:pt idx="928">
                  <c:v>-41</c:v>
                </c:pt>
                <c:pt idx="929">
                  <c:v>-41</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83</c:v>
                </c:pt>
                <c:pt idx="144">
                  <c:v>83</c:v>
                </c:pt>
                <c:pt idx="145">
                  <c:v>83</c:v>
                </c:pt>
                <c:pt idx="146">
                  <c:v>83</c:v>
                </c:pt>
                <c:pt idx="147">
                  <c:v>83</c:v>
                </c:pt>
                <c:pt idx="148">
                  <c:v>83</c:v>
                </c:pt>
                <c:pt idx="149">
                  <c:v>83</c:v>
                </c:pt>
                <c:pt idx="150">
                  <c:v>83</c:v>
                </c:pt>
                <c:pt idx="151">
                  <c:v>83</c:v>
                </c:pt>
                <c:pt idx="152">
                  <c:v>83</c:v>
                </c:pt>
                <c:pt idx="153">
                  <c:v>83</c:v>
                </c:pt>
                <c:pt idx="154">
                  <c:v>83</c:v>
                </c:pt>
                <c:pt idx="155">
                  <c:v>83</c:v>
                </c:pt>
                <c:pt idx="156">
                  <c:v>83</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 PredictionDat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S2:ES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03" workbookViewId="0">
      <selection activeCell="M911" sqref="M911"/>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3" t="s">
        <v>77</v>
      </c>
      <c r="F1" s="143"/>
      <c r="G1" s="143"/>
      <c r="H1" s="143"/>
      <c r="I1" s="143" t="s">
        <v>78</v>
      </c>
      <c r="J1" s="143"/>
      <c r="K1" s="143"/>
      <c r="L1" s="143"/>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0" t="s">
        <v>1815</v>
      </c>
      <c r="BM3" s="141"/>
      <c r="BN3" s="141"/>
      <c r="BO3" s="141"/>
      <c r="BP3" s="142"/>
      <c r="BR3" s="137" t="s">
        <v>1805</v>
      </c>
      <c r="BS3" s="137"/>
      <c r="BT3" s="137"/>
      <c r="BU3" s="137"/>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907</v>
      </c>
      <c r="BH4" t="s">
        <v>1441</v>
      </c>
      <c r="BI4">
        <v>50</v>
      </c>
      <c r="BK4" s="66"/>
      <c r="BL4" t="s">
        <v>1432</v>
      </c>
      <c r="BM4">
        <f>COUNTIFS($O$3:$O$1315, "Y", $M$3:$M$1315, "REG")</f>
        <v>413</v>
      </c>
      <c r="BP4" s="66"/>
      <c r="BR4" s="53" t="s">
        <v>1804</v>
      </c>
      <c r="BS4" s="137" t="s">
        <v>1802</v>
      </c>
      <c r="BT4" s="137"/>
      <c r="BU4" s="137" t="s">
        <v>1803</v>
      </c>
      <c r="BV4" s="137"/>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510</v>
      </c>
      <c r="BH5" t="s">
        <v>1442</v>
      </c>
      <c r="BI5">
        <v>50</v>
      </c>
      <c r="BK5" s="66"/>
      <c r="BL5" t="s">
        <v>1434</v>
      </c>
      <c r="BM5">
        <f>COUNTIFS($O$3:$O$1315, "N", $M$3:$M$1315, "REG")</f>
        <v>312</v>
      </c>
      <c r="BP5" s="66"/>
      <c r="BR5" s="2">
        <v>0</v>
      </c>
      <c r="BS5" s="132" cm="1">
        <f t="array" ref="BS5">SUM(--(ABS($F$3:$F$1315 - $J$3:$J$1315) = 0)) -(((32*82)/2) - $BD$4)</f>
        <v>148</v>
      </c>
      <c r="BT5" s="133">
        <f>$BS5/$BD$4</f>
        <v>0.1631753031973539</v>
      </c>
      <c r="BU5" s="134" cm="1">
        <f t="array" ref="BU5">SUM(--(ABS($G$3:$G$1315 - $K$3:$K$1315) = 0)) -(((32*82)/2) - $BD$4)</f>
        <v>149</v>
      </c>
      <c r="BV5" s="135">
        <f>$BU5/$BD$4</f>
        <v>0.16427783902976847</v>
      </c>
      <c r="BW5" s="131">
        <f t="shared" ref="BW5:BW15" si="5">BS5+BU5</f>
        <v>297</v>
      </c>
      <c r="BX5" s="136">
        <f t="shared" ref="BX5:BX15" si="6">(BS5+BU5)/($BD$4*2)</f>
        <v>0.1637265711135612</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397</v>
      </c>
      <c r="BH6" t="s">
        <v>1479</v>
      </c>
      <c r="BI6">
        <v>50</v>
      </c>
      <c r="BK6" s="66"/>
      <c r="BL6" t="s">
        <v>1435</v>
      </c>
      <c r="BM6">
        <f>COUNTIFS($O$3:$O$1315, "Y", $M$3:$M$1315, "OT")</f>
        <v>71</v>
      </c>
      <c r="BP6" s="66"/>
      <c r="BR6" s="2">
        <v>1</v>
      </c>
      <c r="BS6" s="132" cm="1">
        <f t="array" ref="BS6">SUM(--(ABS($F$3:$F$1315 - $J$3:$J$1315) = $BR6))</f>
        <v>314</v>
      </c>
      <c r="BT6" s="133">
        <f t="shared" ref="BT6:BT15" si="7">$BS6/$BD$4</f>
        <v>0.34619625137816978</v>
      </c>
      <c r="BU6" s="134" cm="1">
        <f t="array" ref="BU6">SUM(--(ABS($G$3:$G$1315 - $K$3:$K$1315) = $BR6))</f>
        <v>285</v>
      </c>
      <c r="BV6" s="135">
        <f t="shared" ref="BV6:BV15" si="8">$BU6/$BD$4</f>
        <v>0.31422271223814774</v>
      </c>
      <c r="BW6" s="131">
        <f t="shared" si="5"/>
        <v>599</v>
      </c>
      <c r="BX6" s="136">
        <f t="shared" si="6"/>
        <v>0.33020948180815879</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0.5622932745314223</v>
      </c>
      <c r="BH7" t="s">
        <v>1443</v>
      </c>
      <c r="BI7">
        <v>50</v>
      </c>
      <c r="BK7" s="66"/>
      <c r="BL7" t="s">
        <v>1436</v>
      </c>
      <c r="BM7">
        <f>COUNTIFS($O$3:$O$1315, "N", $M$3:$M$1315, "OT")</f>
        <v>64</v>
      </c>
      <c r="BP7" s="66"/>
      <c r="BR7" s="2">
        <v>2</v>
      </c>
      <c r="BS7" s="132" cm="1">
        <f t="array" ref="BS7">SUM(--(ABS($F$3:$F$1315 - $J$3:$J$1315) = $BR7))</f>
        <v>222</v>
      </c>
      <c r="BT7" s="133">
        <f t="shared" si="7"/>
        <v>0.24476295479603086</v>
      </c>
      <c r="BU7" s="134" cm="1">
        <f t="array" ref="BU7">SUM(--(ABS($G$3:$G$1315 - $K$3:$K$1315) = $BR7))</f>
        <v>246</v>
      </c>
      <c r="BV7" s="135">
        <f t="shared" si="8"/>
        <v>0.27122381477398017</v>
      </c>
      <c r="BW7" s="131">
        <f t="shared" si="5"/>
        <v>468</v>
      </c>
      <c r="BX7" s="136">
        <f t="shared" si="6"/>
        <v>0.2579933847850055</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32" cm="1">
        <f t="array" ref="BS8">SUM(--(ABS($F$3:$F$1315 - $J$3:$J$1315) = $BR8))</f>
        <v>136</v>
      </c>
      <c r="BT8" s="133">
        <f t="shared" si="7"/>
        <v>0.14994487320837926</v>
      </c>
      <c r="BU8" s="134" cm="1">
        <f t="array" ref="BU8">SUM(--(ABS($G$3:$G$1315 - $K$3:$K$1315) = $BR8))</f>
        <v>130</v>
      </c>
      <c r="BV8" s="135">
        <f t="shared" si="8"/>
        <v>0.14332965821389196</v>
      </c>
      <c r="BW8" s="131">
        <f t="shared" si="5"/>
        <v>266</v>
      </c>
      <c r="BX8" s="136">
        <f t="shared" si="6"/>
        <v>0.14663726571113561</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441.90000000000134</v>
      </c>
      <c r="BH9" t="s">
        <v>1455</v>
      </c>
      <c r="BI9">
        <v>40</v>
      </c>
      <c r="BK9" s="66"/>
      <c r="BL9" t="s">
        <v>1438</v>
      </c>
      <c r="BM9">
        <f>COUNTIFS($O$3:$O$1315, "N", $M$3:$M$1315, "SO")</f>
        <v>21</v>
      </c>
      <c r="BP9" s="66"/>
      <c r="BR9" s="2">
        <v>4</v>
      </c>
      <c r="BS9" s="132" cm="1">
        <f t="array" ref="BS9">SUM(--(ABS($F$3:$F$1315 - $J$3:$J$1315) = $BR9))</f>
        <v>67</v>
      </c>
      <c r="BT9" s="133">
        <f t="shared" si="7"/>
        <v>7.3869900771775077E-2</v>
      </c>
      <c r="BU9" s="134" cm="1">
        <f t="array" ref="BU9">SUM(--(ABS($G$3:$G$1315 - $K$3:$K$1315) = $BR9))</f>
        <v>73</v>
      </c>
      <c r="BV9" s="135">
        <f t="shared" si="8"/>
        <v>8.0485115766262397E-2</v>
      </c>
      <c r="BW9" s="131">
        <f t="shared" si="5"/>
        <v>140</v>
      </c>
      <c r="BX9" s="136">
        <f t="shared" si="6"/>
        <v>7.7177508269018744E-2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0.48721058434399267</v>
      </c>
      <c r="BH10" t="s">
        <v>1457</v>
      </c>
      <c r="BI10">
        <v>75</v>
      </c>
      <c r="BK10" s="66"/>
      <c r="BP10" s="66"/>
      <c r="BR10" s="2">
        <v>5</v>
      </c>
      <c r="BS10" s="132" cm="1">
        <f t="array" ref="BS10">SUM(--(ABS($F$3:$F$1315 - $J$3:$J$1315) = $BR10))</f>
        <v>16</v>
      </c>
      <c r="BT10" s="133">
        <f t="shared" si="7"/>
        <v>1.7640573318632856E-2</v>
      </c>
      <c r="BU10" s="134" cm="1">
        <f t="array" ref="BU10">SUM(--(ABS($G$3:$G$1315 - $K$3:$K$1315) = $BR10))</f>
        <v>19</v>
      </c>
      <c r="BV10" s="135">
        <f t="shared" si="8"/>
        <v>2.0948180815876516E-2</v>
      </c>
      <c r="BW10" s="131">
        <f t="shared" si="5"/>
        <v>35</v>
      </c>
      <c r="BX10" s="136">
        <f t="shared" si="6"/>
        <v>1.9294377067254686E-2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408</v>
      </c>
      <c r="BF11">
        <f>80/100</f>
        <v>0.8</v>
      </c>
      <c r="BH11" t="s">
        <v>1456</v>
      </c>
      <c r="BI11">
        <v>65</v>
      </c>
      <c r="BK11" s="66"/>
      <c r="BL11" s="144" t="str">
        <f>_xlfn.CONCAT(TEXT(BM4+BM6+BM8, "0"),"-",TEXT(BM5, "0"),"-",TEXT(BM7+BM9, "0"))</f>
        <v>510-312-85</v>
      </c>
      <c r="BM11" s="145"/>
      <c r="BN11" t="s">
        <v>1816</v>
      </c>
      <c r="BP11" s="66"/>
      <c r="BR11" s="2">
        <v>6</v>
      </c>
      <c r="BS11" s="132" cm="1">
        <f t="array" ref="BS11">SUM(--(ABS($F$3:$F$1315 - $J$3:$J$1315) = $BR11))</f>
        <v>5</v>
      </c>
      <c r="BT11" s="133">
        <f t="shared" si="7"/>
        <v>5.512679162072767E-3</v>
      </c>
      <c r="BU11" s="134" cm="1">
        <f t="array" ref="BU11">SUM(--(ABS($G$3:$G$1315 - $K$3:$K$1315) = $BR11))</f>
        <v>6</v>
      </c>
      <c r="BV11" s="135">
        <f t="shared" si="8"/>
        <v>6.615214994487321E-3</v>
      </c>
      <c r="BW11" s="131">
        <f t="shared" si="5"/>
        <v>11</v>
      </c>
      <c r="BX11" s="136">
        <f t="shared" si="6"/>
        <v>6.063947078280044E-3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169</v>
      </c>
      <c r="BF12">
        <f>10/100</f>
        <v>0.1</v>
      </c>
      <c r="BK12" s="66"/>
      <c r="BL12" s="138" t="str">
        <f>_xlfn.CONCAT(TEXT(BM4, "0"),"-",TEXT(BM5, "0"),"-",TEXT(BM7+BM9+BM6+BM8, "0"))</f>
        <v>413-312-182</v>
      </c>
      <c r="BM12" s="139"/>
      <c r="BN12" s="67" t="s">
        <v>1817</v>
      </c>
      <c r="BO12" s="67"/>
      <c r="BP12" s="68"/>
      <c r="BR12" s="2">
        <v>7</v>
      </c>
      <c r="BS12" s="132" cm="1">
        <f t="array" ref="BS12">SUM(--(ABS($F$3:$F$1315 - $J$3:$J$1315) = $BR12))</f>
        <v>0</v>
      </c>
      <c r="BT12" s="133">
        <f t="shared" si="7"/>
        <v>0</v>
      </c>
      <c r="BU12" s="134" cm="1">
        <f t="array" ref="BU12">SUM(--(ABS($G$3:$G$1315 - $K$3:$K$1315) = $BR12))</f>
        <v>0</v>
      </c>
      <c r="BV12" s="135">
        <f t="shared" si="8"/>
        <v>0</v>
      </c>
      <c r="BW12" s="131">
        <f t="shared" si="5"/>
        <v>0</v>
      </c>
      <c r="BX12" s="136">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17</v>
      </c>
      <c r="BF13">
        <f>10/100</f>
        <v>0.1</v>
      </c>
      <c r="BH13" t="s">
        <v>1480</v>
      </c>
      <c r="BI13">
        <f>SUM(BI3:BI11)</f>
        <v>535</v>
      </c>
      <c r="BR13" s="2">
        <v>8</v>
      </c>
      <c r="BS13" s="132" cm="1">
        <f t="array" ref="BS13">SUM(--(ABS($F$3:$F$1315 - $J$3:$J$1315) = $BR13))</f>
        <v>0</v>
      </c>
      <c r="BT13" s="133">
        <f t="shared" si="7"/>
        <v>0</v>
      </c>
      <c r="BU13" s="134" cm="1">
        <f t="array" ref="BU13">SUM(--(ABS($G$3:$G$1315 - $K$3:$K$1315) = $BR13))</f>
        <v>0</v>
      </c>
      <c r="BV13" s="135">
        <f t="shared" si="8"/>
        <v>0</v>
      </c>
      <c r="BW13" s="131">
        <f t="shared" si="5"/>
        <v>0</v>
      </c>
      <c r="BX13" s="136">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32" cm="1">
        <f t="array" ref="BS14">SUM(--(ABS($F$3:$F$1315 - $J$3:$J$1315) = $BR14))</f>
        <v>0</v>
      </c>
      <c r="BT14" s="133">
        <f t="shared" si="7"/>
        <v>0</v>
      </c>
      <c r="BU14" s="134" cm="1">
        <f t="array" ref="BU14">SUM(--(ABS($G$3:$G$1315 - $K$3:$K$1315) = $BR14))</f>
        <v>0</v>
      </c>
      <c r="BV14" s="135">
        <f t="shared" si="8"/>
        <v>0</v>
      </c>
      <c r="BW14" s="131">
        <f t="shared" si="5"/>
        <v>0</v>
      </c>
      <c r="BX14" s="136">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32" cm="1">
        <f t="array" ref="BS15">SUM(--(ABS($F$3:$F$1315 - $J$3:$J$1315) = $BR15))</f>
        <v>0</v>
      </c>
      <c r="BT15" s="133">
        <f t="shared" si="7"/>
        <v>0</v>
      </c>
      <c r="BU15" s="134" cm="1">
        <f t="array" ref="BU15">SUM(--(ABS($G$3:$G$1315 - $K$3:$K$1315) = $BR15))</f>
        <v>0</v>
      </c>
      <c r="BV15" s="135">
        <f t="shared" si="8"/>
        <v>0</v>
      </c>
      <c r="BW15" s="131">
        <f t="shared" si="5"/>
        <v>0</v>
      </c>
      <c r="BX15" s="136">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7">
        <f>((BR5*BT5)+(BT6*BR6)+(BT7*BR7)+(BT8*BR8)+(BT9*BR9)+(BT10*BR10)+(BT11*BR11)+(BT12*BR12)+(BT13*BR13)+(BT14*BR14)+(BT15*BR15))</f>
        <v>1.7023153252480705</v>
      </c>
      <c r="BT16" s="137"/>
      <c r="BU16" s="137">
        <f>((BR5*BV5)+(BV6*BR6)+(BV7*BR7)+(BV8*BR8)+(BV9*BR9)+(BV10*BR10)+(BV11*BR11)+(BV12*BR12)+(BV13*BR13)+(BV14*BR14)+(BV15*BR15))</f>
        <v>1.75303197353914</v>
      </c>
      <c r="BV16" s="137"/>
      <c r="BX16">
        <f>((BR5*BX5)+(BX6*BR6)+(BX7*BR7)+(BX8*BR8)+(BX9*BR9)+(BX10*BR10)+(BX11*BR11)+(BX12*BR12)+(BX13*BR13)+(BX14*BR14)+(BX15*BR15))</f>
        <v>1.7276736493936053</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455.8200000000013</v>
      </c>
      <c r="BH17" t="s">
        <v>1832</v>
      </c>
      <c r="BI17">
        <f>COUNTIFS($N$3:$N$1315,1,$AC$3:$AC$1315,1)</f>
        <v>38</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0.5025578831312032</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10</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22</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39.6</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9"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1-1-0</v>
      </c>
      <c r="AP552" s="2" t="str">
        <f>INDEX(Sheet5!$B$2:$AG$33, MATCH(Table2[[#This Row],[HomeTeam]],Sheet5!$A$2:$A$33, 0), MATCH(Table2[[#This Row],[AwayTeam]],Sheet5!$A$2:$A$33, 0))</f>
        <v>1-1-0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1-1-0</v>
      </c>
      <c r="AP883" s="2" t="str">
        <f>INDEX(Sheet5!$B$2:$AG$33, MATCH(Table2[[#This Row],[HomeTeam]],Sheet5!$A$2:$A$33, 0), MATCH(Table2[[#This Row],[AwayTeam]],Sheet5!$A$2:$A$33, 0))</f>
        <v>1-1-0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1001</v>
      </c>
      <c r="D893" s="123" t="s">
        <v>42</v>
      </c>
      <c r="E893" s="123" t="s">
        <v>18</v>
      </c>
      <c r="F893" s="123">
        <v>5</v>
      </c>
      <c r="G893" s="123">
        <v>2</v>
      </c>
      <c r="H893" s="123" t="str">
        <f t="shared" si="69"/>
        <v>TBL</v>
      </c>
      <c r="I893" s="123" t="s">
        <v>39</v>
      </c>
      <c r="J893" s="123">
        <v>5</v>
      </c>
      <c r="K893" s="123">
        <v>3</v>
      </c>
      <c r="L893" s="123" t="str">
        <f t="shared" si="70"/>
        <v>TBL</v>
      </c>
      <c r="M893" s="123" t="s">
        <v>39</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1776</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1-0-0</v>
      </c>
      <c r="AP896" s="2" t="str">
        <f>INDEX(Sheet5!$B$2:$AG$33, MATCH(Table2[[#This Row],[HomeTeam]],Sheet5!$A$2:$A$33, 0), MATCH(Table2[[#This Row],[AwayTeam]],Sheet5!$A$2:$A$33, 0))</f>
        <v>0-0-1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-19</v>
      </c>
      <c r="AI908" s="2">
        <f t="shared" si="78"/>
        <v>-17</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-19</v>
      </c>
      <c r="AI909" s="2">
        <f t="shared" si="78"/>
        <v>-17</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-19</v>
      </c>
      <c r="AI910" s="2">
        <f t="shared" si="78"/>
        <v>-17</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-2</v>
      </c>
      <c r="AG911" s="2">
        <f>Table2[[#This Row],[ActualHomeScore]]-Table2[[#This Row],[PredictedHomeScore]]</f>
        <v>-4</v>
      </c>
      <c r="AH911" s="2">
        <f t="shared" si="77"/>
        <v>-19</v>
      </c>
      <c r="AI911" s="2">
        <f t="shared" si="78"/>
        <v>-17</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-4</v>
      </c>
      <c r="AG912" s="2">
        <f>Table2[[#This Row],[ActualHomeScore]]-Table2[[#This Row],[PredictedHomeScore]]</f>
        <v>-2</v>
      </c>
      <c r="AH912" s="2">
        <f t="shared" si="77"/>
        <v>-19</v>
      </c>
      <c r="AI912" s="2">
        <f t="shared" si="78"/>
        <v>-17</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-4</v>
      </c>
      <c r="AG913" s="2">
        <f>Table2[[#This Row],[ActualHomeScore]]-Table2[[#This Row],[PredictedHomeScore]]</f>
        <v>-3</v>
      </c>
      <c r="AH913" s="2">
        <f t="shared" si="77"/>
        <v>-19</v>
      </c>
      <c r="AI913" s="2">
        <f t="shared" si="78"/>
        <v>-17</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-4</v>
      </c>
      <c r="AG914" s="2">
        <f>Table2[[#This Row],[ActualHomeScore]]-Table2[[#This Row],[PredictedHomeScore]]</f>
        <v>-2</v>
      </c>
      <c r="AH914" s="2">
        <f t="shared" si="77"/>
        <v>-19</v>
      </c>
      <c r="AI914" s="2">
        <f t="shared" si="78"/>
        <v>-17</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-3</v>
      </c>
      <c r="AG915" s="2">
        <f>Table2[[#This Row],[ActualHomeScore]]-Table2[[#This Row],[PredictedHomeScore]]</f>
        <v>-2</v>
      </c>
      <c r="AH915" s="2">
        <f t="shared" si="77"/>
        <v>-19</v>
      </c>
      <c r="AI915" s="2">
        <f t="shared" si="78"/>
        <v>-17</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-2</v>
      </c>
      <c r="AG916" s="2">
        <f>Table2[[#This Row],[ActualHomeScore]]-Table2[[#This Row],[PredictedHomeScore]]</f>
        <v>-3</v>
      </c>
      <c r="AH916" s="2">
        <f t="shared" si="77"/>
        <v>-19</v>
      </c>
      <c r="AI916" s="2">
        <f t="shared" si="78"/>
        <v>-17</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-3</v>
      </c>
      <c r="AG917" s="3">
        <f>Table2[[#This Row],[ActualHomeScore]]-Table2[[#This Row],[PredictedHomeScore]]</f>
        <v>-4</v>
      </c>
      <c r="AH917" s="3">
        <f t="shared" si="77"/>
        <v>-19</v>
      </c>
      <c r="AI917" s="3">
        <f t="shared" si="78"/>
        <v>-17</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-1</v>
      </c>
      <c r="AG918" s="2">
        <f>Table2[[#This Row],[ActualHomeScore]]-Table2[[#This Row],[PredictedHomeScore]]</f>
        <v>-4</v>
      </c>
      <c r="AH918" s="2">
        <f t="shared" si="77"/>
        <v>-3</v>
      </c>
      <c r="AI918" s="2">
        <f t="shared" si="78"/>
        <v>-9</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-2</v>
      </c>
      <c r="AG919" s="3">
        <f>Table2[[#This Row],[ActualHomeScore]]-Table2[[#This Row],[PredictedHomeScore]]</f>
        <v>-5</v>
      </c>
      <c r="AH919" s="3">
        <f t="shared" si="77"/>
        <v>-3</v>
      </c>
      <c r="AI919" s="3">
        <f t="shared" si="78"/>
        <v>-9</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-4</v>
      </c>
      <c r="AG920" s="2">
        <f>Table2[[#This Row],[ActualHomeScore]]-Table2[[#This Row],[PredictedHomeScore]]</f>
        <v>-2</v>
      </c>
      <c r="AH920" s="2">
        <f t="shared" si="77"/>
        <v>-35</v>
      </c>
      <c r="AI920" s="2">
        <f t="shared" si="78"/>
        <v>-41</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-5</v>
      </c>
      <c r="AH921" s="2">
        <f t="shared" si="77"/>
        <v>-35</v>
      </c>
      <c r="AI921" s="2">
        <f t="shared" si="78"/>
        <v>-41</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v>0</v>
      </c>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-3</v>
      </c>
      <c r="AH922" s="2">
        <f t="shared" si="77"/>
        <v>-35</v>
      </c>
      <c r="AI922" s="2">
        <f t="shared" si="78"/>
        <v>-41</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-2</v>
      </c>
      <c r="AG923" s="2">
        <f>Table2[[#This Row],[ActualHomeScore]]-Table2[[#This Row],[PredictedHomeScore]]</f>
        <v>-4</v>
      </c>
      <c r="AH923" s="2">
        <f t="shared" si="77"/>
        <v>-35</v>
      </c>
      <c r="AI923" s="2">
        <f t="shared" si="78"/>
        <v>-41</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-4</v>
      </c>
      <c r="AG924" s="2">
        <f>Table2[[#This Row],[ActualHomeScore]]-Table2[[#This Row],[PredictedHomeScore]]</f>
        <v>-3</v>
      </c>
      <c r="AH924" s="2">
        <f t="shared" si="77"/>
        <v>-35</v>
      </c>
      <c r="AI924" s="2">
        <f t="shared" si="78"/>
        <v>-41</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1-1-0</v>
      </c>
      <c r="AP924" s="2" t="str">
        <f>INDEX(Sheet5!$B$2:$AG$33, MATCH(Table2[[#This Row],[HomeTeam]],Sheet5!$A$2:$A$33, 0), MATCH(Table2[[#This Row],[AwayTeam]],Sheet5!$A$2:$A$33, 0))</f>
        <v>1-1-0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-3</v>
      </c>
      <c r="AG925" s="2">
        <f>Table2[[#This Row],[ActualHomeScore]]-Table2[[#This Row],[PredictedHomeScore]]</f>
        <v>-2</v>
      </c>
      <c r="AH925" s="2">
        <f t="shared" si="77"/>
        <v>-35</v>
      </c>
      <c r="AI925" s="2">
        <f t="shared" si="78"/>
        <v>-41</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-5</v>
      </c>
      <c r="AH926" s="2">
        <f t="shared" si="77"/>
        <v>-35</v>
      </c>
      <c r="AI926" s="2">
        <f t="shared" si="78"/>
        <v>-41</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-2</v>
      </c>
      <c r="AG927" s="2">
        <f>Table2[[#This Row],[ActualHomeScore]]-Table2[[#This Row],[PredictedHomeScore]]</f>
        <v>-3</v>
      </c>
      <c r="AH927" s="2">
        <f t="shared" si="77"/>
        <v>-35</v>
      </c>
      <c r="AI927" s="2">
        <f t="shared" si="78"/>
        <v>-41</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-2</v>
      </c>
      <c r="AG928" s="2">
        <f>Table2[[#This Row],[ActualHomeScore]]-Table2[[#This Row],[PredictedHomeScore]]</f>
        <v>-4</v>
      </c>
      <c r="AH928" s="2">
        <f t="shared" si="77"/>
        <v>-35</v>
      </c>
      <c r="AI928" s="2">
        <f t="shared" si="78"/>
        <v>-41</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-4</v>
      </c>
      <c r="AG929" s="2">
        <f>Table2[[#This Row],[ActualHomeScore]]-Table2[[#This Row],[PredictedHomeScore]]</f>
        <v>-2</v>
      </c>
      <c r="AH929" s="2">
        <f t="shared" si="77"/>
        <v>-35</v>
      </c>
      <c r="AI929" s="2">
        <f t="shared" si="78"/>
        <v>-41</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-4</v>
      </c>
      <c r="AG930" s="2">
        <f>Table2[[#This Row],[ActualHomeScore]]-Table2[[#This Row],[PredictedHomeScore]]</f>
        <v>-3</v>
      </c>
      <c r="AH930" s="2">
        <f t="shared" si="77"/>
        <v>-35</v>
      </c>
      <c r="AI930" s="2">
        <f t="shared" si="78"/>
        <v>-41</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0-0-1</v>
      </c>
      <c r="AP930" s="2" t="str">
        <f>INDEX(Sheet5!$B$2:$AG$33, MATCH(Table2[[#This Row],[HomeTeam]],Sheet5!$A$2:$A$33, 0), MATCH(Table2[[#This Row],[AwayTeam]],Sheet5!$A$2:$A$33, 0))</f>
        <v>1-0-0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-2</v>
      </c>
      <c r="AG931" s="3">
        <f>Table2[[#This Row],[ActualHomeScore]]-Table2[[#This Row],[PredictedHomeScore]]</f>
        <v>-5</v>
      </c>
      <c r="AH931" s="3">
        <f t="shared" si="77"/>
        <v>-35</v>
      </c>
      <c r="AI931" s="3">
        <f t="shared" si="78"/>
        <v>-41</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A933" s="4">
        <v>45714</v>
      </c>
      <c r="B933" s="4">
        <v>45714</v>
      </c>
      <c r="C933" s="7" t="s">
        <v>1041</v>
      </c>
      <c r="D933" s="2" t="s">
        <v>31</v>
      </c>
      <c r="E933" s="2" t="s">
        <v>25</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5">
        <v>45714</v>
      </c>
      <c r="B934" s="5">
        <v>45714</v>
      </c>
      <c r="C934" s="8" t="s">
        <v>1042</v>
      </c>
      <c r="D934" s="3" t="s">
        <v>24</v>
      </c>
      <c r="E934" s="3" t="s">
        <v>27</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1043</v>
      </c>
      <c r="D935" s="2" t="s">
        <v>32</v>
      </c>
      <c r="E935" s="2" t="s">
        <v>15</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1044</v>
      </c>
      <c r="D936" s="2" t="s">
        <v>37</v>
      </c>
      <c r="E936" s="2" t="s">
        <v>18</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v>0</v>
      </c>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1045</v>
      </c>
      <c r="D937" s="2" t="s">
        <v>35</v>
      </c>
      <c r="E937" s="2" t="s">
        <v>30</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1046</v>
      </c>
      <c r="D938" s="2" t="s">
        <v>23</v>
      </c>
      <c r="E938" s="2" t="s">
        <v>42</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1050</v>
      </c>
      <c r="D939" s="2" t="s">
        <v>22</v>
      </c>
      <c r="E939" s="2" t="s">
        <v>13</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1047</v>
      </c>
      <c r="D940" s="2" t="s">
        <v>44</v>
      </c>
      <c r="E940" s="2" t="s">
        <v>20</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1-1-0</v>
      </c>
      <c r="AP940" s="2" t="str">
        <f>INDEX(Sheet5!$B$2:$AG$33, MATCH(Table2[[#This Row],[HomeTeam]],Sheet5!$A$2:$A$33, 0), MATCH(Table2[[#This Row],[AwayTeam]],Sheet5!$A$2:$A$33, 0))</f>
        <v>1-1-0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1048</v>
      </c>
      <c r="D941" s="2" t="s">
        <v>12</v>
      </c>
      <c r="E941" s="2" t="s">
        <v>45</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1049</v>
      </c>
      <c r="D942" s="2" t="s">
        <v>28</v>
      </c>
      <c r="E942" s="2" t="s">
        <v>43</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1051</v>
      </c>
      <c r="D943" s="2" t="s">
        <v>21</v>
      </c>
      <c r="E943" s="2" t="s">
        <v>34</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1052</v>
      </c>
      <c r="D944" s="2" t="s">
        <v>36</v>
      </c>
      <c r="E944" s="2" t="s">
        <v>14</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1053</v>
      </c>
      <c r="D945" s="2" t="s">
        <v>16</v>
      </c>
      <c r="E945" s="2" t="s">
        <v>26</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1054</v>
      </c>
      <c r="D946" s="3" t="s">
        <v>24</v>
      </c>
      <c r="E946" s="3" t="s">
        <v>46</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1055</v>
      </c>
      <c r="D947" s="2" t="s">
        <v>17</v>
      </c>
      <c r="E947" s="2" t="s">
        <v>19</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1056</v>
      </c>
      <c r="D948" s="2" t="s">
        <v>27</v>
      </c>
      <c r="E948" s="2" t="s">
        <v>33</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1057</v>
      </c>
      <c r="D949" s="3" t="s">
        <v>36</v>
      </c>
      <c r="E949" s="3" t="s">
        <v>25</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1065</v>
      </c>
      <c r="D950" s="2" t="s">
        <v>30</v>
      </c>
      <c r="E950" s="2" t="s">
        <v>35</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1058</v>
      </c>
      <c r="D951" s="2" t="s">
        <v>34</v>
      </c>
      <c r="E951" s="2" t="s">
        <v>32</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1062</v>
      </c>
      <c r="D952" s="2" t="s">
        <v>42</v>
      </c>
      <c r="E952" s="2" t="s">
        <v>45</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1063</v>
      </c>
      <c r="D953" s="2" t="s">
        <v>23</v>
      </c>
      <c r="E953" s="2" t="s">
        <v>13</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1064</v>
      </c>
      <c r="D954" s="2" t="s">
        <v>15</v>
      </c>
      <c r="E954" s="2" t="s">
        <v>20</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1066</v>
      </c>
      <c r="D955" s="2" t="s">
        <v>18</v>
      </c>
      <c r="E955" s="2" t="s">
        <v>28</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1067</v>
      </c>
      <c r="D956" s="2" t="s">
        <v>37</v>
      </c>
      <c r="E956" s="2" t="s">
        <v>29</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1068</v>
      </c>
      <c r="D957" s="2" t="s">
        <v>22</v>
      </c>
      <c r="E957" s="2" t="s">
        <v>43</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1069</v>
      </c>
      <c r="D958" s="2" t="s">
        <v>44</v>
      </c>
      <c r="E958" s="2" t="s">
        <v>21</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1070</v>
      </c>
      <c r="D959" s="2" t="s">
        <v>27</v>
      </c>
      <c r="E959" s="2" t="s">
        <v>12</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1071</v>
      </c>
      <c r="D960" s="2" t="s">
        <v>31</v>
      </c>
      <c r="E960" s="2" t="s">
        <v>14</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1072</v>
      </c>
      <c r="D961" s="2" t="s">
        <v>16</v>
      </c>
      <c r="E961" s="2" t="s">
        <v>46</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1073</v>
      </c>
      <c r="D962" s="3" t="s">
        <v>24</v>
      </c>
      <c r="E962" s="3" t="s">
        <v>11</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1074</v>
      </c>
      <c r="D963" s="2" t="s">
        <v>17</v>
      </c>
      <c r="E963" s="2" t="s">
        <v>20</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1075</v>
      </c>
      <c r="D964" s="2" t="s">
        <v>15</v>
      </c>
      <c r="E964" s="2" t="s">
        <v>36</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1076</v>
      </c>
      <c r="D965" s="2" t="s">
        <v>23</v>
      </c>
      <c r="E965" s="2" t="s">
        <v>43</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1077</v>
      </c>
      <c r="D966" s="2" t="s">
        <v>12</v>
      </c>
      <c r="E966" s="2" t="s">
        <v>33</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1078</v>
      </c>
      <c r="D967" s="2" t="s">
        <v>34</v>
      </c>
      <c r="E967" s="2" t="s">
        <v>19</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1079</v>
      </c>
      <c r="D968" s="3" t="s">
        <v>31</v>
      </c>
      <c r="E968" s="3" t="s">
        <v>26</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1080</v>
      </c>
      <c r="D969" s="2" t="s">
        <v>29</v>
      </c>
      <c r="E969" s="2" t="s">
        <v>45</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1081</v>
      </c>
      <c r="D970" s="2" t="s">
        <v>28</v>
      </c>
      <c r="E970" s="2" t="s">
        <v>18</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1082</v>
      </c>
      <c r="D971" s="2" t="s">
        <v>42</v>
      </c>
      <c r="E971" s="2" t="s">
        <v>13</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1083</v>
      </c>
      <c r="D972" s="2" t="s">
        <v>32</v>
      </c>
      <c r="E972" s="2" t="s">
        <v>19</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1084</v>
      </c>
      <c r="D973" s="2" t="s">
        <v>37</v>
      </c>
      <c r="E973" s="2" t="s">
        <v>17</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1085</v>
      </c>
      <c r="D974" s="3" t="s">
        <v>27</v>
      </c>
      <c r="E974" s="3" t="s">
        <v>16</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1086</v>
      </c>
      <c r="D975" s="2" t="s">
        <v>34</v>
      </c>
      <c r="E975" s="2" t="s">
        <v>15</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1087</v>
      </c>
      <c r="D976" s="2" t="s">
        <v>37</v>
      </c>
      <c r="E976" s="2" t="s">
        <v>28</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1088</v>
      </c>
      <c r="D977" s="2" t="s">
        <v>43</v>
      </c>
      <c r="E977" s="2" t="s">
        <v>30</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1089</v>
      </c>
      <c r="D978" s="2" t="s">
        <v>35</v>
      </c>
      <c r="E978" s="2" t="s">
        <v>42</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1090</v>
      </c>
      <c r="D979" s="2" t="s">
        <v>23</v>
      </c>
      <c r="E979" s="2" t="s">
        <v>44</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1091</v>
      </c>
      <c r="D980" s="2" t="s">
        <v>21</v>
      </c>
      <c r="E980" s="2" t="s">
        <v>32</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1092</v>
      </c>
      <c r="D981" s="2" t="s">
        <v>31</v>
      </c>
      <c r="E981" s="2" t="s">
        <v>33</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1093</v>
      </c>
      <c r="D982" s="2" t="s">
        <v>20</v>
      </c>
      <c r="E982" s="2" t="s">
        <v>25</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1094</v>
      </c>
      <c r="D983" s="2" t="s">
        <v>46</v>
      </c>
      <c r="E983" s="2" t="s">
        <v>22</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1095</v>
      </c>
      <c r="D984" s="3" t="s">
        <v>36</v>
      </c>
      <c r="E984" s="3" t="s">
        <v>11</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60</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74</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68</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56</v>
      </c>
      <c r="AA145" s="2">
        <f>SUMIFS(DataRegularSeason20242025!$AA$3:$AA$1315,DataRegularSeason20242025!$B$3:$B$1315, "&lt;=" &amp; $A145, DataRegularSeason20242025!$D$3:$D$1315, AA$1)+SUMIFS(DataRegularSeason20242025!$AB$3:$AB$1315,DataRegularSeason20242025!$B$3:$B$1315, "&lt;=" &amp; $A145, DataRegularSeason20242025!$E$3:$E$1315, AA$1)</f>
        <v>66</v>
      </c>
      <c r="AB145" s="2">
        <f>SUMIFS(DataRegularSeason20242025!$AA$3:$AA$1315,DataRegularSeason20242025!$B$3:$B$1315, "&lt;=" &amp; $A145, DataRegularSeason20242025!$D$3:$D$1315, AB$1)+SUMIFS(DataRegularSeason20242025!$AB$3:$AB$1315,DataRegularSeason20242025!$B$3:$B$1315, "&lt;=" &amp; $A145, DataRegularSeason20242025!$E$3:$E$1315, AB$1)</f>
        <v>72</v>
      </c>
      <c r="AC145" s="2">
        <f>SUMIFS(DataRegularSeason20242025!$AA$3:$AA$1315,DataRegularSeason20242025!$B$3:$B$1315, "&lt;=" &amp; $A145, DataRegularSeason20242025!$D$3:$D$1315, AC$1)+SUMIFS(DataRegularSeason20242025!$AB$3:$AB$1315,DataRegularSeason20242025!$B$3:$B$1315, "&lt;=" &amp; $A145, DataRegularSeason20242025!$E$3:$E$1315, AC$1)</f>
        <v>57</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60</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74</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67</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68</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37</v>
      </c>
      <c r="Z146" s="2">
        <f>SUMIFS(DataRegularSeason20242025!$AA$3:$AA$1315,DataRegularSeason20242025!$B$3:$B$1315, "&lt;=" &amp; $A146, DataRegularSeason20242025!$D$3:$D$1315, Z$1)+SUMIFS(DataRegularSeason20242025!$AB$3:$AB$1315,DataRegularSeason20242025!$B$3:$B$1315, "&lt;=" &amp; $A146, DataRegularSeason20242025!$E$3:$E$1315, Z$1)</f>
        <v>56</v>
      </c>
      <c r="AA146" s="2">
        <f>SUMIFS(DataRegularSeason20242025!$AA$3:$AA$1315,DataRegularSeason20242025!$B$3:$B$1315, "&lt;=" &amp; $A146, DataRegularSeason20242025!$D$3:$D$1315, AA$1)+SUMIFS(DataRegularSeason20242025!$AB$3:$AB$1315,DataRegularSeason20242025!$B$3:$B$1315, "&lt;=" &amp; $A146, DataRegularSeason20242025!$E$3:$E$1315, AA$1)</f>
        <v>66</v>
      </c>
      <c r="AB146" s="2">
        <f>SUMIFS(DataRegularSeason20242025!$AA$3:$AA$1315,DataRegularSeason20242025!$B$3:$B$1315, "&lt;=" &amp; $A146, DataRegularSeason20242025!$D$3:$D$1315, AB$1)+SUMIFS(DataRegularSeason20242025!$AB$3:$AB$1315,DataRegularSeason20242025!$B$3:$B$1315, "&lt;=" &amp; $A146, DataRegularSeason20242025!$E$3:$E$1315, AB$1)</f>
        <v>72</v>
      </c>
      <c r="AC146" s="2">
        <f>SUMIFS(DataRegularSeason20242025!$AA$3:$AA$1315,DataRegularSeason20242025!$B$3:$B$1315, "&lt;=" &amp; $A146, DataRegularSeason20242025!$D$3:$D$1315, AC$1)+SUMIFS(DataRegularSeason20242025!$AB$3:$AB$1315,DataRegularSeason20242025!$B$3:$B$1315, "&lt;=" &amp; $A146, DataRegularSeason20242025!$E$3:$E$1315, AC$1)</f>
        <v>57</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83</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61</v>
      </c>
      <c r="D147" s="2">
        <f>SUMIFS(DataRegularSeason20242025!$AA$3:$AA$1315,DataRegularSeason20242025!$B$3:$B$1315, "&lt;=" &amp; $A147, DataRegularSeason20242025!$D$3:$D$1315, D$1)+SUMIFS(DataRegularSeason20242025!$AB$3:$AB$1315,DataRegularSeason20242025!$B$3:$B$1315, "&lt;=" &amp; $A147, DataRegularSeason20242025!$E$3:$E$1315, D$1)</f>
        <v>51</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62</v>
      </c>
      <c r="G147" s="2">
        <f>SUMIFS(DataRegularSeason20242025!$AA$3:$AA$1315,DataRegularSeason20242025!$B$3:$B$1315, "&lt;=" &amp; $A147, DataRegularSeason20242025!$D$3:$D$1315, G$1)+SUMIFS(DataRegularSeason20242025!$AB$3:$AB$1315,DataRegularSeason20242025!$B$3:$B$1315, "&lt;=" &amp; $A147, DataRegularSeason20242025!$E$3:$E$1315, G$1)</f>
        <v>60</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74</v>
      </c>
      <c r="K147" s="2">
        <f>SUMIFS(DataRegularSeason20242025!$AA$3:$AA$1315,DataRegularSeason20242025!$B$3:$B$1315, "&lt;=" &amp; $A147, DataRegularSeason20242025!$D$3:$D$1315, K$1)+SUMIFS(DataRegularSeason20242025!$AB$3:$AB$1315,DataRegularSeason20242025!$B$3:$B$1315, "&lt;=" &amp; $A147, DataRegularSeason20242025!$E$3:$E$1315, K$1)</f>
        <v>64</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71</v>
      </c>
      <c r="N147" s="2">
        <f>SUMIFS(DataRegularSeason20242025!$AA$3:$AA$1315,DataRegularSeason20242025!$B$3:$B$1315, "&lt;=" &amp; $A147, DataRegularSeason20242025!$D$3:$D$1315, N$1)+SUMIFS(DataRegularSeason20242025!$AB$3:$AB$1315,DataRegularSeason20242025!$B$3:$B$1315, "&lt;=" &amp; $A147, DataRegularSeason20242025!$E$3:$E$1315, N$1)</f>
        <v>67</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57</v>
      </c>
      <c r="Q147" s="2">
        <f>SUMIFS(DataRegularSeason20242025!$AA$3:$AA$1315,DataRegularSeason20242025!$B$3:$B$1315, "&lt;=" &amp; $A147, DataRegularSeason20242025!$D$3:$D$1315, Q$1)+SUMIFS(DataRegularSeason20242025!$AB$3:$AB$1315,DataRegularSeason20242025!$B$3:$B$1315, "&lt;=" &amp; $A147, DataRegularSeason20242025!$E$3:$E$1315, Q$1)</f>
        <v>68</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60</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57</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37</v>
      </c>
      <c r="Z147" s="2">
        <f>SUMIFS(DataRegularSeason20242025!$AA$3:$AA$1315,DataRegularSeason20242025!$B$3:$B$1315, "&lt;=" &amp; $A147, DataRegularSeason20242025!$D$3:$D$1315, Z$1)+SUMIFS(DataRegularSeason20242025!$AB$3:$AB$1315,DataRegularSeason20242025!$B$3:$B$1315, "&lt;=" &amp; $A147, DataRegularSeason20242025!$E$3:$E$1315, Z$1)</f>
        <v>56</v>
      </c>
      <c r="AA147" s="2">
        <f>SUMIFS(DataRegularSeason20242025!$AA$3:$AA$1315,DataRegularSeason20242025!$B$3:$B$1315, "&lt;=" &amp; $A147, DataRegularSeason20242025!$D$3:$D$1315, AA$1)+SUMIFS(DataRegularSeason20242025!$AB$3:$AB$1315,DataRegularSeason20242025!$B$3:$B$1315, "&lt;=" &amp; $A147, DataRegularSeason20242025!$E$3:$E$1315, AA$1)</f>
        <v>66</v>
      </c>
      <c r="AB147" s="2">
        <f>SUMIFS(DataRegularSeason20242025!$AA$3:$AA$1315,DataRegularSeason20242025!$B$3:$B$1315, "&lt;=" &amp; $A147, DataRegularSeason20242025!$D$3:$D$1315, AB$1)+SUMIFS(DataRegularSeason20242025!$AB$3:$AB$1315,DataRegularSeason20242025!$B$3:$B$1315, "&lt;=" &amp; $A147, DataRegularSeason20242025!$E$3:$E$1315, AB$1)</f>
        <v>72</v>
      </c>
      <c r="AC147" s="2">
        <f>SUMIFS(DataRegularSeason20242025!$AA$3:$AA$1315,DataRegularSeason20242025!$B$3:$B$1315, "&lt;=" &amp; $A147, DataRegularSeason20242025!$D$3:$D$1315, AC$1)+SUMIFS(DataRegularSeason20242025!$AB$3:$AB$1315,DataRegularSeason20242025!$B$3:$B$1315, "&lt;=" &amp; $A147, DataRegularSeason20242025!$E$3:$E$1315, AC$1)</f>
        <v>57</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83</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61</v>
      </c>
      <c r="D148" s="2">
        <f>SUMIFS(DataRegularSeason20242025!$AA$3:$AA$1315,DataRegularSeason20242025!$B$3:$B$1315, "&lt;=" &amp; $A148, DataRegularSeason20242025!$D$3:$D$1315, D$1)+SUMIFS(DataRegularSeason20242025!$AB$3:$AB$1315,DataRegularSeason20242025!$B$3:$B$1315, "&lt;=" &amp; $A148, DataRegularSeason20242025!$E$3:$E$1315, D$1)</f>
        <v>51</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62</v>
      </c>
      <c r="G148" s="2">
        <f>SUMIFS(DataRegularSeason20242025!$AA$3:$AA$1315,DataRegularSeason20242025!$B$3:$B$1315, "&lt;=" &amp; $A148, DataRegularSeason20242025!$D$3:$D$1315, G$1)+SUMIFS(DataRegularSeason20242025!$AB$3:$AB$1315,DataRegularSeason20242025!$B$3:$B$1315, "&lt;=" &amp; $A148, DataRegularSeason20242025!$E$3:$E$1315, G$1)</f>
        <v>60</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68</v>
      </c>
      <c r="J148" s="2">
        <f>SUMIFS(DataRegularSeason20242025!$AA$3:$AA$1315,DataRegularSeason20242025!$B$3:$B$1315, "&lt;=" &amp; $A148, DataRegularSeason20242025!$D$3:$D$1315, J$1)+SUMIFS(DataRegularSeason20242025!$AB$3:$AB$1315,DataRegularSeason20242025!$B$3:$B$1315, "&lt;=" &amp; $A148, DataRegularSeason20242025!$E$3:$E$1315, J$1)</f>
        <v>74</v>
      </c>
      <c r="K148" s="2">
        <f>SUMIFS(DataRegularSeason20242025!$AA$3:$AA$1315,DataRegularSeason20242025!$B$3:$B$1315, "&lt;=" &amp; $A148, DataRegularSeason20242025!$D$3:$D$1315, K$1)+SUMIFS(DataRegularSeason20242025!$AB$3:$AB$1315,DataRegularSeason20242025!$B$3:$B$1315, "&lt;=" &amp; $A148, DataRegularSeason20242025!$E$3:$E$1315, K$1)</f>
        <v>64</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71</v>
      </c>
      <c r="N148" s="2">
        <f>SUMIFS(DataRegularSeason20242025!$AA$3:$AA$1315,DataRegularSeason20242025!$B$3:$B$1315, "&lt;=" &amp; $A148, DataRegularSeason20242025!$D$3:$D$1315, N$1)+SUMIFS(DataRegularSeason20242025!$AB$3:$AB$1315,DataRegularSeason20242025!$B$3:$B$1315, "&lt;=" &amp; $A148, DataRegularSeason20242025!$E$3:$E$1315, N$1)</f>
        <v>67</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57</v>
      </c>
      <c r="Q148" s="2">
        <f>SUMIFS(DataRegularSeason20242025!$AA$3:$AA$1315,DataRegularSeason20242025!$B$3:$B$1315, "&lt;=" &amp; $A148, DataRegularSeason20242025!$D$3:$D$1315, Q$1)+SUMIFS(DataRegularSeason20242025!$AB$3:$AB$1315,DataRegularSeason20242025!$B$3:$B$1315, "&lt;=" &amp; $A148, DataRegularSeason20242025!$E$3:$E$1315, Q$1)</f>
        <v>68</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60</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57</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37</v>
      </c>
      <c r="Z148" s="2">
        <f>SUMIFS(DataRegularSeason20242025!$AA$3:$AA$1315,DataRegularSeason20242025!$B$3:$B$1315, "&lt;=" &amp; $A148, DataRegularSeason20242025!$D$3:$D$1315, Z$1)+SUMIFS(DataRegularSeason20242025!$AB$3:$AB$1315,DataRegularSeason20242025!$B$3:$B$1315, "&lt;=" &amp; $A148, DataRegularSeason20242025!$E$3:$E$1315, Z$1)</f>
        <v>56</v>
      </c>
      <c r="AA148" s="2">
        <f>SUMIFS(DataRegularSeason20242025!$AA$3:$AA$1315,DataRegularSeason20242025!$B$3:$B$1315, "&lt;=" &amp; $A148, DataRegularSeason20242025!$D$3:$D$1315, AA$1)+SUMIFS(DataRegularSeason20242025!$AB$3:$AB$1315,DataRegularSeason20242025!$B$3:$B$1315, "&lt;=" &amp; $A148, DataRegularSeason20242025!$E$3:$E$1315, AA$1)</f>
        <v>66</v>
      </c>
      <c r="AB148" s="2">
        <f>SUMIFS(DataRegularSeason20242025!$AA$3:$AA$1315,DataRegularSeason20242025!$B$3:$B$1315, "&lt;=" &amp; $A148, DataRegularSeason20242025!$D$3:$D$1315, AB$1)+SUMIFS(DataRegularSeason20242025!$AB$3:$AB$1315,DataRegularSeason20242025!$B$3:$B$1315, "&lt;=" &amp; $A148, DataRegularSeason20242025!$E$3:$E$1315, AB$1)</f>
        <v>72</v>
      </c>
      <c r="AC148" s="2">
        <f>SUMIFS(DataRegularSeason20242025!$AA$3:$AA$1315,DataRegularSeason20242025!$B$3:$B$1315, "&lt;=" &amp; $A148, DataRegularSeason20242025!$D$3:$D$1315, AC$1)+SUMIFS(DataRegularSeason20242025!$AB$3:$AB$1315,DataRegularSeason20242025!$B$3:$B$1315, "&lt;=" &amp; $A148, DataRegularSeason20242025!$E$3:$E$1315, AC$1)</f>
        <v>57</v>
      </c>
      <c r="AD148" s="2">
        <f>SUMIFS(DataRegularSeason20242025!$AA$3:$AA$1315,DataRegularSeason20242025!$B$3:$B$1315, "&lt;=" &amp; $A148, DataRegularSeason20242025!$D$3:$D$1315, AD$1)+SUMIFS(DataRegularSeason20242025!$AB$3:$AB$1315,DataRegularSeason20242025!$B$3:$B$1315, "&lt;=" &amp; $A148, DataRegularSeason20242025!$E$3:$E$1315, AD$1)</f>
        <v>60</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83</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57</v>
      </c>
      <c r="C149" s="2">
        <f>SUMIFS(DataRegularSeason20242025!$AA$3:$AA$1315,DataRegularSeason20242025!$B$3:$B$1315, "&lt;=" &amp; $A149, DataRegularSeason20242025!$D$3:$D$1315, C$1)+SUMIFS(DataRegularSeason20242025!$AB$3:$AB$1315,DataRegularSeason20242025!$B$3:$B$1315, "&lt;=" &amp; $A149, DataRegularSeason20242025!$E$3:$E$1315, C$1)</f>
        <v>61</v>
      </c>
      <c r="D149" s="2">
        <f>SUMIFS(DataRegularSeason20242025!$AA$3:$AA$1315,DataRegularSeason20242025!$B$3:$B$1315, "&lt;=" &amp; $A149, DataRegularSeason20242025!$D$3:$D$1315, D$1)+SUMIFS(DataRegularSeason20242025!$AB$3:$AB$1315,DataRegularSeason20242025!$B$3:$B$1315, "&lt;=" &amp; $A149, DataRegularSeason20242025!$E$3:$E$1315, D$1)</f>
        <v>51</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62</v>
      </c>
      <c r="G149" s="2">
        <f>SUMIFS(DataRegularSeason20242025!$AA$3:$AA$1315,DataRegularSeason20242025!$B$3:$B$1315, "&lt;=" &amp; $A149, DataRegularSeason20242025!$D$3:$D$1315, G$1)+SUMIFS(DataRegularSeason20242025!$AB$3:$AB$1315,DataRegularSeason20242025!$B$3:$B$1315, "&lt;=" &amp; $A149, DataRegularSeason20242025!$E$3:$E$1315, G$1)</f>
        <v>60</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68</v>
      </c>
      <c r="J149" s="2">
        <f>SUMIFS(DataRegularSeason20242025!$AA$3:$AA$1315,DataRegularSeason20242025!$B$3:$B$1315, "&lt;=" &amp; $A149, DataRegularSeason20242025!$D$3:$D$1315, J$1)+SUMIFS(DataRegularSeason20242025!$AB$3:$AB$1315,DataRegularSeason20242025!$B$3:$B$1315, "&lt;=" &amp; $A149, DataRegularSeason20242025!$E$3:$E$1315, J$1)</f>
        <v>74</v>
      </c>
      <c r="K149" s="2">
        <f>SUMIFS(DataRegularSeason20242025!$AA$3:$AA$1315,DataRegularSeason20242025!$B$3:$B$1315, "&lt;=" &amp; $A149, DataRegularSeason20242025!$D$3:$D$1315, K$1)+SUMIFS(DataRegularSeason20242025!$AB$3:$AB$1315,DataRegularSeason20242025!$B$3:$B$1315, "&lt;=" &amp; $A149, DataRegularSeason20242025!$E$3:$E$1315, K$1)</f>
        <v>64</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71</v>
      </c>
      <c r="N149" s="2">
        <f>SUMIFS(DataRegularSeason20242025!$AA$3:$AA$1315,DataRegularSeason20242025!$B$3:$B$1315, "&lt;=" &amp; $A149, DataRegularSeason20242025!$D$3:$D$1315, N$1)+SUMIFS(DataRegularSeason20242025!$AB$3:$AB$1315,DataRegularSeason20242025!$B$3:$B$1315, "&lt;=" &amp; $A149, DataRegularSeason20242025!$E$3:$E$1315, N$1)</f>
        <v>67</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57</v>
      </c>
      <c r="Q149" s="2">
        <f>SUMIFS(DataRegularSeason20242025!$AA$3:$AA$1315,DataRegularSeason20242025!$B$3:$B$1315, "&lt;=" &amp; $A149, DataRegularSeason20242025!$D$3:$D$1315, Q$1)+SUMIFS(DataRegularSeason20242025!$AB$3:$AB$1315,DataRegularSeason20242025!$B$3:$B$1315, "&lt;=" &amp; $A149, DataRegularSeason20242025!$E$3:$E$1315, Q$1)</f>
        <v>68</v>
      </c>
      <c r="R149" s="2">
        <f>SUMIFS(DataRegularSeason20242025!$AA$3:$AA$1315,DataRegularSeason20242025!$B$3:$B$1315, "&lt;=" &amp; $A149, DataRegularSeason20242025!$D$3:$D$1315, R$1)+SUMIFS(DataRegularSeason20242025!$AB$3:$AB$1315,DataRegularSeason20242025!$B$3:$B$1315, "&lt;=" &amp; $A149, DataRegularSeason20242025!$E$3:$E$1315, R$1)</f>
        <v>47</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60</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57</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37</v>
      </c>
      <c r="Z149" s="2">
        <f>SUMIFS(DataRegularSeason20242025!$AA$3:$AA$1315,DataRegularSeason20242025!$B$3:$B$1315, "&lt;=" &amp; $A149, DataRegularSeason20242025!$D$3:$D$1315, Z$1)+SUMIFS(DataRegularSeason20242025!$AB$3:$AB$1315,DataRegularSeason20242025!$B$3:$B$1315, "&lt;=" &amp; $A149, DataRegularSeason20242025!$E$3:$E$1315, Z$1)</f>
        <v>56</v>
      </c>
      <c r="AA149" s="2">
        <f>SUMIFS(DataRegularSeason20242025!$AA$3:$AA$1315,DataRegularSeason20242025!$B$3:$B$1315, "&lt;=" &amp; $A149, DataRegularSeason20242025!$D$3:$D$1315, AA$1)+SUMIFS(DataRegularSeason20242025!$AB$3:$AB$1315,DataRegularSeason20242025!$B$3:$B$1315, "&lt;=" &amp; $A149, DataRegularSeason20242025!$E$3:$E$1315, AA$1)</f>
        <v>66</v>
      </c>
      <c r="AB149" s="2">
        <f>SUMIFS(DataRegularSeason20242025!$AA$3:$AA$1315,DataRegularSeason20242025!$B$3:$B$1315, "&lt;=" &amp; $A149, DataRegularSeason20242025!$D$3:$D$1315, AB$1)+SUMIFS(DataRegularSeason20242025!$AB$3:$AB$1315,DataRegularSeason20242025!$B$3:$B$1315, "&lt;=" &amp; $A149, DataRegularSeason20242025!$E$3:$E$1315, AB$1)</f>
        <v>72</v>
      </c>
      <c r="AC149" s="2">
        <f>SUMIFS(DataRegularSeason20242025!$AA$3:$AA$1315,DataRegularSeason20242025!$B$3:$B$1315, "&lt;=" &amp; $A149, DataRegularSeason20242025!$D$3:$D$1315, AC$1)+SUMIFS(DataRegularSeason20242025!$AB$3:$AB$1315,DataRegularSeason20242025!$B$3:$B$1315, "&lt;=" &amp; $A149, DataRegularSeason20242025!$E$3:$E$1315, AC$1)</f>
        <v>57</v>
      </c>
      <c r="AD149" s="2">
        <f>SUMIFS(DataRegularSeason20242025!$AA$3:$AA$1315,DataRegularSeason20242025!$B$3:$B$1315, "&lt;=" &amp; $A149, DataRegularSeason20242025!$D$3:$D$1315, AD$1)+SUMIFS(DataRegularSeason20242025!$AB$3:$AB$1315,DataRegularSeason20242025!$B$3:$B$1315, "&lt;=" &amp; $A149, DataRegularSeason20242025!$E$3:$E$1315, AD$1)</f>
        <v>60</v>
      </c>
      <c r="AE149" s="2">
        <f>SUMIFS(DataRegularSeason20242025!$AA$3:$AA$1315,DataRegularSeason20242025!$B$3:$B$1315, "&lt;=" &amp; $A149, DataRegularSeason20242025!$D$3:$D$1315, AE$1)+SUMIFS(DataRegularSeason20242025!$AB$3:$AB$1315,DataRegularSeason20242025!$B$3:$B$1315, "&lt;=" &amp; $A149, DataRegularSeason20242025!$E$3:$E$1315, AE$1)</f>
        <v>74</v>
      </c>
      <c r="AF149" s="2">
        <f>SUMIFS(DataRegularSeason20242025!$AA$3:$AA$1315,DataRegularSeason20242025!$B$3:$B$1315, "&lt;=" &amp; $A149, DataRegularSeason20242025!$D$3:$D$1315, AF$1)+SUMIFS(DataRegularSeason20242025!$AB$3:$AB$1315,DataRegularSeason20242025!$B$3:$B$1315, "&lt;=" &amp; $A149, DataRegularSeason20242025!$E$3:$E$1315, AF$1)</f>
        <v>83</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57</v>
      </c>
      <c r="C150" s="2">
        <f>SUMIFS(DataRegularSeason20242025!$AA$3:$AA$1315,DataRegularSeason20242025!$B$3:$B$1315, "&lt;=" &amp; $A150, DataRegularSeason20242025!$D$3:$D$1315, C$1)+SUMIFS(DataRegularSeason20242025!$AB$3:$AB$1315,DataRegularSeason20242025!$B$3:$B$1315, "&lt;=" &amp; $A150, DataRegularSeason20242025!$E$3:$E$1315, C$1)</f>
        <v>61</v>
      </c>
      <c r="D150" s="2">
        <f>SUMIFS(DataRegularSeason20242025!$AA$3:$AA$1315,DataRegularSeason20242025!$B$3:$B$1315, "&lt;=" &amp; $A150, DataRegularSeason20242025!$D$3:$D$1315, D$1)+SUMIFS(DataRegularSeason20242025!$AB$3:$AB$1315,DataRegularSeason20242025!$B$3:$B$1315, "&lt;=" &amp; $A150, DataRegularSeason20242025!$E$3:$E$1315, D$1)</f>
        <v>51</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62</v>
      </c>
      <c r="G150" s="2">
        <f>SUMIFS(DataRegularSeason20242025!$AA$3:$AA$1315,DataRegularSeason20242025!$B$3:$B$1315, "&lt;=" &amp; $A150, DataRegularSeason20242025!$D$3:$D$1315, G$1)+SUMIFS(DataRegularSeason20242025!$AB$3:$AB$1315,DataRegularSeason20242025!$B$3:$B$1315, "&lt;=" &amp; $A150, DataRegularSeason20242025!$E$3:$E$1315, G$1)</f>
        <v>60</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68</v>
      </c>
      <c r="J150" s="2">
        <f>SUMIFS(DataRegularSeason20242025!$AA$3:$AA$1315,DataRegularSeason20242025!$B$3:$B$1315, "&lt;=" &amp; $A150, DataRegularSeason20242025!$D$3:$D$1315, J$1)+SUMIFS(DataRegularSeason20242025!$AB$3:$AB$1315,DataRegularSeason20242025!$B$3:$B$1315, "&lt;=" &amp; $A150, DataRegularSeason20242025!$E$3:$E$1315, J$1)</f>
        <v>74</v>
      </c>
      <c r="K150" s="2">
        <f>SUMIFS(DataRegularSeason20242025!$AA$3:$AA$1315,DataRegularSeason20242025!$B$3:$B$1315, "&lt;=" &amp; $A150, DataRegularSeason20242025!$D$3:$D$1315, K$1)+SUMIFS(DataRegularSeason20242025!$AB$3:$AB$1315,DataRegularSeason20242025!$B$3:$B$1315, "&lt;=" &amp; $A150, DataRegularSeason20242025!$E$3:$E$1315, K$1)</f>
        <v>64</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71</v>
      </c>
      <c r="N150" s="2">
        <f>SUMIFS(DataRegularSeason20242025!$AA$3:$AA$1315,DataRegularSeason20242025!$B$3:$B$1315, "&lt;=" &amp; $A150, DataRegularSeason20242025!$D$3:$D$1315, N$1)+SUMIFS(DataRegularSeason20242025!$AB$3:$AB$1315,DataRegularSeason20242025!$B$3:$B$1315, "&lt;=" &amp; $A150, DataRegularSeason20242025!$E$3:$E$1315, N$1)</f>
        <v>67</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57</v>
      </c>
      <c r="Q150" s="2">
        <f>SUMIFS(DataRegularSeason20242025!$AA$3:$AA$1315,DataRegularSeason20242025!$B$3:$B$1315, "&lt;=" &amp; $A150, DataRegularSeason20242025!$D$3:$D$1315, Q$1)+SUMIFS(DataRegularSeason20242025!$AB$3:$AB$1315,DataRegularSeason20242025!$B$3:$B$1315, "&lt;=" &amp; $A150, DataRegularSeason20242025!$E$3:$E$1315, Q$1)</f>
        <v>68</v>
      </c>
      <c r="R150" s="2">
        <f>SUMIFS(DataRegularSeason20242025!$AA$3:$AA$1315,DataRegularSeason20242025!$B$3:$B$1315, "&lt;=" &amp; $A150, DataRegularSeason20242025!$D$3:$D$1315, R$1)+SUMIFS(DataRegularSeason20242025!$AB$3:$AB$1315,DataRegularSeason20242025!$B$3:$B$1315, "&lt;=" &amp; $A150, DataRegularSeason20242025!$E$3:$E$1315, R$1)</f>
        <v>47</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60</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57</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37</v>
      </c>
      <c r="Z150" s="2">
        <f>SUMIFS(DataRegularSeason20242025!$AA$3:$AA$1315,DataRegularSeason20242025!$B$3:$B$1315, "&lt;=" &amp; $A150, DataRegularSeason20242025!$D$3:$D$1315, Z$1)+SUMIFS(DataRegularSeason20242025!$AB$3:$AB$1315,DataRegularSeason20242025!$B$3:$B$1315, "&lt;=" &amp; $A150, DataRegularSeason20242025!$E$3:$E$1315, Z$1)</f>
        <v>56</v>
      </c>
      <c r="AA150" s="2">
        <f>SUMIFS(DataRegularSeason20242025!$AA$3:$AA$1315,DataRegularSeason20242025!$B$3:$B$1315, "&lt;=" &amp; $A150, DataRegularSeason20242025!$D$3:$D$1315, AA$1)+SUMIFS(DataRegularSeason20242025!$AB$3:$AB$1315,DataRegularSeason20242025!$B$3:$B$1315, "&lt;=" &amp; $A150, DataRegularSeason20242025!$E$3:$E$1315, AA$1)</f>
        <v>66</v>
      </c>
      <c r="AB150" s="2">
        <f>SUMIFS(DataRegularSeason20242025!$AA$3:$AA$1315,DataRegularSeason20242025!$B$3:$B$1315, "&lt;=" &amp; $A150, DataRegularSeason20242025!$D$3:$D$1315, AB$1)+SUMIFS(DataRegularSeason20242025!$AB$3:$AB$1315,DataRegularSeason20242025!$B$3:$B$1315, "&lt;=" &amp; $A150, DataRegularSeason20242025!$E$3:$E$1315, AB$1)</f>
        <v>72</v>
      </c>
      <c r="AC150" s="2">
        <f>SUMIFS(DataRegularSeason20242025!$AA$3:$AA$1315,DataRegularSeason20242025!$B$3:$B$1315, "&lt;=" &amp; $A150, DataRegularSeason20242025!$D$3:$D$1315, AC$1)+SUMIFS(DataRegularSeason20242025!$AB$3:$AB$1315,DataRegularSeason20242025!$B$3:$B$1315, "&lt;=" &amp; $A150, DataRegularSeason20242025!$E$3:$E$1315, AC$1)</f>
        <v>57</v>
      </c>
      <c r="AD150" s="2">
        <f>SUMIFS(DataRegularSeason20242025!$AA$3:$AA$1315,DataRegularSeason20242025!$B$3:$B$1315, "&lt;=" &amp; $A150, DataRegularSeason20242025!$D$3:$D$1315, AD$1)+SUMIFS(DataRegularSeason20242025!$AB$3:$AB$1315,DataRegularSeason20242025!$B$3:$B$1315, "&lt;=" &amp; $A150, DataRegularSeason20242025!$E$3:$E$1315, AD$1)</f>
        <v>60</v>
      </c>
      <c r="AE150" s="2">
        <f>SUMIFS(DataRegularSeason20242025!$AA$3:$AA$1315,DataRegularSeason20242025!$B$3:$B$1315, "&lt;=" &amp; $A150, DataRegularSeason20242025!$D$3:$D$1315, AE$1)+SUMIFS(DataRegularSeason20242025!$AB$3:$AB$1315,DataRegularSeason20242025!$B$3:$B$1315, "&lt;=" &amp; $A150, DataRegularSeason20242025!$E$3:$E$1315, AE$1)</f>
        <v>74</v>
      </c>
      <c r="AF150" s="2">
        <f>SUMIFS(DataRegularSeason20242025!$AA$3:$AA$1315,DataRegularSeason20242025!$B$3:$B$1315, "&lt;=" &amp; $A150, DataRegularSeason20242025!$D$3:$D$1315, AF$1)+SUMIFS(DataRegularSeason20242025!$AB$3:$AB$1315,DataRegularSeason20242025!$B$3:$B$1315, "&lt;=" &amp; $A150, DataRegularSeason20242025!$E$3:$E$1315, AF$1)</f>
        <v>83</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57</v>
      </c>
      <c r="C151" s="2">
        <f>SUMIFS(DataRegularSeason20242025!$AA$3:$AA$1315,DataRegularSeason20242025!$B$3:$B$1315, "&lt;=" &amp; $A151, DataRegularSeason20242025!$D$3:$D$1315, C$1)+SUMIFS(DataRegularSeason20242025!$AB$3:$AB$1315,DataRegularSeason20242025!$B$3:$B$1315, "&lt;=" &amp; $A151, DataRegularSeason20242025!$E$3:$E$1315, C$1)</f>
        <v>61</v>
      </c>
      <c r="D151" s="2">
        <f>SUMIFS(DataRegularSeason20242025!$AA$3:$AA$1315,DataRegularSeason20242025!$B$3:$B$1315, "&lt;=" &amp; $A151, DataRegularSeason20242025!$D$3:$D$1315, D$1)+SUMIFS(DataRegularSeason20242025!$AB$3:$AB$1315,DataRegularSeason20242025!$B$3:$B$1315, "&lt;=" &amp; $A151, DataRegularSeason20242025!$E$3:$E$1315, D$1)</f>
        <v>51</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62</v>
      </c>
      <c r="G151" s="2">
        <f>SUMIFS(DataRegularSeason20242025!$AA$3:$AA$1315,DataRegularSeason20242025!$B$3:$B$1315, "&lt;=" &amp; $A151, DataRegularSeason20242025!$D$3:$D$1315, G$1)+SUMIFS(DataRegularSeason20242025!$AB$3:$AB$1315,DataRegularSeason20242025!$B$3:$B$1315, "&lt;=" &amp; $A151, DataRegularSeason20242025!$E$3:$E$1315, G$1)</f>
        <v>60</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68</v>
      </c>
      <c r="J151" s="2">
        <f>SUMIFS(DataRegularSeason20242025!$AA$3:$AA$1315,DataRegularSeason20242025!$B$3:$B$1315, "&lt;=" &amp; $A151, DataRegularSeason20242025!$D$3:$D$1315, J$1)+SUMIFS(DataRegularSeason20242025!$AB$3:$AB$1315,DataRegularSeason20242025!$B$3:$B$1315, "&lt;=" &amp; $A151, DataRegularSeason20242025!$E$3:$E$1315, J$1)</f>
        <v>74</v>
      </c>
      <c r="K151" s="2">
        <f>SUMIFS(DataRegularSeason20242025!$AA$3:$AA$1315,DataRegularSeason20242025!$B$3:$B$1315, "&lt;=" &amp; $A151, DataRegularSeason20242025!$D$3:$D$1315, K$1)+SUMIFS(DataRegularSeason20242025!$AB$3:$AB$1315,DataRegularSeason20242025!$B$3:$B$1315, "&lt;=" &amp; $A151, DataRegularSeason20242025!$E$3:$E$1315, K$1)</f>
        <v>64</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71</v>
      </c>
      <c r="N151" s="2">
        <f>SUMIFS(DataRegularSeason20242025!$AA$3:$AA$1315,DataRegularSeason20242025!$B$3:$B$1315, "&lt;=" &amp; $A151, DataRegularSeason20242025!$D$3:$D$1315, N$1)+SUMIFS(DataRegularSeason20242025!$AB$3:$AB$1315,DataRegularSeason20242025!$B$3:$B$1315, "&lt;=" &amp; $A151, DataRegularSeason20242025!$E$3:$E$1315, N$1)</f>
        <v>67</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57</v>
      </c>
      <c r="Q151" s="2">
        <f>SUMIFS(DataRegularSeason20242025!$AA$3:$AA$1315,DataRegularSeason20242025!$B$3:$B$1315, "&lt;=" &amp; $A151, DataRegularSeason20242025!$D$3:$D$1315, Q$1)+SUMIFS(DataRegularSeason20242025!$AB$3:$AB$1315,DataRegularSeason20242025!$B$3:$B$1315, "&lt;=" &amp; $A151, DataRegularSeason20242025!$E$3:$E$1315, Q$1)</f>
        <v>68</v>
      </c>
      <c r="R151" s="2">
        <f>SUMIFS(DataRegularSeason20242025!$AA$3:$AA$1315,DataRegularSeason20242025!$B$3:$B$1315, "&lt;=" &amp; $A151, DataRegularSeason20242025!$D$3:$D$1315, R$1)+SUMIFS(DataRegularSeason20242025!$AB$3:$AB$1315,DataRegularSeason20242025!$B$3:$B$1315, "&lt;=" &amp; $A151, DataRegularSeason20242025!$E$3:$E$1315, R$1)</f>
        <v>47</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60</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57</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37</v>
      </c>
      <c r="Z151" s="2">
        <f>SUMIFS(DataRegularSeason20242025!$AA$3:$AA$1315,DataRegularSeason20242025!$B$3:$B$1315, "&lt;=" &amp; $A151, DataRegularSeason20242025!$D$3:$D$1315, Z$1)+SUMIFS(DataRegularSeason20242025!$AB$3:$AB$1315,DataRegularSeason20242025!$B$3:$B$1315, "&lt;=" &amp; $A151, DataRegularSeason20242025!$E$3:$E$1315, Z$1)</f>
        <v>56</v>
      </c>
      <c r="AA151" s="2">
        <f>SUMIFS(DataRegularSeason20242025!$AA$3:$AA$1315,DataRegularSeason20242025!$B$3:$B$1315, "&lt;=" &amp; $A151, DataRegularSeason20242025!$D$3:$D$1315, AA$1)+SUMIFS(DataRegularSeason20242025!$AB$3:$AB$1315,DataRegularSeason20242025!$B$3:$B$1315, "&lt;=" &amp; $A151, DataRegularSeason20242025!$E$3:$E$1315, AA$1)</f>
        <v>66</v>
      </c>
      <c r="AB151" s="2">
        <f>SUMIFS(DataRegularSeason20242025!$AA$3:$AA$1315,DataRegularSeason20242025!$B$3:$B$1315, "&lt;=" &amp; $A151, DataRegularSeason20242025!$D$3:$D$1315, AB$1)+SUMIFS(DataRegularSeason20242025!$AB$3:$AB$1315,DataRegularSeason20242025!$B$3:$B$1315, "&lt;=" &amp; $A151, DataRegularSeason20242025!$E$3:$E$1315, AB$1)</f>
        <v>72</v>
      </c>
      <c r="AC151" s="2">
        <f>SUMIFS(DataRegularSeason20242025!$AA$3:$AA$1315,DataRegularSeason20242025!$B$3:$B$1315, "&lt;=" &amp; $A151, DataRegularSeason20242025!$D$3:$D$1315, AC$1)+SUMIFS(DataRegularSeason20242025!$AB$3:$AB$1315,DataRegularSeason20242025!$B$3:$B$1315, "&lt;=" &amp; $A151, DataRegularSeason20242025!$E$3:$E$1315, AC$1)</f>
        <v>57</v>
      </c>
      <c r="AD151" s="2">
        <f>SUMIFS(DataRegularSeason20242025!$AA$3:$AA$1315,DataRegularSeason20242025!$B$3:$B$1315, "&lt;=" &amp; $A151, DataRegularSeason20242025!$D$3:$D$1315, AD$1)+SUMIFS(DataRegularSeason20242025!$AB$3:$AB$1315,DataRegularSeason20242025!$B$3:$B$1315, "&lt;=" &amp; $A151, DataRegularSeason20242025!$E$3:$E$1315, AD$1)</f>
        <v>60</v>
      </c>
      <c r="AE151" s="2">
        <f>SUMIFS(DataRegularSeason20242025!$AA$3:$AA$1315,DataRegularSeason20242025!$B$3:$B$1315, "&lt;=" &amp; $A151, DataRegularSeason20242025!$D$3:$D$1315, AE$1)+SUMIFS(DataRegularSeason20242025!$AB$3:$AB$1315,DataRegularSeason20242025!$B$3:$B$1315, "&lt;=" &amp; $A151, DataRegularSeason20242025!$E$3:$E$1315, AE$1)</f>
        <v>74</v>
      </c>
      <c r="AF151" s="2">
        <f>SUMIFS(DataRegularSeason20242025!$AA$3:$AA$1315,DataRegularSeason20242025!$B$3:$B$1315, "&lt;=" &amp; $A151, DataRegularSeason20242025!$D$3:$D$1315, AF$1)+SUMIFS(DataRegularSeason20242025!$AB$3:$AB$1315,DataRegularSeason20242025!$B$3:$B$1315, "&lt;=" &amp; $A151, DataRegularSeason20242025!$E$3:$E$1315, AF$1)</f>
        <v>83</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57</v>
      </c>
      <c r="C152" s="2">
        <f>SUMIFS(DataRegularSeason20242025!$AA$3:$AA$1315,DataRegularSeason20242025!$B$3:$B$1315, "&lt;=" &amp; $A152, DataRegularSeason20242025!$D$3:$D$1315, C$1)+SUMIFS(DataRegularSeason20242025!$AB$3:$AB$1315,DataRegularSeason20242025!$B$3:$B$1315, "&lt;=" &amp; $A152, DataRegularSeason20242025!$E$3:$E$1315, C$1)</f>
        <v>61</v>
      </c>
      <c r="D152" s="2">
        <f>SUMIFS(DataRegularSeason20242025!$AA$3:$AA$1315,DataRegularSeason20242025!$B$3:$B$1315, "&lt;=" &amp; $A152, DataRegularSeason20242025!$D$3:$D$1315, D$1)+SUMIFS(DataRegularSeason20242025!$AB$3:$AB$1315,DataRegularSeason20242025!$B$3:$B$1315, "&lt;=" &amp; $A152, DataRegularSeason20242025!$E$3:$E$1315, D$1)</f>
        <v>51</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62</v>
      </c>
      <c r="G152" s="2">
        <f>SUMIFS(DataRegularSeason20242025!$AA$3:$AA$1315,DataRegularSeason20242025!$B$3:$B$1315, "&lt;=" &amp; $A152, DataRegularSeason20242025!$D$3:$D$1315, G$1)+SUMIFS(DataRegularSeason20242025!$AB$3:$AB$1315,DataRegularSeason20242025!$B$3:$B$1315, "&lt;=" &amp; $A152, DataRegularSeason20242025!$E$3:$E$1315, G$1)</f>
        <v>60</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68</v>
      </c>
      <c r="J152" s="2">
        <f>SUMIFS(DataRegularSeason20242025!$AA$3:$AA$1315,DataRegularSeason20242025!$B$3:$B$1315, "&lt;=" &amp; $A152, DataRegularSeason20242025!$D$3:$D$1315, J$1)+SUMIFS(DataRegularSeason20242025!$AB$3:$AB$1315,DataRegularSeason20242025!$B$3:$B$1315, "&lt;=" &amp; $A152, DataRegularSeason20242025!$E$3:$E$1315, J$1)</f>
        <v>74</v>
      </c>
      <c r="K152" s="2">
        <f>SUMIFS(DataRegularSeason20242025!$AA$3:$AA$1315,DataRegularSeason20242025!$B$3:$B$1315, "&lt;=" &amp; $A152, DataRegularSeason20242025!$D$3:$D$1315, K$1)+SUMIFS(DataRegularSeason20242025!$AB$3:$AB$1315,DataRegularSeason20242025!$B$3:$B$1315, "&lt;=" &amp; $A152, DataRegularSeason20242025!$E$3:$E$1315, K$1)</f>
        <v>64</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71</v>
      </c>
      <c r="N152" s="2">
        <f>SUMIFS(DataRegularSeason20242025!$AA$3:$AA$1315,DataRegularSeason20242025!$B$3:$B$1315, "&lt;=" &amp; $A152, DataRegularSeason20242025!$D$3:$D$1315, N$1)+SUMIFS(DataRegularSeason20242025!$AB$3:$AB$1315,DataRegularSeason20242025!$B$3:$B$1315, "&lt;=" &amp; $A152, DataRegularSeason20242025!$E$3:$E$1315, N$1)</f>
        <v>67</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57</v>
      </c>
      <c r="Q152" s="2">
        <f>SUMIFS(DataRegularSeason20242025!$AA$3:$AA$1315,DataRegularSeason20242025!$B$3:$B$1315, "&lt;=" &amp; $A152, DataRegularSeason20242025!$D$3:$D$1315, Q$1)+SUMIFS(DataRegularSeason20242025!$AB$3:$AB$1315,DataRegularSeason20242025!$B$3:$B$1315, "&lt;=" &amp; $A152, DataRegularSeason20242025!$E$3:$E$1315, Q$1)</f>
        <v>68</v>
      </c>
      <c r="R152" s="2">
        <f>SUMIFS(DataRegularSeason20242025!$AA$3:$AA$1315,DataRegularSeason20242025!$B$3:$B$1315, "&lt;=" &amp; $A152, DataRegularSeason20242025!$D$3:$D$1315, R$1)+SUMIFS(DataRegularSeason20242025!$AB$3:$AB$1315,DataRegularSeason20242025!$B$3:$B$1315, "&lt;=" &amp; $A152, DataRegularSeason20242025!$E$3:$E$1315, R$1)</f>
        <v>47</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60</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57</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37</v>
      </c>
      <c r="Z152" s="2">
        <f>SUMIFS(DataRegularSeason20242025!$AA$3:$AA$1315,DataRegularSeason20242025!$B$3:$B$1315, "&lt;=" &amp; $A152, DataRegularSeason20242025!$D$3:$D$1315, Z$1)+SUMIFS(DataRegularSeason20242025!$AB$3:$AB$1315,DataRegularSeason20242025!$B$3:$B$1315, "&lt;=" &amp; $A152, DataRegularSeason20242025!$E$3:$E$1315, Z$1)</f>
        <v>56</v>
      </c>
      <c r="AA152" s="2">
        <f>SUMIFS(DataRegularSeason20242025!$AA$3:$AA$1315,DataRegularSeason20242025!$B$3:$B$1315, "&lt;=" &amp; $A152, DataRegularSeason20242025!$D$3:$D$1315, AA$1)+SUMIFS(DataRegularSeason20242025!$AB$3:$AB$1315,DataRegularSeason20242025!$B$3:$B$1315, "&lt;=" &amp; $A152, DataRegularSeason20242025!$E$3:$E$1315, AA$1)</f>
        <v>66</v>
      </c>
      <c r="AB152" s="2">
        <f>SUMIFS(DataRegularSeason20242025!$AA$3:$AA$1315,DataRegularSeason20242025!$B$3:$B$1315, "&lt;=" &amp; $A152, DataRegularSeason20242025!$D$3:$D$1315, AB$1)+SUMIFS(DataRegularSeason20242025!$AB$3:$AB$1315,DataRegularSeason20242025!$B$3:$B$1315, "&lt;=" &amp; $A152, DataRegularSeason20242025!$E$3:$E$1315, AB$1)</f>
        <v>72</v>
      </c>
      <c r="AC152" s="2">
        <f>SUMIFS(DataRegularSeason20242025!$AA$3:$AA$1315,DataRegularSeason20242025!$B$3:$B$1315, "&lt;=" &amp; $A152, DataRegularSeason20242025!$D$3:$D$1315, AC$1)+SUMIFS(DataRegularSeason20242025!$AB$3:$AB$1315,DataRegularSeason20242025!$B$3:$B$1315, "&lt;=" &amp; $A152, DataRegularSeason20242025!$E$3:$E$1315, AC$1)</f>
        <v>57</v>
      </c>
      <c r="AD152" s="2">
        <f>SUMIFS(DataRegularSeason20242025!$AA$3:$AA$1315,DataRegularSeason20242025!$B$3:$B$1315, "&lt;=" &amp; $A152, DataRegularSeason20242025!$D$3:$D$1315, AD$1)+SUMIFS(DataRegularSeason20242025!$AB$3:$AB$1315,DataRegularSeason20242025!$B$3:$B$1315, "&lt;=" &amp; $A152, DataRegularSeason20242025!$E$3:$E$1315, AD$1)</f>
        <v>60</v>
      </c>
      <c r="AE152" s="2">
        <f>SUMIFS(DataRegularSeason20242025!$AA$3:$AA$1315,DataRegularSeason20242025!$B$3:$B$1315, "&lt;=" &amp; $A152, DataRegularSeason20242025!$D$3:$D$1315, AE$1)+SUMIFS(DataRegularSeason20242025!$AB$3:$AB$1315,DataRegularSeason20242025!$B$3:$B$1315, "&lt;=" &amp; $A152, DataRegularSeason20242025!$E$3:$E$1315, AE$1)</f>
        <v>74</v>
      </c>
      <c r="AF152" s="2">
        <f>SUMIFS(DataRegularSeason20242025!$AA$3:$AA$1315,DataRegularSeason20242025!$B$3:$B$1315, "&lt;=" &amp; $A152, DataRegularSeason20242025!$D$3:$D$1315, AF$1)+SUMIFS(DataRegularSeason20242025!$AB$3:$AB$1315,DataRegularSeason20242025!$B$3:$B$1315, "&lt;=" &amp; $A152, DataRegularSeason20242025!$E$3:$E$1315, AF$1)</f>
        <v>83</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57</v>
      </c>
      <c r="C153" s="2">
        <f>SUMIFS(DataRegularSeason20242025!$AA$3:$AA$1315,DataRegularSeason20242025!$B$3:$B$1315, "&lt;=" &amp; $A153, DataRegularSeason20242025!$D$3:$D$1315, C$1)+SUMIFS(DataRegularSeason20242025!$AB$3:$AB$1315,DataRegularSeason20242025!$B$3:$B$1315, "&lt;=" &amp; $A153, DataRegularSeason20242025!$E$3:$E$1315, C$1)</f>
        <v>61</v>
      </c>
      <c r="D153" s="2">
        <f>SUMIFS(DataRegularSeason20242025!$AA$3:$AA$1315,DataRegularSeason20242025!$B$3:$B$1315, "&lt;=" &amp; $A153, DataRegularSeason20242025!$D$3:$D$1315, D$1)+SUMIFS(DataRegularSeason20242025!$AB$3:$AB$1315,DataRegularSeason20242025!$B$3:$B$1315, "&lt;=" &amp; $A153, DataRegularSeason20242025!$E$3:$E$1315, D$1)</f>
        <v>51</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62</v>
      </c>
      <c r="G153" s="2">
        <f>SUMIFS(DataRegularSeason20242025!$AA$3:$AA$1315,DataRegularSeason20242025!$B$3:$B$1315, "&lt;=" &amp; $A153, DataRegularSeason20242025!$D$3:$D$1315, G$1)+SUMIFS(DataRegularSeason20242025!$AB$3:$AB$1315,DataRegularSeason20242025!$B$3:$B$1315, "&lt;=" &amp; $A153, DataRegularSeason20242025!$E$3:$E$1315, G$1)</f>
        <v>60</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68</v>
      </c>
      <c r="J153" s="2">
        <f>SUMIFS(DataRegularSeason20242025!$AA$3:$AA$1315,DataRegularSeason20242025!$B$3:$B$1315, "&lt;=" &amp; $A153, DataRegularSeason20242025!$D$3:$D$1315, J$1)+SUMIFS(DataRegularSeason20242025!$AB$3:$AB$1315,DataRegularSeason20242025!$B$3:$B$1315, "&lt;=" &amp; $A153, DataRegularSeason20242025!$E$3:$E$1315, J$1)</f>
        <v>74</v>
      </c>
      <c r="K153" s="2">
        <f>SUMIFS(DataRegularSeason20242025!$AA$3:$AA$1315,DataRegularSeason20242025!$B$3:$B$1315, "&lt;=" &amp; $A153, DataRegularSeason20242025!$D$3:$D$1315, K$1)+SUMIFS(DataRegularSeason20242025!$AB$3:$AB$1315,DataRegularSeason20242025!$B$3:$B$1315, "&lt;=" &amp; $A153, DataRegularSeason20242025!$E$3:$E$1315, K$1)</f>
        <v>64</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71</v>
      </c>
      <c r="N153" s="2">
        <f>SUMIFS(DataRegularSeason20242025!$AA$3:$AA$1315,DataRegularSeason20242025!$B$3:$B$1315, "&lt;=" &amp; $A153, DataRegularSeason20242025!$D$3:$D$1315, N$1)+SUMIFS(DataRegularSeason20242025!$AB$3:$AB$1315,DataRegularSeason20242025!$B$3:$B$1315, "&lt;=" &amp; $A153, DataRegularSeason20242025!$E$3:$E$1315, N$1)</f>
        <v>67</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57</v>
      </c>
      <c r="Q153" s="2">
        <f>SUMIFS(DataRegularSeason20242025!$AA$3:$AA$1315,DataRegularSeason20242025!$B$3:$B$1315, "&lt;=" &amp; $A153, DataRegularSeason20242025!$D$3:$D$1315, Q$1)+SUMIFS(DataRegularSeason20242025!$AB$3:$AB$1315,DataRegularSeason20242025!$B$3:$B$1315, "&lt;=" &amp; $A153, DataRegularSeason20242025!$E$3:$E$1315, Q$1)</f>
        <v>68</v>
      </c>
      <c r="R153" s="2">
        <f>SUMIFS(DataRegularSeason20242025!$AA$3:$AA$1315,DataRegularSeason20242025!$B$3:$B$1315, "&lt;=" &amp; $A153, DataRegularSeason20242025!$D$3:$D$1315, R$1)+SUMIFS(DataRegularSeason20242025!$AB$3:$AB$1315,DataRegularSeason20242025!$B$3:$B$1315, "&lt;=" &amp; $A153, DataRegularSeason20242025!$E$3:$E$1315, R$1)</f>
        <v>47</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60</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57</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37</v>
      </c>
      <c r="Z153" s="2">
        <f>SUMIFS(DataRegularSeason20242025!$AA$3:$AA$1315,DataRegularSeason20242025!$B$3:$B$1315, "&lt;=" &amp; $A153, DataRegularSeason20242025!$D$3:$D$1315, Z$1)+SUMIFS(DataRegularSeason20242025!$AB$3:$AB$1315,DataRegularSeason20242025!$B$3:$B$1315, "&lt;=" &amp; $A153, DataRegularSeason20242025!$E$3:$E$1315, Z$1)</f>
        <v>56</v>
      </c>
      <c r="AA153" s="2">
        <f>SUMIFS(DataRegularSeason20242025!$AA$3:$AA$1315,DataRegularSeason20242025!$B$3:$B$1315, "&lt;=" &amp; $A153, DataRegularSeason20242025!$D$3:$D$1315, AA$1)+SUMIFS(DataRegularSeason20242025!$AB$3:$AB$1315,DataRegularSeason20242025!$B$3:$B$1315, "&lt;=" &amp; $A153, DataRegularSeason20242025!$E$3:$E$1315, AA$1)</f>
        <v>66</v>
      </c>
      <c r="AB153" s="2">
        <f>SUMIFS(DataRegularSeason20242025!$AA$3:$AA$1315,DataRegularSeason20242025!$B$3:$B$1315, "&lt;=" &amp; $A153, DataRegularSeason20242025!$D$3:$D$1315, AB$1)+SUMIFS(DataRegularSeason20242025!$AB$3:$AB$1315,DataRegularSeason20242025!$B$3:$B$1315, "&lt;=" &amp; $A153, DataRegularSeason20242025!$E$3:$E$1315, AB$1)</f>
        <v>72</v>
      </c>
      <c r="AC153" s="2">
        <f>SUMIFS(DataRegularSeason20242025!$AA$3:$AA$1315,DataRegularSeason20242025!$B$3:$B$1315, "&lt;=" &amp; $A153, DataRegularSeason20242025!$D$3:$D$1315, AC$1)+SUMIFS(DataRegularSeason20242025!$AB$3:$AB$1315,DataRegularSeason20242025!$B$3:$B$1315, "&lt;=" &amp; $A153, DataRegularSeason20242025!$E$3:$E$1315, AC$1)</f>
        <v>57</v>
      </c>
      <c r="AD153" s="2">
        <f>SUMIFS(DataRegularSeason20242025!$AA$3:$AA$1315,DataRegularSeason20242025!$B$3:$B$1315, "&lt;=" &amp; $A153, DataRegularSeason20242025!$D$3:$D$1315, AD$1)+SUMIFS(DataRegularSeason20242025!$AB$3:$AB$1315,DataRegularSeason20242025!$B$3:$B$1315, "&lt;=" &amp; $A153, DataRegularSeason20242025!$E$3:$E$1315, AD$1)</f>
        <v>60</v>
      </c>
      <c r="AE153" s="2">
        <f>SUMIFS(DataRegularSeason20242025!$AA$3:$AA$1315,DataRegularSeason20242025!$B$3:$B$1315, "&lt;=" &amp; $A153, DataRegularSeason20242025!$D$3:$D$1315, AE$1)+SUMIFS(DataRegularSeason20242025!$AB$3:$AB$1315,DataRegularSeason20242025!$B$3:$B$1315, "&lt;=" &amp; $A153, DataRegularSeason20242025!$E$3:$E$1315, AE$1)</f>
        <v>74</v>
      </c>
      <c r="AF153" s="2">
        <f>SUMIFS(DataRegularSeason20242025!$AA$3:$AA$1315,DataRegularSeason20242025!$B$3:$B$1315, "&lt;=" &amp; $A153, DataRegularSeason20242025!$D$3:$D$1315, AF$1)+SUMIFS(DataRegularSeason20242025!$AB$3:$AB$1315,DataRegularSeason20242025!$B$3:$B$1315, "&lt;=" &amp; $A153, DataRegularSeason20242025!$E$3:$E$1315, AF$1)</f>
        <v>83</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57</v>
      </c>
      <c r="C154" s="2">
        <f>SUMIFS(DataRegularSeason20242025!$AA$3:$AA$1315,DataRegularSeason20242025!$B$3:$B$1315, "&lt;=" &amp; $A154, DataRegularSeason20242025!$D$3:$D$1315, C$1)+SUMIFS(DataRegularSeason20242025!$AB$3:$AB$1315,DataRegularSeason20242025!$B$3:$B$1315, "&lt;=" &amp; $A154, DataRegularSeason20242025!$E$3:$E$1315, C$1)</f>
        <v>61</v>
      </c>
      <c r="D154" s="2">
        <f>SUMIFS(DataRegularSeason20242025!$AA$3:$AA$1315,DataRegularSeason20242025!$B$3:$B$1315, "&lt;=" &amp; $A154, DataRegularSeason20242025!$D$3:$D$1315, D$1)+SUMIFS(DataRegularSeason20242025!$AB$3:$AB$1315,DataRegularSeason20242025!$B$3:$B$1315, "&lt;=" &amp; $A154, DataRegularSeason20242025!$E$3:$E$1315, D$1)</f>
        <v>51</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62</v>
      </c>
      <c r="G154" s="2">
        <f>SUMIFS(DataRegularSeason20242025!$AA$3:$AA$1315,DataRegularSeason20242025!$B$3:$B$1315, "&lt;=" &amp; $A154, DataRegularSeason20242025!$D$3:$D$1315, G$1)+SUMIFS(DataRegularSeason20242025!$AB$3:$AB$1315,DataRegularSeason20242025!$B$3:$B$1315, "&lt;=" &amp; $A154, DataRegularSeason20242025!$E$3:$E$1315, G$1)</f>
        <v>60</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68</v>
      </c>
      <c r="J154" s="2">
        <f>SUMIFS(DataRegularSeason20242025!$AA$3:$AA$1315,DataRegularSeason20242025!$B$3:$B$1315, "&lt;=" &amp; $A154, DataRegularSeason20242025!$D$3:$D$1315, J$1)+SUMIFS(DataRegularSeason20242025!$AB$3:$AB$1315,DataRegularSeason20242025!$B$3:$B$1315, "&lt;=" &amp; $A154, DataRegularSeason20242025!$E$3:$E$1315, J$1)</f>
        <v>74</v>
      </c>
      <c r="K154" s="2">
        <f>SUMIFS(DataRegularSeason20242025!$AA$3:$AA$1315,DataRegularSeason20242025!$B$3:$B$1315, "&lt;=" &amp; $A154, DataRegularSeason20242025!$D$3:$D$1315, K$1)+SUMIFS(DataRegularSeason20242025!$AB$3:$AB$1315,DataRegularSeason20242025!$B$3:$B$1315, "&lt;=" &amp; $A154, DataRegularSeason20242025!$E$3:$E$1315, K$1)</f>
        <v>64</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71</v>
      </c>
      <c r="N154" s="2">
        <f>SUMIFS(DataRegularSeason20242025!$AA$3:$AA$1315,DataRegularSeason20242025!$B$3:$B$1315, "&lt;=" &amp; $A154, DataRegularSeason20242025!$D$3:$D$1315, N$1)+SUMIFS(DataRegularSeason20242025!$AB$3:$AB$1315,DataRegularSeason20242025!$B$3:$B$1315, "&lt;=" &amp; $A154, DataRegularSeason20242025!$E$3:$E$1315, N$1)</f>
        <v>67</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57</v>
      </c>
      <c r="Q154" s="2">
        <f>SUMIFS(DataRegularSeason20242025!$AA$3:$AA$1315,DataRegularSeason20242025!$B$3:$B$1315, "&lt;=" &amp; $A154, DataRegularSeason20242025!$D$3:$D$1315, Q$1)+SUMIFS(DataRegularSeason20242025!$AB$3:$AB$1315,DataRegularSeason20242025!$B$3:$B$1315, "&lt;=" &amp; $A154, DataRegularSeason20242025!$E$3:$E$1315, Q$1)</f>
        <v>68</v>
      </c>
      <c r="R154" s="2">
        <f>SUMIFS(DataRegularSeason20242025!$AA$3:$AA$1315,DataRegularSeason20242025!$B$3:$B$1315, "&lt;=" &amp; $A154, DataRegularSeason20242025!$D$3:$D$1315, R$1)+SUMIFS(DataRegularSeason20242025!$AB$3:$AB$1315,DataRegularSeason20242025!$B$3:$B$1315, "&lt;=" &amp; $A154, DataRegularSeason20242025!$E$3:$E$1315, R$1)</f>
        <v>47</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60</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57</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37</v>
      </c>
      <c r="Z154" s="2">
        <f>SUMIFS(DataRegularSeason20242025!$AA$3:$AA$1315,DataRegularSeason20242025!$B$3:$B$1315, "&lt;=" &amp; $A154, DataRegularSeason20242025!$D$3:$D$1315, Z$1)+SUMIFS(DataRegularSeason20242025!$AB$3:$AB$1315,DataRegularSeason20242025!$B$3:$B$1315, "&lt;=" &amp; $A154, DataRegularSeason20242025!$E$3:$E$1315, Z$1)</f>
        <v>56</v>
      </c>
      <c r="AA154" s="2">
        <f>SUMIFS(DataRegularSeason20242025!$AA$3:$AA$1315,DataRegularSeason20242025!$B$3:$B$1315, "&lt;=" &amp; $A154, DataRegularSeason20242025!$D$3:$D$1315, AA$1)+SUMIFS(DataRegularSeason20242025!$AB$3:$AB$1315,DataRegularSeason20242025!$B$3:$B$1315, "&lt;=" &amp; $A154, DataRegularSeason20242025!$E$3:$E$1315, AA$1)</f>
        <v>66</v>
      </c>
      <c r="AB154" s="2">
        <f>SUMIFS(DataRegularSeason20242025!$AA$3:$AA$1315,DataRegularSeason20242025!$B$3:$B$1315, "&lt;=" &amp; $A154, DataRegularSeason20242025!$D$3:$D$1315, AB$1)+SUMIFS(DataRegularSeason20242025!$AB$3:$AB$1315,DataRegularSeason20242025!$B$3:$B$1315, "&lt;=" &amp; $A154, DataRegularSeason20242025!$E$3:$E$1315, AB$1)</f>
        <v>72</v>
      </c>
      <c r="AC154" s="2">
        <f>SUMIFS(DataRegularSeason20242025!$AA$3:$AA$1315,DataRegularSeason20242025!$B$3:$B$1315, "&lt;=" &amp; $A154, DataRegularSeason20242025!$D$3:$D$1315, AC$1)+SUMIFS(DataRegularSeason20242025!$AB$3:$AB$1315,DataRegularSeason20242025!$B$3:$B$1315, "&lt;=" &amp; $A154, DataRegularSeason20242025!$E$3:$E$1315, AC$1)</f>
        <v>57</v>
      </c>
      <c r="AD154" s="2">
        <f>SUMIFS(DataRegularSeason20242025!$AA$3:$AA$1315,DataRegularSeason20242025!$B$3:$B$1315, "&lt;=" &amp; $A154, DataRegularSeason20242025!$D$3:$D$1315, AD$1)+SUMIFS(DataRegularSeason20242025!$AB$3:$AB$1315,DataRegularSeason20242025!$B$3:$B$1315, "&lt;=" &amp; $A154, DataRegularSeason20242025!$E$3:$E$1315, AD$1)</f>
        <v>60</v>
      </c>
      <c r="AE154" s="2">
        <f>SUMIFS(DataRegularSeason20242025!$AA$3:$AA$1315,DataRegularSeason20242025!$B$3:$B$1315, "&lt;=" &amp; $A154, DataRegularSeason20242025!$D$3:$D$1315, AE$1)+SUMIFS(DataRegularSeason20242025!$AB$3:$AB$1315,DataRegularSeason20242025!$B$3:$B$1315, "&lt;=" &amp; $A154, DataRegularSeason20242025!$E$3:$E$1315, AE$1)</f>
        <v>74</v>
      </c>
      <c r="AF154" s="2">
        <f>SUMIFS(DataRegularSeason20242025!$AA$3:$AA$1315,DataRegularSeason20242025!$B$3:$B$1315, "&lt;=" &amp; $A154, DataRegularSeason20242025!$D$3:$D$1315, AF$1)+SUMIFS(DataRegularSeason20242025!$AB$3:$AB$1315,DataRegularSeason20242025!$B$3:$B$1315, "&lt;=" &amp; $A154, DataRegularSeason20242025!$E$3:$E$1315, AF$1)</f>
        <v>83</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57</v>
      </c>
      <c r="C155" s="2">
        <f>SUMIFS(DataRegularSeason20242025!$AA$3:$AA$1315,DataRegularSeason20242025!$B$3:$B$1315, "&lt;=" &amp; $A155, DataRegularSeason20242025!$D$3:$D$1315, C$1)+SUMIFS(DataRegularSeason20242025!$AB$3:$AB$1315,DataRegularSeason20242025!$B$3:$B$1315, "&lt;=" &amp; $A155, DataRegularSeason20242025!$E$3:$E$1315, C$1)</f>
        <v>61</v>
      </c>
      <c r="D155" s="2">
        <f>SUMIFS(DataRegularSeason20242025!$AA$3:$AA$1315,DataRegularSeason20242025!$B$3:$B$1315, "&lt;=" &amp; $A155, DataRegularSeason20242025!$D$3:$D$1315, D$1)+SUMIFS(DataRegularSeason20242025!$AB$3:$AB$1315,DataRegularSeason20242025!$B$3:$B$1315, "&lt;=" &amp; $A155, DataRegularSeason20242025!$E$3:$E$1315, D$1)</f>
        <v>51</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62</v>
      </c>
      <c r="G155" s="2">
        <f>SUMIFS(DataRegularSeason20242025!$AA$3:$AA$1315,DataRegularSeason20242025!$B$3:$B$1315, "&lt;=" &amp; $A155, DataRegularSeason20242025!$D$3:$D$1315, G$1)+SUMIFS(DataRegularSeason20242025!$AB$3:$AB$1315,DataRegularSeason20242025!$B$3:$B$1315, "&lt;=" &amp; $A155, DataRegularSeason20242025!$E$3:$E$1315, G$1)</f>
        <v>60</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68</v>
      </c>
      <c r="J155" s="2">
        <f>SUMIFS(DataRegularSeason20242025!$AA$3:$AA$1315,DataRegularSeason20242025!$B$3:$B$1315, "&lt;=" &amp; $A155, DataRegularSeason20242025!$D$3:$D$1315, J$1)+SUMIFS(DataRegularSeason20242025!$AB$3:$AB$1315,DataRegularSeason20242025!$B$3:$B$1315, "&lt;=" &amp; $A155, DataRegularSeason20242025!$E$3:$E$1315, J$1)</f>
        <v>74</v>
      </c>
      <c r="K155" s="2">
        <f>SUMIFS(DataRegularSeason20242025!$AA$3:$AA$1315,DataRegularSeason20242025!$B$3:$B$1315, "&lt;=" &amp; $A155, DataRegularSeason20242025!$D$3:$D$1315, K$1)+SUMIFS(DataRegularSeason20242025!$AB$3:$AB$1315,DataRegularSeason20242025!$B$3:$B$1315, "&lt;=" &amp; $A155, DataRegularSeason20242025!$E$3:$E$1315, K$1)</f>
        <v>64</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71</v>
      </c>
      <c r="N155" s="2">
        <f>SUMIFS(DataRegularSeason20242025!$AA$3:$AA$1315,DataRegularSeason20242025!$B$3:$B$1315, "&lt;=" &amp; $A155, DataRegularSeason20242025!$D$3:$D$1315, N$1)+SUMIFS(DataRegularSeason20242025!$AB$3:$AB$1315,DataRegularSeason20242025!$B$3:$B$1315, "&lt;=" &amp; $A155, DataRegularSeason20242025!$E$3:$E$1315, N$1)</f>
        <v>67</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57</v>
      </c>
      <c r="Q155" s="2">
        <f>SUMIFS(DataRegularSeason20242025!$AA$3:$AA$1315,DataRegularSeason20242025!$B$3:$B$1315, "&lt;=" &amp; $A155, DataRegularSeason20242025!$D$3:$D$1315, Q$1)+SUMIFS(DataRegularSeason20242025!$AB$3:$AB$1315,DataRegularSeason20242025!$B$3:$B$1315, "&lt;=" &amp; $A155, DataRegularSeason20242025!$E$3:$E$1315, Q$1)</f>
        <v>68</v>
      </c>
      <c r="R155" s="2">
        <f>SUMIFS(DataRegularSeason20242025!$AA$3:$AA$1315,DataRegularSeason20242025!$B$3:$B$1315, "&lt;=" &amp; $A155, DataRegularSeason20242025!$D$3:$D$1315, R$1)+SUMIFS(DataRegularSeason20242025!$AB$3:$AB$1315,DataRegularSeason20242025!$B$3:$B$1315, "&lt;=" &amp; $A155, DataRegularSeason20242025!$E$3:$E$1315, R$1)</f>
        <v>47</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60</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57</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37</v>
      </c>
      <c r="Z155" s="2">
        <f>SUMIFS(DataRegularSeason20242025!$AA$3:$AA$1315,DataRegularSeason20242025!$B$3:$B$1315, "&lt;=" &amp; $A155, DataRegularSeason20242025!$D$3:$D$1315, Z$1)+SUMIFS(DataRegularSeason20242025!$AB$3:$AB$1315,DataRegularSeason20242025!$B$3:$B$1315, "&lt;=" &amp; $A155, DataRegularSeason20242025!$E$3:$E$1315, Z$1)</f>
        <v>56</v>
      </c>
      <c r="AA155" s="2">
        <f>SUMIFS(DataRegularSeason20242025!$AA$3:$AA$1315,DataRegularSeason20242025!$B$3:$B$1315, "&lt;=" &amp; $A155, DataRegularSeason20242025!$D$3:$D$1315, AA$1)+SUMIFS(DataRegularSeason20242025!$AB$3:$AB$1315,DataRegularSeason20242025!$B$3:$B$1315, "&lt;=" &amp; $A155, DataRegularSeason20242025!$E$3:$E$1315, AA$1)</f>
        <v>66</v>
      </c>
      <c r="AB155" s="2">
        <f>SUMIFS(DataRegularSeason20242025!$AA$3:$AA$1315,DataRegularSeason20242025!$B$3:$B$1315, "&lt;=" &amp; $A155, DataRegularSeason20242025!$D$3:$D$1315, AB$1)+SUMIFS(DataRegularSeason20242025!$AB$3:$AB$1315,DataRegularSeason20242025!$B$3:$B$1315, "&lt;=" &amp; $A155, DataRegularSeason20242025!$E$3:$E$1315, AB$1)</f>
        <v>72</v>
      </c>
      <c r="AC155" s="2">
        <f>SUMIFS(DataRegularSeason20242025!$AA$3:$AA$1315,DataRegularSeason20242025!$B$3:$B$1315, "&lt;=" &amp; $A155, DataRegularSeason20242025!$D$3:$D$1315, AC$1)+SUMIFS(DataRegularSeason20242025!$AB$3:$AB$1315,DataRegularSeason20242025!$B$3:$B$1315, "&lt;=" &amp; $A155, DataRegularSeason20242025!$E$3:$E$1315, AC$1)</f>
        <v>57</v>
      </c>
      <c r="AD155" s="2">
        <f>SUMIFS(DataRegularSeason20242025!$AA$3:$AA$1315,DataRegularSeason20242025!$B$3:$B$1315, "&lt;=" &amp; $A155, DataRegularSeason20242025!$D$3:$D$1315, AD$1)+SUMIFS(DataRegularSeason20242025!$AB$3:$AB$1315,DataRegularSeason20242025!$B$3:$B$1315, "&lt;=" &amp; $A155, DataRegularSeason20242025!$E$3:$E$1315, AD$1)</f>
        <v>60</v>
      </c>
      <c r="AE155" s="2">
        <f>SUMIFS(DataRegularSeason20242025!$AA$3:$AA$1315,DataRegularSeason20242025!$B$3:$B$1315, "&lt;=" &amp; $A155, DataRegularSeason20242025!$D$3:$D$1315, AE$1)+SUMIFS(DataRegularSeason20242025!$AB$3:$AB$1315,DataRegularSeason20242025!$B$3:$B$1315, "&lt;=" &amp; $A155, DataRegularSeason20242025!$E$3:$E$1315, AE$1)</f>
        <v>74</v>
      </c>
      <c r="AF155" s="2">
        <f>SUMIFS(DataRegularSeason20242025!$AA$3:$AA$1315,DataRegularSeason20242025!$B$3:$B$1315, "&lt;=" &amp; $A155, DataRegularSeason20242025!$D$3:$D$1315, AF$1)+SUMIFS(DataRegularSeason20242025!$AB$3:$AB$1315,DataRegularSeason20242025!$B$3:$B$1315, "&lt;=" &amp; $A155, DataRegularSeason20242025!$E$3:$E$1315, AF$1)</f>
        <v>83</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57</v>
      </c>
      <c r="C156" s="2">
        <f>SUMIFS(DataRegularSeason20242025!$AA$3:$AA$1315,DataRegularSeason20242025!$B$3:$B$1315, "&lt;=" &amp; $A156, DataRegularSeason20242025!$D$3:$D$1315, C$1)+SUMIFS(DataRegularSeason20242025!$AB$3:$AB$1315,DataRegularSeason20242025!$B$3:$B$1315, "&lt;=" &amp; $A156, DataRegularSeason20242025!$E$3:$E$1315, C$1)</f>
        <v>61</v>
      </c>
      <c r="D156" s="2">
        <f>SUMIFS(DataRegularSeason20242025!$AA$3:$AA$1315,DataRegularSeason20242025!$B$3:$B$1315, "&lt;=" &amp; $A156, DataRegularSeason20242025!$D$3:$D$1315, D$1)+SUMIFS(DataRegularSeason20242025!$AB$3:$AB$1315,DataRegularSeason20242025!$B$3:$B$1315, "&lt;=" &amp; $A156, DataRegularSeason20242025!$E$3:$E$1315, D$1)</f>
        <v>51</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62</v>
      </c>
      <c r="G156" s="2">
        <f>SUMIFS(DataRegularSeason20242025!$AA$3:$AA$1315,DataRegularSeason20242025!$B$3:$B$1315, "&lt;=" &amp; $A156, DataRegularSeason20242025!$D$3:$D$1315, G$1)+SUMIFS(DataRegularSeason20242025!$AB$3:$AB$1315,DataRegularSeason20242025!$B$3:$B$1315, "&lt;=" &amp; $A156, DataRegularSeason20242025!$E$3:$E$1315, G$1)</f>
        <v>60</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68</v>
      </c>
      <c r="J156" s="2">
        <f>SUMIFS(DataRegularSeason20242025!$AA$3:$AA$1315,DataRegularSeason20242025!$B$3:$B$1315, "&lt;=" &amp; $A156, DataRegularSeason20242025!$D$3:$D$1315, J$1)+SUMIFS(DataRegularSeason20242025!$AB$3:$AB$1315,DataRegularSeason20242025!$B$3:$B$1315, "&lt;=" &amp; $A156, DataRegularSeason20242025!$E$3:$E$1315, J$1)</f>
        <v>74</v>
      </c>
      <c r="K156" s="2">
        <f>SUMIFS(DataRegularSeason20242025!$AA$3:$AA$1315,DataRegularSeason20242025!$B$3:$B$1315, "&lt;=" &amp; $A156, DataRegularSeason20242025!$D$3:$D$1315, K$1)+SUMIFS(DataRegularSeason20242025!$AB$3:$AB$1315,DataRegularSeason20242025!$B$3:$B$1315, "&lt;=" &amp; $A156, DataRegularSeason20242025!$E$3:$E$1315, K$1)</f>
        <v>64</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71</v>
      </c>
      <c r="N156" s="2">
        <f>SUMIFS(DataRegularSeason20242025!$AA$3:$AA$1315,DataRegularSeason20242025!$B$3:$B$1315, "&lt;=" &amp; $A156, DataRegularSeason20242025!$D$3:$D$1315, N$1)+SUMIFS(DataRegularSeason20242025!$AB$3:$AB$1315,DataRegularSeason20242025!$B$3:$B$1315, "&lt;=" &amp; $A156, DataRegularSeason20242025!$E$3:$E$1315, N$1)</f>
        <v>67</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57</v>
      </c>
      <c r="Q156" s="2">
        <f>SUMIFS(DataRegularSeason20242025!$AA$3:$AA$1315,DataRegularSeason20242025!$B$3:$B$1315, "&lt;=" &amp; $A156, DataRegularSeason20242025!$D$3:$D$1315, Q$1)+SUMIFS(DataRegularSeason20242025!$AB$3:$AB$1315,DataRegularSeason20242025!$B$3:$B$1315, "&lt;=" &amp; $A156, DataRegularSeason20242025!$E$3:$E$1315, Q$1)</f>
        <v>68</v>
      </c>
      <c r="R156" s="2">
        <f>SUMIFS(DataRegularSeason20242025!$AA$3:$AA$1315,DataRegularSeason20242025!$B$3:$B$1315, "&lt;=" &amp; $A156, DataRegularSeason20242025!$D$3:$D$1315, R$1)+SUMIFS(DataRegularSeason20242025!$AB$3:$AB$1315,DataRegularSeason20242025!$B$3:$B$1315, "&lt;=" &amp; $A156, DataRegularSeason20242025!$E$3:$E$1315, R$1)</f>
        <v>47</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60</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57</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37</v>
      </c>
      <c r="Z156" s="2">
        <f>SUMIFS(DataRegularSeason20242025!$AA$3:$AA$1315,DataRegularSeason20242025!$B$3:$B$1315, "&lt;=" &amp; $A156, DataRegularSeason20242025!$D$3:$D$1315, Z$1)+SUMIFS(DataRegularSeason20242025!$AB$3:$AB$1315,DataRegularSeason20242025!$B$3:$B$1315, "&lt;=" &amp; $A156, DataRegularSeason20242025!$E$3:$E$1315, Z$1)</f>
        <v>56</v>
      </c>
      <c r="AA156" s="2">
        <f>SUMIFS(DataRegularSeason20242025!$AA$3:$AA$1315,DataRegularSeason20242025!$B$3:$B$1315, "&lt;=" &amp; $A156, DataRegularSeason20242025!$D$3:$D$1315, AA$1)+SUMIFS(DataRegularSeason20242025!$AB$3:$AB$1315,DataRegularSeason20242025!$B$3:$B$1315, "&lt;=" &amp; $A156, DataRegularSeason20242025!$E$3:$E$1315, AA$1)</f>
        <v>66</v>
      </c>
      <c r="AB156" s="2">
        <f>SUMIFS(DataRegularSeason20242025!$AA$3:$AA$1315,DataRegularSeason20242025!$B$3:$B$1315, "&lt;=" &amp; $A156, DataRegularSeason20242025!$D$3:$D$1315, AB$1)+SUMIFS(DataRegularSeason20242025!$AB$3:$AB$1315,DataRegularSeason20242025!$B$3:$B$1315, "&lt;=" &amp; $A156, DataRegularSeason20242025!$E$3:$E$1315, AB$1)</f>
        <v>72</v>
      </c>
      <c r="AC156" s="2">
        <f>SUMIFS(DataRegularSeason20242025!$AA$3:$AA$1315,DataRegularSeason20242025!$B$3:$B$1315, "&lt;=" &amp; $A156, DataRegularSeason20242025!$D$3:$D$1315, AC$1)+SUMIFS(DataRegularSeason20242025!$AB$3:$AB$1315,DataRegularSeason20242025!$B$3:$B$1315, "&lt;=" &amp; $A156, DataRegularSeason20242025!$E$3:$E$1315, AC$1)</f>
        <v>57</v>
      </c>
      <c r="AD156" s="2">
        <f>SUMIFS(DataRegularSeason20242025!$AA$3:$AA$1315,DataRegularSeason20242025!$B$3:$B$1315, "&lt;=" &amp; $A156, DataRegularSeason20242025!$D$3:$D$1315, AD$1)+SUMIFS(DataRegularSeason20242025!$AB$3:$AB$1315,DataRegularSeason20242025!$B$3:$B$1315, "&lt;=" &amp; $A156, DataRegularSeason20242025!$E$3:$E$1315, AD$1)</f>
        <v>60</v>
      </c>
      <c r="AE156" s="2">
        <f>SUMIFS(DataRegularSeason20242025!$AA$3:$AA$1315,DataRegularSeason20242025!$B$3:$B$1315, "&lt;=" &amp; $A156, DataRegularSeason20242025!$D$3:$D$1315, AE$1)+SUMIFS(DataRegularSeason20242025!$AB$3:$AB$1315,DataRegularSeason20242025!$B$3:$B$1315, "&lt;=" &amp; $A156, DataRegularSeason20242025!$E$3:$E$1315, AE$1)</f>
        <v>74</v>
      </c>
      <c r="AF156" s="2">
        <f>SUMIFS(DataRegularSeason20242025!$AA$3:$AA$1315,DataRegularSeason20242025!$B$3:$B$1315, "&lt;=" &amp; $A156, DataRegularSeason20242025!$D$3:$D$1315, AF$1)+SUMIFS(DataRegularSeason20242025!$AB$3:$AB$1315,DataRegularSeason20242025!$B$3:$B$1315, "&lt;=" &amp; $A156, DataRegularSeason20242025!$E$3:$E$1315, AF$1)</f>
        <v>83</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57</v>
      </c>
      <c r="C157" s="2">
        <f>SUMIFS(DataRegularSeason20242025!$AA$3:$AA$1315,DataRegularSeason20242025!$B$3:$B$1315, "&lt;=" &amp; $A157, DataRegularSeason20242025!$D$3:$D$1315, C$1)+SUMIFS(DataRegularSeason20242025!$AB$3:$AB$1315,DataRegularSeason20242025!$B$3:$B$1315, "&lt;=" &amp; $A157, DataRegularSeason20242025!$E$3:$E$1315, C$1)</f>
        <v>61</v>
      </c>
      <c r="D157" s="2">
        <f>SUMIFS(DataRegularSeason20242025!$AA$3:$AA$1315,DataRegularSeason20242025!$B$3:$B$1315, "&lt;=" &amp; $A157, DataRegularSeason20242025!$D$3:$D$1315, D$1)+SUMIFS(DataRegularSeason20242025!$AB$3:$AB$1315,DataRegularSeason20242025!$B$3:$B$1315, "&lt;=" &amp; $A157, DataRegularSeason20242025!$E$3:$E$1315, D$1)</f>
        <v>51</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62</v>
      </c>
      <c r="G157" s="2">
        <f>SUMIFS(DataRegularSeason20242025!$AA$3:$AA$1315,DataRegularSeason20242025!$B$3:$B$1315, "&lt;=" &amp; $A157, DataRegularSeason20242025!$D$3:$D$1315, G$1)+SUMIFS(DataRegularSeason20242025!$AB$3:$AB$1315,DataRegularSeason20242025!$B$3:$B$1315, "&lt;=" &amp; $A157, DataRegularSeason20242025!$E$3:$E$1315, G$1)</f>
        <v>60</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68</v>
      </c>
      <c r="J157" s="2">
        <f>SUMIFS(DataRegularSeason20242025!$AA$3:$AA$1315,DataRegularSeason20242025!$B$3:$B$1315, "&lt;=" &amp; $A157, DataRegularSeason20242025!$D$3:$D$1315, J$1)+SUMIFS(DataRegularSeason20242025!$AB$3:$AB$1315,DataRegularSeason20242025!$B$3:$B$1315, "&lt;=" &amp; $A157, DataRegularSeason20242025!$E$3:$E$1315, J$1)</f>
        <v>74</v>
      </c>
      <c r="K157" s="2">
        <f>SUMIFS(DataRegularSeason20242025!$AA$3:$AA$1315,DataRegularSeason20242025!$B$3:$B$1315, "&lt;=" &amp; $A157, DataRegularSeason20242025!$D$3:$D$1315, K$1)+SUMIFS(DataRegularSeason20242025!$AB$3:$AB$1315,DataRegularSeason20242025!$B$3:$B$1315, "&lt;=" &amp; $A157, DataRegularSeason20242025!$E$3:$E$1315, K$1)</f>
        <v>64</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71</v>
      </c>
      <c r="N157" s="2">
        <f>SUMIFS(DataRegularSeason20242025!$AA$3:$AA$1315,DataRegularSeason20242025!$B$3:$B$1315, "&lt;=" &amp; $A157, DataRegularSeason20242025!$D$3:$D$1315, N$1)+SUMIFS(DataRegularSeason20242025!$AB$3:$AB$1315,DataRegularSeason20242025!$B$3:$B$1315, "&lt;=" &amp; $A157, DataRegularSeason20242025!$E$3:$E$1315, N$1)</f>
        <v>67</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57</v>
      </c>
      <c r="Q157" s="2">
        <f>SUMIFS(DataRegularSeason20242025!$AA$3:$AA$1315,DataRegularSeason20242025!$B$3:$B$1315, "&lt;=" &amp; $A157, DataRegularSeason20242025!$D$3:$D$1315, Q$1)+SUMIFS(DataRegularSeason20242025!$AB$3:$AB$1315,DataRegularSeason20242025!$B$3:$B$1315, "&lt;=" &amp; $A157, DataRegularSeason20242025!$E$3:$E$1315, Q$1)</f>
        <v>68</v>
      </c>
      <c r="R157" s="2">
        <f>SUMIFS(DataRegularSeason20242025!$AA$3:$AA$1315,DataRegularSeason20242025!$B$3:$B$1315, "&lt;=" &amp; $A157, DataRegularSeason20242025!$D$3:$D$1315, R$1)+SUMIFS(DataRegularSeason20242025!$AB$3:$AB$1315,DataRegularSeason20242025!$B$3:$B$1315, "&lt;=" &amp; $A157, DataRegularSeason20242025!$E$3:$E$1315, R$1)</f>
        <v>47</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60</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57</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37</v>
      </c>
      <c r="Z157" s="2">
        <f>SUMIFS(DataRegularSeason20242025!$AA$3:$AA$1315,DataRegularSeason20242025!$B$3:$B$1315, "&lt;=" &amp; $A157, DataRegularSeason20242025!$D$3:$D$1315, Z$1)+SUMIFS(DataRegularSeason20242025!$AB$3:$AB$1315,DataRegularSeason20242025!$B$3:$B$1315, "&lt;=" &amp; $A157, DataRegularSeason20242025!$E$3:$E$1315, Z$1)</f>
        <v>56</v>
      </c>
      <c r="AA157" s="2">
        <f>SUMIFS(DataRegularSeason20242025!$AA$3:$AA$1315,DataRegularSeason20242025!$B$3:$B$1315, "&lt;=" &amp; $A157, DataRegularSeason20242025!$D$3:$D$1315, AA$1)+SUMIFS(DataRegularSeason20242025!$AB$3:$AB$1315,DataRegularSeason20242025!$B$3:$B$1315, "&lt;=" &amp; $A157, DataRegularSeason20242025!$E$3:$E$1315, AA$1)</f>
        <v>66</v>
      </c>
      <c r="AB157" s="2">
        <f>SUMIFS(DataRegularSeason20242025!$AA$3:$AA$1315,DataRegularSeason20242025!$B$3:$B$1315, "&lt;=" &amp; $A157, DataRegularSeason20242025!$D$3:$D$1315, AB$1)+SUMIFS(DataRegularSeason20242025!$AB$3:$AB$1315,DataRegularSeason20242025!$B$3:$B$1315, "&lt;=" &amp; $A157, DataRegularSeason20242025!$E$3:$E$1315, AB$1)</f>
        <v>72</v>
      </c>
      <c r="AC157" s="2">
        <f>SUMIFS(DataRegularSeason20242025!$AA$3:$AA$1315,DataRegularSeason20242025!$B$3:$B$1315, "&lt;=" &amp; $A157, DataRegularSeason20242025!$D$3:$D$1315, AC$1)+SUMIFS(DataRegularSeason20242025!$AB$3:$AB$1315,DataRegularSeason20242025!$B$3:$B$1315, "&lt;=" &amp; $A157, DataRegularSeason20242025!$E$3:$E$1315, AC$1)</f>
        <v>57</v>
      </c>
      <c r="AD157" s="2">
        <f>SUMIFS(DataRegularSeason20242025!$AA$3:$AA$1315,DataRegularSeason20242025!$B$3:$B$1315, "&lt;=" &amp; $A157, DataRegularSeason20242025!$D$3:$D$1315, AD$1)+SUMIFS(DataRegularSeason20242025!$AB$3:$AB$1315,DataRegularSeason20242025!$B$3:$B$1315, "&lt;=" &amp; $A157, DataRegularSeason20242025!$E$3:$E$1315, AD$1)</f>
        <v>60</v>
      </c>
      <c r="AE157" s="2">
        <f>SUMIFS(DataRegularSeason20242025!$AA$3:$AA$1315,DataRegularSeason20242025!$B$3:$B$1315, "&lt;=" &amp; $A157, DataRegularSeason20242025!$D$3:$D$1315, AE$1)+SUMIFS(DataRegularSeason20242025!$AB$3:$AB$1315,DataRegularSeason20242025!$B$3:$B$1315, "&lt;=" &amp; $A157, DataRegularSeason20242025!$E$3:$E$1315, AE$1)</f>
        <v>74</v>
      </c>
      <c r="AF157" s="2">
        <f>SUMIFS(DataRegularSeason20242025!$AA$3:$AA$1315,DataRegularSeason20242025!$B$3:$B$1315, "&lt;=" &amp; $A157, DataRegularSeason20242025!$D$3:$D$1315, AF$1)+SUMIFS(DataRegularSeason20242025!$AB$3:$AB$1315,DataRegularSeason20242025!$B$3:$B$1315, "&lt;=" &amp; $A157, DataRegularSeason20242025!$E$3:$E$1315, AF$1)</f>
        <v>83</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57</v>
      </c>
      <c r="C158" s="2">
        <f>SUMIFS(DataRegularSeason20242025!$AA$3:$AA$1315,DataRegularSeason20242025!$B$3:$B$1315, "&lt;=" &amp; $A158, DataRegularSeason20242025!$D$3:$D$1315, C$1)+SUMIFS(DataRegularSeason20242025!$AB$3:$AB$1315,DataRegularSeason20242025!$B$3:$B$1315, "&lt;=" &amp; $A158, DataRegularSeason20242025!$E$3:$E$1315, C$1)</f>
        <v>61</v>
      </c>
      <c r="D158" s="2">
        <f>SUMIFS(DataRegularSeason20242025!$AA$3:$AA$1315,DataRegularSeason20242025!$B$3:$B$1315, "&lt;=" &amp; $A158, DataRegularSeason20242025!$D$3:$D$1315, D$1)+SUMIFS(DataRegularSeason20242025!$AB$3:$AB$1315,DataRegularSeason20242025!$B$3:$B$1315, "&lt;=" &amp; $A158, DataRegularSeason20242025!$E$3:$E$1315, D$1)</f>
        <v>51</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62</v>
      </c>
      <c r="G158" s="2">
        <f>SUMIFS(DataRegularSeason20242025!$AA$3:$AA$1315,DataRegularSeason20242025!$B$3:$B$1315, "&lt;=" &amp; $A158, DataRegularSeason20242025!$D$3:$D$1315, G$1)+SUMIFS(DataRegularSeason20242025!$AB$3:$AB$1315,DataRegularSeason20242025!$B$3:$B$1315, "&lt;=" &amp; $A158, DataRegularSeason20242025!$E$3:$E$1315, G$1)</f>
        <v>60</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68</v>
      </c>
      <c r="J158" s="2">
        <f>SUMIFS(DataRegularSeason20242025!$AA$3:$AA$1315,DataRegularSeason20242025!$B$3:$B$1315, "&lt;=" &amp; $A158, DataRegularSeason20242025!$D$3:$D$1315, J$1)+SUMIFS(DataRegularSeason20242025!$AB$3:$AB$1315,DataRegularSeason20242025!$B$3:$B$1315, "&lt;=" &amp; $A158, DataRegularSeason20242025!$E$3:$E$1315, J$1)</f>
        <v>74</v>
      </c>
      <c r="K158" s="2">
        <f>SUMIFS(DataRegularSeason20242025!$AA$3:$AA$1315,DataRegularSeason20242025!$B$3:$B$1315, "&lt;=" &amp; $A158, DataRegularSeason20242025!$D$3:$D$1315, K$1)+SUMIFS(DataRegularSeason20242025!$AB$3:$AB$1315,DataRegularSeason20242025!$B$3:$B$1315, "&lt;=" &amp; $A158, DataRegularSeason20242025!$E$3:$E$1315, K$1)</f>
        <v>64</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71</v>
      </c>
      <c r="N158" s="2">
        <f>SUMIFS(DataRegularSeason20242025!$AA$3:$AA$1315,DataRegularSeason20242025!$B$3:$B$1315, "&lt;=" &amp; $A158, DataRegularSeason20242025!$D$3:$D$1315, N$1)+SUMIFS(DataRegularSeason20242025!$AB$3:$AB$1315,DataRegularSeason20242025!$B$3:$B$1315, "&lt;=" &amp; $A158, DataRegularSeason20242025!$E$3:$E$1315, N$1)</f>
        <v>67</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57</v>
      </c>
      <c r="Q158" s="2">
        <f>SUMIFS(DataRegularSeason20242025!$AA$3:$AA$1315,DataRegularSeason20242025!$B$3:$B$1315, "&lt;=" &amp; $A158, DataRegularSeason20242025!$D$3:$D$1315, Q$1)+SUMIFS(DataRegularSeason20242025!$AB$3:$AB$1315,DataRegularSeason20242025!$B$3:$B$1315, "&lt;=" &amp; $A158, DataRegularSeason20242025!$E$3:$E$1315, Q$1)</f>
        <v>68</v>
      </c>
      <c r="R158" s="2">
        <f>SUMIFS(DataRegularSeason20242025!$AA$3:$AA$1315,DataRegularSeason20242025!$B$3:$B$1315, "&lt;=" &amp; $A158, DataRegularSeason20242025!$D$3:$D$1315, R$1)+SUMIFS(DataRegularSeason20242025!$AB$3:$AB$1315,DataRegularSeason20242025!$B$3:$B$1315, "&lt;=" &amp; $A158, DataRegularSeason20242025!$E$3:$E$1315, R$1)</f>
        <v>47</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60</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57</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37</v>
      </c>
      <c r="Z158" s="2">
        <f>SUMIFS(DataRegularSeason20242025!$AA$3:$AA$1315,DataRegularSeason20242025!$B$3:$B$1315, "&lt;=" &amp; $A158, DataRegularSeason20242025!$D$3:$D$1315, Z$1)+SUMIFS(DataRegularSeason20242025!$AB$3:$AB$1315,DataRegularSeason20242025!$B$3:$B$1315, "&lt;=" &amp; $A158, DataRegularSeason20242025!$E$3:$E$1315, Z$1)</f>
        <v>56</v>
      </c>
      <c r="AA158" s="2">
        <f>SUMIFS(DataRegularSeason20242025!$AA$3:$AA$1315,DataRegularSeason20242025!$B$3:$B$1315, "&lt;=" &amp; $A158, DataRegularSeason20242025!$D$3:$D$1315, AA$1)+SUMIFS(DataRegularSeason20242025!$AB$3:$AB$1315,DataRegularSeason20242025!$B$3:$B$1315, "&lt;=" &amp; $A158, DataRegularSeason20242025!$E$3:$E$1315, AA$1)</f>
        <v>66</v>
      </c>
      <c r="AB158" s="2">
        <f>SUMIFS(DataRegularSeason20242025!$AA$3:$AA$1315,DataRegularSeason20242025!$B$3:$B$1315, "&lt;=" &amp; $A158, DataRegularSeason20242025!$D$3:$D$1315, AB$1)+SUMIFS(DataRegularSeason20242025!$AB$3:$AB$1315,DataRegularSeason20242025!$B$3:$B$1315, "&lt;=" &amp; $A158, DataRegularSeason20242025!$E$3:$E$1315, AB$1)</f>
        <v>72</v>
      </c>
      <c r="AC158" s="2">
        <f>SUMIFS(DataRegularSeason20242025!$AA$3:$AA$1315,DataRegularSeason20242025!$B$3:$B$1315, "&lt;=" &amp; $A158, DataRegularSeason20242025!$D$3:$D$1315, AC$1)+SUMIFS(DataRegularSeason20242025!$AB$3:$AB$1315,DataRegularSeason20242025!$B$3:$B$1315, "&lt;=" &amp; $A158, DataRegularSeason20242025!$E$3:$E$1315, AC$1)</f>
        <v>57</v>
      </c>
      <c r="AD158" s="2">
        <f>SUMIFS(DataRegularSeason20242025!$AA$3:$AA$1315,DataRegularSeason20242025!$B$3:$B$1315, "&lt;=" &amp; $A158, DataRegularSeason20242025!$D$3:$D$1315, AD$1)+SUMIFS(DataRegularSeason20242025!$AB$3:$AB$1315,DataRegularSeason20242025!$B$3:$B$1315, "&lt;=" &amp; $A158, DataRegularSeason20242025!$E$3:$E$1315, AD$1)</f>
        <v>60</v>
      </c>
      <c r="AE158" s="2">
        <f>SUMIFS(DataRegularSeason20242025!$AA$3:$AA$1315,DataRegularSeason20242025!$B$3:$B$1315, "&lt;=" &amp; $A158, DataRegularSeason20242025!$D$3:$D$1315, AE$1)+SUMIFS(DataRegularSeason20242025!$AB$3:$AB$1315,DataRegularSeason20242025!$B$3:$B$1315, "&lt;=" &amp; $A158, DataRegularSeason20242025!$E$3:$E$1315, AE$1)</f>
        <v>74</v>
      </c>
      <c r="AF158" s="2">
        <f>SUMIFS(DataRegularSeason20242025!$AA$3:$AA$1315,DataRegularSeason20242025!$B$3:$B$1315, "&lt;=" &amp; $A158, DataRegularSeason20242025!$D$3:$D$1315, AF$1)+SUMIFS(DataRegularSeason20242025!$AB$3:$AB$1315,DataRegularSeason20242025!$B$3:$B$1315, "&lt;=" &amp; $A158, DataRegularSeason20242025!$E$3:$E$1315, AF$1)</f>
        <v>83</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57</v>
      </c>
      <c r="C159" s="2">
        <f>SUMIFS(DataRegularSeason20242025!$AA$3:$AA$1315,DataRegularSeason20242025!$B$3:$B$1315, "&lt;=" &amp; $A159, DataRegularSeason20242025!$D$3:$D$1315, C$1)+SUMIFS(DataRegularSeason20242025!$AB$3:$AB$1315,DataRegularSeason20242025!$B$3:$B$1315, "&lt;=" &amp; $A159, DataRegularSeason20242025!$E$3:$E$1315, C$1)</f>
        <v>61</v>
      </c>
      <c r="D159" s="2">
        <f>SUMIFS(DataRegularSeason20242025!$AA$3:$AA$1315,DataRegularSeason20242025!$B$3:$B$1315, "&lt;=" &amp; $A159, DataRegularSeason20242025!$D$3:$D$1315, D$1)+SUMIFS(DataRegularSeason20242025!$AB$3:$AB$1315,DataRegularSeason20242025!$B$3:$B$1315, "&lt;=" &amp; $A159, DataRegularSeason20242025!$E$3:$E$1315, D$1)</f>
        <v>51</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62</v>
      </c>
      <c r="G159" s="2">
        <f>SUMIFS(DataRegularSeason20242025!$AA$3:$AA$1315,DataRegularSeason20242025!$B$3:$B$1315, "&lt;=" &amp; $A159, DataRegularSeason20242025!$D$3:$D$1315, G$1)+SUMIFS(DataRegularSeason20242025!$AB$3:$AB$1315,DataRegularSeason20242025!$B$3:$B$1315, "&lt;=" &amp; $A159, DataRegularSeason20242025!$E$3:$E$1315, G$1)</f>
        <v>60</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68</v>
      </c>
      <c r="J159" s="2">
        <f>SUMIFS(DataRegularSeason20242025!$AA$3:$AA$1315,DataRegularSeason20242025!$B$3:$B$1315, "&lt;=" &amp; $A159, DataRegularSeason20242025!$D$3:$D$1315, J$1)+SUMIFS(DataRegularSeason20242025!$AB$3:$AB$1315,DataRegularSeason20242025!$B$3:$B$1315, "&lt;=" &amp; $A159, DataRegularSeason20242025!$E$3:$E$1315, J$1)</f>
        <v>74</v>
      </c>
      <c r="K159" s="2">
        <f>SUMIFS(DataRegularSeason20242025!$AA$3:$AA$1315,DataRegularSeason20242025!$B$3:$B$1315, "&lt;=" &amp; $A159, DataRegularSeason20242025!$D$3:$D$1315, K$1)+SUMIFS(DataRegularSeason20242025!$AB$3:$AB$1315,DataRegularSeason20242025!$B$3:$B$1315, "&lt;=" &amp; $A159, DataRegularSeason20242025!$E$3:$E$1315, K$1)</f>
        <v>64</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71</v>
      </c>
      <c r="N159" s="2">
        <f>SUMIFS(DataRegularSeason20242025!$AA$3:$AA$1315,DataRegularSeason20242025!$B$3:$B$1315, "&lt;=" &amp; $A159, DataRegularSeason20242025!$D$3:$D$1315, N$1)+SUMIFS(DataRegularSeason20242025!$AB$3:$AB$1315,DataRegularSeason20242025!$B$3:$B$1315, "&lt;=" &amp; $A159, DataRegularSeason20242025!$E$3:$E$1315, N$1)</f>
        <v>67</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57</v>
      </c>
      <c r="Q159" s="2">
        <f>SUMIFS(DataRegularSeason20242025!$AA$3:$AA$1315,DataRegularSeason20242025!$B$3:$B$1315, "&lt;=" &amp; $A159, DataRegularSeason20242025!$D$3:$D$1315, Q$1)+SUMIFS(DataRegularSeason20242025!$AB$3:$AB$1315,DataRegularSeason20242025!$B$3:$B$1315, "&lt;=" &amp; $A159, DataRegularSeason20242025!$E$3:$E$1315, Q$1)</f>
        <v>68</v>
      </c>
      <c r="R159" s="2">
        <f>SUMIFS(DataRegularSeason20242025!$AA$3:$AA$1315,DataRegularSeason20242025!$B$3:$B$1315, "&lt;=" &amp; $A159, DataRegularSeason20242025!$D$3:$D$1315, R$1)+SUMIFS(DataRegularSeason20242025!$AB$3:$AB$1315,DataRegularSeason20242025!$B$3:$B$1315, "&lt;=" &amp; $A159, DataRegularSeason20242025!$E$3:$E$1315, R$1)</f>
        <v>47</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60</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57</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37</v>
      </c>
      <c r="Z159" s="2">
        <f>SUMIFS(DataRegularSeason20242025!$AA$3:$AA$1315,DataRegularSeason20242025!$B$3:$B$1315, "&lt;=" &amp; $A159, DataRegularSeason20242025!$D$3:$D$1315, Z$1)+SUMIFS(DataRegularSeason20242025!$AB$3:$AB$1315,DataRegularSeason20242025!$B$3:$B$1315, "&lt;=" &amp; $A159, DataRegularSeason20242025!$E$3:$E$1315, Z$1)</f>
        <v>56</v>
      </c>
      <c r="AA159" s="2">
        <f>SUMIFS(DataRegularSeason20242025!$AA$3:$AA$1315,DataRegularSeason20242025!$B$3:$B$1315, "&lt;=" &amp; $A159, DataRegularSeason20242025!$D$3:$D$1315, AA$1)+SUMIFS(DataRegularSeason20242025!$AB$3:$AB$1315,DataRegularSeason20242025!$B$3:$B$1315, "&lt;=" &amp; $A159, DataRegularSeason20242025!$E$3:$E$1315, AA$1)</f>
        <v>66</v>
      </c>
      <c r="AB159" s="2">
        <f>SUMIFS(DataRegularSeason20242025!$AA$3:$AA$1315,DataRegularSeason20242025!$B$3:$B$1315, "&lt;=" &amp; $A159, DataRegularSeason20242025!$D$3:$D$1315, AB$1)+SUMIFS(DataRegularSeason20242025!$AB$3:$AB$1315,DataRegularSeason20242025!$B$3:$B$1315, "&lt;=" &amp; $A159, DataRegularSeason20242025!$E$3:$E$1315, AB$1)</f>
        <v>72</v>
      </c>
      <c r="AC159" s="2">
        <f>SUMIFS(DataRegularSeason20242025!$AA$3:$AA$1315,DataRegularSeason20242025!$B$3:$B$1315, "&lt;=" &amp; $A159, DataRegularSeason20242025!$D$3:$D$1315, AC$1)+SUMIFS(DataRegularSeason20242025!$AB$3:$AB$1315,DataRegularSeason20242025!$B$3:$B$1315, "&lt;=" &amp; $A159, DataRegularSeason20242025!$E$3:$E$1315, AC$1)</f>
        <v>57</v>
      </c>
      <c r="AD159" s="2">
        <f>SUMIFS(DataRegularSeason20242025!$AA$3:$AA$1315,DataRegularSeason20242025!$B$3:$B$1315, "&lt;=" &amp; $A159, DataRegularSeason20242025!$D$3:$D$1315, AD$1)+SUMIFS(DataRegularSeason20242025!$AB$3:$AB$1315,DataRegularSeason20242025!$B$3:$B$1315, "&lt;=" &amp; $A159, DataRegularSeason20242025!$E$3:$E$1315, AD$1)</f>
        <v>60</v>
      </c>
      <c r="AE159" s="2">
        <f>SUMIFS(DataRegularSeason20242025!$AA$3:$AA$1315,DataRegularSeason20242025!$B$3:$B$1315, "&lt;=" &amp; $A159, DataRegularSeason20242025!$D$3:$D$1315, AE$1)+SUMIFS(DataRegularSeason20242025!$AB$3:$AB$1315,DataRegularSeason20242025!$B$3:$B$1315, "&lt;=" &amp; $A159, DataRegularSeason20242025!$E$3:$E$1315, AE$1)</f>
        <v>74</v>
      </c>
      <c r="AF159" s="2">
        <f>SUMIFS(DataRegularSeason20242025!$AA$3:$AA$1315,DataRegularSeason20242025!$B$3:$B$1315, "&lt;=" &amp; $A159, DataRegularSeason20242025!$D$3:$D$1315, AF$1)+SUMIFS(DataRegularSeason20242025!$AB$3:$AB$1315,DataRegularSeason20242025!$B$3:$B$1315, "&lt;=" &amp; $A159, DataRegularSeason20242025!$E$3:$E$1315, AF$1)</f>
        <v>83</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57</v>
      </c>
      <c r="C160" s="2">
        <f>SUMIFS(DataRegularSeason20242025!$AA$3:$AA$1315,DataRegularSeason20242025!$B$3:$B$1315, "&lt;=" &amp; $A160, DataRegularSeason20242025!$D$3:$D$1315, C$1)+SUMIFS(DataRegularSeason20242025!$AB$3:$AB$1315,DataRegularSeason20242025!$B$3:$B$1315, "&lt;=" &amp; $A160, DataRegularSeason20242025!$E$3:$E$1315, C$1)</f>
        <v>61</v>
      </c>
      <c r="D160" s="2">
        <f>SUMIFS(DataRegularSeason20242025!$AA$3:$AA$1315,DataRegularSeason20242025!$B$3:$B$1315, "&lt;=" &amp; $A160, DataRegularSeason20242025!$D$3:$D$1315, D$1)+SUMIFS(DataRegularSeason20242025!$AB$3:$AB$1315,DataRegularSeason20242025!$B$3:$B$1315, "&lt;=" &amp; $A160, DataRegularSeason20242025!$E$3:$E$1315, D$1)</f>
        <v>51</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62</v>
      </c>
      <c r="G160" s="2">
        <f>SUMIFS(DataRegularSeason20242025!$AA$3:$AA$1315,DataRegularSeason20242025!$B$3:$B$1315, "&lt;=" &amp; $A160, DataRegularSeason20242025!$D$3:$D$1315, G$1)+SUMIFS(DataRegularSeason20242025!$AB$3:$AB$1315,DataRegularSeason20242025!$B$3:$B$1315, "&lt;=" &amp; $A160, DataRegularSeason20242025!$E$3:$E$1315, G$1)</f>
        <v>60</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68</v>
      </c>
      <c r="J160" s="2">
        <f>SUMIFS(DataRegularSeason20242025!$AA$3:$AA$1315,DataRegularSeason20242025!$B$3:$B$1315, "&lt;=" &amp; $A160, DataRegularSeason20242025!$D$3:$D$1315, J$1)+SUMIFS(DataRegularSeason20242025!$AB$3:$AB$1315,DataRegularSeason20242025!$B$3:$B$1315, "&lt;=" &amp; $A160, DataRegularSeason20242025!$E$3:$E$1315, J$1)</f>
        <v>74</v>
      </c>
      <c r="K160" s="2">
        <f>SUMIFS(DataRegularSeason20242025!$AA$3:$AA$1315,DataRegularSeason20242025!$B$3:$B$1315, "&lt;=" &amp; $A160, DataRegularSeason20242025!$D$3:$D$1315, K$1)+SUMIFS(DataRegularSeason20242025!$AB$3:$AB$1315,DataRegularSeason20242025!$B$3:$B$1315, "&lt;=" &amp; $A160, DataRegularSeason20242025!$E$3:$E$1315, K$1)</f>
        <v>64</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71</v>
      </c>
      <c r="N160" s="2">
        <f>SUMIFS(DataRegularSeason20242025!$AA$3:$AA$1315,DataRegularSeason20242025!$B$3:$B$1315, "&lt;=" &amp; $A160, DataRegularSeason20242025!$D$3:$D$1315, N$1)+SUMIFS(DataRegularSeason20242025!$AB$3:$AB$1315,DataRegularSeason20242025!$B$3:$B$1315, "&lt;=" &amp; $A160, DataRegularSeason20242025!$E$3:$E$1315, N$1)</f>
        <v>67</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57</v>
      </c>
      <c r="Q160" s="2">
        <f>SUMIFS(DataRegularSeason20242025!$AA$3:$AA$1315,DataRegularSeason20242025!$B$3:$B$1315, "&lt;=" &amp; $A160, DataRegularSeason20242025!$D$3:$D$1315, Q$1)+SUMIFS(DataRegularSeason20242025!$AB$3:$AB$1315,DataRegularSeason20242025!$B$3:$B$1315, "&lt;=" &amp; $A160, DataRegularSeason20242025!$E$3:$E$1315, Q$1)</f>
        <v>68</v>
      </c>
      <c r="R160" s="2">
        <f>SUMIFS(DataRegularSeason20242025!$AA$3:$AA$1315,DataRegularSeason20242025!$B$3:$B$1315, "&lt;=" &amp; $A160, DataRegularSeason20242025!$D$3:$D$1315, R$1)+SUMIFS(DataRegularSeason20242025!$AB$3:$AB$1315,DataRegularSeason20242025!$B$3:$B$1315, "&lt;=" &amp; $A160, DataRegularSeason20242025!$E$3:$E$1315, R$1)</f>
        <v>47</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60</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57</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37</v>
      </c>
      <c r="Z160" s="2">
        <f>SUMIFS(DataRegularSeason20242025!$AA$3:$AA$1315,DataRegularSeason20242025!$B$3:$B$1315, "&lt;=" &amp; $A160, DataRegularSeason20242025!$D$3:$D$1315, Z$1)+SUMIFS(DataRegularSeason20242025!$AB$3:$AB$1315,DataRegularSeason20242025!$B$3:$B$1315, "&lt;=" &amp; $A160, DataRegularSeason20242025!$E$3:$E$1315, Z$1)</f>
        <v>56</v>
      </c>
      <c r="AA160" s="2">
        <f>SUMIFS(DataRegularSeason20242025!$AA$3:$AA$1315,DataRegularSeason20242025!$B$3:$B$1315, "&lt;=" &amp; $A160, DataRegularSeason20242025!$D$3:$D$1315, AA$1)+SUMIFS(DataRegularSeason20242025!$AB$3:$AB$1315,DataRegularSeason20242025!$B$3:$B$1315, "&lt;=" &amp; $A160, DataRegularSeason20242025!$E$3:$E$1315, AA$1)</f>
        <v>66</v>
      </c>
      <c r="AB160" s="2">
        <f>SUMIFS(DataRegularSeason20242025!$AA$3:$AA$1315,DataRegularSeason20242025!$B$3:$B$1315, "&lt;=" &amp; $A160, DataRegularSeason20242025!$D$3:$D$1315, AB$1)+SUMIFS(DataRegularSeason20242025!$AB$3:$AB$1315,DataRegularSeason20242025!$B$3:$B$1315, "&lt;=" &amp; $A160, DataRegularSeason20242025!$E$3:$E$1315, AB$1)</f>
        <v>72</v>
      </c>
      <c r="AC160" s="2">
        <f>SUMIFS(DataRegularSeason20242025!$AA$3:$AA$1315,DataRegularSeason20242025!$B$3:$B$1315, "&lt;=" &amp; $A160, DataRegularSeason20242025!$D$3:$D$1315, AC$1)+SUMIFS(DataRegularSeason20242025!$AB$3:$AB$1315,DataRegularSeason20242025!$B$3:$B$1315, "&lt;=" &amp; $A160, DataRegularSeason20242025!$E$3:$E$1315, AC$1)</f>
        <v>57</v>
      </c>
      <c r="AD160" s="2">
        <f>SUMIFS(DataRegularSeason20242025!$AA$3:$AA$1315,DataRegularSeason20242025!$B$3:$B$1315, "&lt;=" &amp; $A160, DataRegularSeason20242025!$D$3:$D$1315, AD$1)+SUMIFS(DataRegularSeason20242025!$AB$3:$AB$1315,DataRegularSeason20242025!$B$3:$B$1315, "&lt;=" &amp; $A160, DataRegularSeason20242025!$E$3:$E$1315, AD$1)</f>
        <v>60</v>
      </c>
      <c r="AE160" s="2">
        <f>SUMIFS(DataRegularSeason20242025!$AA$3:$AA$1315,DataRegularSeason20242025!$B$3:$B$1315, "&lt;=" &amp; $A160, DataRegularSeason20242025!$D$3:$D$1315, AE$1)+SUMIFS(DataRegularSeason20242025!$AB$3:$AB$1315,DataRegularSeason20242025!$B$3:$B$1315, "&lt;=" &amp; $A160, DataRegularSeason20242025!$E$3:$E$1315, AE$1)</f>
        <v>74</v>
      </c>
      <c r="AF160" s="2">
        <f>SUMIFS(DataRegularSeason20242025!$AA$3:$AA$1315,DataRegularSeason20242025!$B$3:$B$1315, "&lt;=" &amp; $A160, DataRegularSeason20242025!$D$3:$D$1315, AF$1)+SUMIFS(DataRegularSeason20242025!$AB$3:$AB$1315,DataRegularSeason20242025!$B$3:$B$1315, "&lt;=" &amp; $A160, DataRegularSeason20242025!$E$3:$E$1315, AF$1)</f>
        <v>83</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57</v>
      </c>
      <c r="C161" s="2">
        <f>SUMIFS(DataRegularSeason20242025!$AA$3:$AA$1315,DataRegularSeason20242025!$B$3:$B$1315, "&lt;=" &amp; $A161, DataRegularSeason20242025!$D$3:$D$1315, C$1)+SUMIFS(DataRegularSeason20242025!$AB$3:$AB$1315,DataRegularSeason20242025!$B$3:$B$1315, "&lt;=" &amp; $A161, DataRegularSeason20242025!$E$3:$E$1315, C$1)</f>
        <v>61</v>
      </c>
      <c r="D161" s="2">
        <f>SUMIFS(DataRegularSeason20242025!$AA$3:$AA$1315,DataRegularSeason20242025!$B$3:$B$1315, "&lt;=" &amp; $A161, DataRegularSeason20242025!$D$3:$D$1315, D$1)+SUMIFS(DataRegularSeason20242025!$AB$3:$AB$1315,DataRegularSeason20242025!$B$3:$B$1315, "&lt;=" &amp; $A161, DataRegularSeason20242025!$E$3:$E$1315, D$1)</f>
        <v>51</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62</v>
      </c>
      <c r="G161" s="2">
        <f>SUMIFS(DataRegularSeason20242025!$AA$3:$AA$1315,DataRegularSeason20242025!$B$3:$B$1315, "&lt;=" &amp; $A161, DataRegularSeason20242025!$D$3:$D$1315, G$1)+SUMIFS(DataRegularSeason20242025!$AB$3:$AB$1315,DataRegularSeason20242025!$B$3:$B$1315, "&lt;=" &amp; $A161, DataRegularSeason20242025!$E$3:$E$1315, G$1)</f>
        <v>60</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68</v>
      </c>
      <c r="J161" s="2">
        <f>SUMIFS(DataRegularSeason20242025!$AA$3:$AA$1315,DataRegularSeason20242025!$B$3:$B$1315, "&lt;=" &amp; $A161, DataRegularSeason20242025!$D$3:$D$1315, J$1)+SUMIFS(DataRegularSeason20242025!$AB$3:$AB$1315,DataRegularSeason20242025!$B$3:$B$1315, "&lt;=" &amp; $A161, DataRegularSeason20242025!$E$3:$E$1315, J$1)</f>
        <v>74</v>
      </c>
      <c r="K161" s="2">
        <f>SUMIFS(DataRegularSeason20242025!$AA$3:$AA$1315,DataRegularSeason20242025!$B$3:$B$1315, "&lt;=" &amp; $A161, DataRegularSeason20242025!$D$3:$D$1315, K$1)+SUMIFS(DataRegularSeason20242025!$AB$3:$AB$1315,DataRegularSeason20242025!$B$3:$B$1315, "&lt;=" &amp; $A161, DataRegularSeason20242025!$E$3:$E$1315, K$1)</f>
        <v>64</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71</v>
      </c>
      <c r="N161" s="2">
        <f>SUMIFS(DataRegularSeason20242025!$AA$3:$AA$1315,DataRegularSeason20242025!$B$3:$B$1315, "&lt;=" &amp; $A161, DataRegularSeason20242025!$D$3:$D$1315, N$1)+SUMIFS(DataRegularSeason20242025!$AB$3:$AB$1315,DataRegularSeason20242025!$B$3:$B$1315, "&lt;=" &amp; $A161, DataRegularSeason20242025!$E$3:$E$1315, N$1)</f>
        <v>67</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57</v>
      </c>
      <c r="Q161" s="2">
        <f>SUMIFS(DataRegularSeason20242025!$AA$3:$AA$1315,DataRegularSeason20242025!$B$3:$B$1315, "&lt;=" &amp; $A161, DataRegularSeason20242025!$D$3:$D$1315, Q$1)+SUMIFS(DataRegularSeason20242025!$AB$3:$AB$1315,DataRegularSeason20242025!$B$3:$B$1315, "&lt;=" &amp; $A161, DataRegularSeason20242025!$E$3:$E$1315, Q$1)</f>
        <v>68</v>
      </c>
      <c r="R161" s="2">
        <f>SUMIFS(DataRegularSeason20242025!$AA$3:$AA$1315,DataRegularSeason20242025!$B$3:$B$1315, "&lt;=" &amp; $A161, DataRegularSeason20242025!$D$3:$D$1315, R$1)+SUMIFS(DataRegularSeason20242025!$AB$3:$AB$1315,DataRegularSeason20242025!$B$3:$B$1315, "&lt;=" &amp; $A161, DataRegularSeason20242025!$E$3:$E$1315, R$1)</f>
        <v>47</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60</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57</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37</v>
      </c>
      <c r="Z161" s="2">
        <f>SUMIFS(DataRegularSeason20242025!$AA$3:$AA$1315,DataRegularSeason20242025!$B$3:$B$1315, "&lt;=" &amp; $A161, DataRegularSeason20242025!$D$3:$D$1315, Z$1)+SUMIFS(DataRegularSeason20242025!$AB$3:$AB$1315,DataRegularSeason20242025!$B$3:$B$1315, "&lt;=" &amp; $A161, DataRegularSeason20242025!$E$3:$E$1315, Z$1)</f>
        <v>56</v>
      </c>
      <c r="AA161" s="2">
        <f>SUMIFS(DataRegularSeason20242025!$AA$3:$AA$1315,DataRegularSeason20242025!$B$3:$B$1315, "&lt;=" &amp; $A161, DataRegularSeason20242025!$D$3:$D$1315, AA$1)+SUMIFS(DataRegularSeason20242025!$AB$3:$AB$1315,DataRegularSeason20242025!$B$3:$B$1315, "&lt;=" &amp; $A161, DataRegularSeason20242025!$E$3:$E$1315, AA$1)</f>
        <v>66</v>
      </c>
      <c r="AB161" s="2">
        <f>SUMIFS(DataRegularSeason20242025!$AA$3:$AA$1315,DataRegularSeason20242025!$B$3:$B$1315, "&lt;=" &amp; $A161, DataRegularSeason20242025!$D$3:$D$1315, AB$1)+SUMIFS(DataRegularSeason20242025!$AB$3:$AB$1315,DataRegularSeason20242025!$B$3:$B$1315, "&lt;=" &amp; $A161, DataRegularSeason20242025!$E$3:$E$1315, AB$1)</f>
        <v>72</v>
      </c>
      <c r="AC161" s="2">
        <f>SUMIFS(DataRegularSeason20242025!$AA$3:$AA$1315,DataRegularSeason20242025!$B$3:$B$1315, "&lt;=" &amp; $A161, DataRegularSeason20242025!$D$3:$D$1315, AC$1)+SUMIFS(DataRegularSeason20242025!$AB$3:$AB$1315,DataRegularSeason20242025!$B$3:$B$1315, "&lt;=" &amp; $A161, DataRegularSeason20242025!$E$3:$E$1315, AC$1)</f>
        <v>57</v>
      </c>
      <c r="AD161" s="2">
        <f>SUMIFS(DataRegularSeason20242025!$AA$3:$AA$1315,DataRegularSeason20242025!$B$3:$B$1315, "&lt;=" &amp; $A161, DataRegularSeason20242025!$D$3:$D$1315, AD$1)+SUMIFS(DataRegularSeason20242025!$AB$3:$AB$1315,DataRegularSeason20242025!$B$3:$B$1315, "&lt;=" &amp; $A161, DataRegularSeason20242025!$E$3:$E$1315, AD$1)</f>
        <v>60</v>
      </c>
      <c r="AE161" s="2">
        <f>SUMIFS(DataRegularSeason20242025!$AA$3:$AA$1315,DataRegularSeason20242025!$B$3:$B$1315, "&lt;=" &amp; $A161, DataRegularSeason20242025!$D$3:$D$1315, AE$1)+SUMIFS(DataRegularSeason20242025!$AB$3:$AB$1315,DataRegularSeason20242025!$B$3:$B$1315, "&lt;=" &amp; $A161, DataRegularSeason20242025!$E$3:$E$1315, AE$1)</f>
        <v>74</v>
      </c>
      <c r="AF161" s="2">
        <f>SUMIFS(DataRegularSeason20242025!$AA$3:$AA$1315,DataRegularSeason20242025!$B$3:$B$1315, "&lt;=" &amp; $A161, DataRegularSeason20242025!$D$3:$D$1315, AF$1)+SUMIFS(DataRegularSeason20242025!$AB$3:$AB$1315,DataRegularSeason20242025!$B$3:$B$1315, "&lt;=" &amp; $A161, DataRegularSeason20242025!$E$3:$E$1315, AF$1)</f>
        <v>83</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57</v>
      </c>
      <c r="C162" s="2">
        <f>SUMIFS(DataRegularSeason20242025!$AA$3:$AA$1315,DataRegularSeason20242025!$B$3:$B$1315, "&lt;=" &amp; $A162, DataRegularSeason20242025!$D$3:$D$1315, C$1)+SUMIFS(DataRegularSeason20242025!$AB$3:$AB$1315,DataRegularSeason20242025!$B$3:$B$1315, "&lt;=" &amp; $A162, DataRegularSeason20242025!$E$3:$E$1315, C$1)</f>
        <v>61</v>
      </c>
      <c r="D162" s="2">
        <f>SUMIFS(DataRegularSeason20242025!$AA$3:$AA$1315,DataRegularSeason20242025!$B$3:$B$1315, "&lt;=" &amp; $A162, DataRegularSeason20242025!$D$3:$D$1315, D$1)+SUMIFS(DataRegularSeason20242025!$AB$3:$AB$1315,DataRegularSeason20242025!$B$3:$B$1315, "&lt;=" &amp; $A162, DataRegularSeason20242025!$E$3:$E$1315, D$1)</f>
        <v>51</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62</v>
      </c>
      <c r="G162" s="2">
        <f>SUMIFS(DataRegularSeason20242025!$AA$3:$AA$1315,DataRegularSeason20242025!$B$3:$B$1315, "&lt;=" &amp; $A162, DataRegularSeason20242025!$D$3:$D$1315, G$1)+SUMIFS(DataRegularSeason20242025!$AB$3:$AB$1315,DataRegularSeason20242025!$B$3:$B$1315, "&lt;=" &amp; $A162, DataRegularSeason20242025!$E$3:$E$1315, G$1)</f>
        <v>60</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68</v>
      </c>
      <c r="J162" s="2">
        <f>SUMIFS(DataRegularSeason20242025!$AA$3:$AA$1315,DataRegularSeason20242025!$B$3:$B$1315, "&lt;=" &amp; $A162, DataRegularSeason20242025!$D$3:$D$1315, J$1)+SUMIFS(DataRegularSeason20242025!$AB$3:$AB$1315,DataRegularSeason20242025!$B$3:$B$1315, "&lt;=" &amp; $A162, DataRegularSeason20242025!$E$3:$E$1315, J$1)</f>
        <v>74</v>
      </c>
      <c r="K162" s="2">
        <f>SUMIFS(DataRegularSeason20242025!$AA$3:$AA$1315,DataRegularSeason20242025!$B$3:$B$1315, "&lt;=" &amp; $A162, DataRegularSeason20242025!$D$3:$D$1315, K$1)+SUMIFS(DataRegularSeason20242025!$AB$3:$AB$1315,DataRegularSeason20242025!$B$3:$B$1315, "&lt;=" &amp; $A162, DataRegularSeason20242025!$E$3:$E$1315, K$1)</f>
        <v>64</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71</v>
      </c>
      <c r="N162" s="2">
        <f>SUMIFS(DataRegularSeason20242025!$AA$3:$AA$1315,DataRegularSeason20242025!$B$3:$B$1315, "&lt;=" &amp; $A162, DataRegularSeason20242025!$D$3:$D$1315, N$1)+SUMIFS(DataRegularSeason20242025!$AB$3:$AB$1315,DataRegularSeason20242025!$B$3:$B$1315, "&lt;=" &amp; $A162, DataRegularSeason20242025!$E$3:$E$1315, N$1)</f>
        <v>67</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57</v>
      </c>
      <c r="Q162" s="2">
        <f>SUMIFS(DataRegularSeason20242025!$AA$3:$AA$1315,DataRegularSeason20242025!$B$3:$B$1315, "&lt;=" &amp; $A162, DataRegularSeason20242025!$D$3:$D$1315, Q$1)+SUMIFS(DataRegularSeason20242025!$AB$3:$AB$1315,DataRegularSeason20242025!$B$3:$B$1315, "&lt;=" &amp; $A162, DataRegularSeason20242025!$E$3:$E$1315, Q$1)</f>
        <v>68</v>
      </c>
      <c r="R162" s="2">
        <f>SUMIFS(DataRegularSeason20242025!$AA$3:$AA$1315,DataRegularSeason20242025!$B$3:$B$1315, "&lt;=" &amp; $A162, DataRegularSeason20242025!$D$3:$D$1315, R$1)+SUMIFS(DataRegularSeason20242025!$AB$3:$AB$1315,DataRegularSeason20242025!$B$3:$B$1315, "&lt;=" &amp; $A162, DataRegularSeason20242025!$E$3:$E$1315, R$1)</f>
        <v>47</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60</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57</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37</v>
      </c>
      <c r="Z162" s="2">
        <f>SUMIFS(DataRegularSeason20242025!$AA$3:$AA$1315,DataRegularSeason20242025!$B$3:$B$1315, "&lt;=" &amp; $A162, DataRegularSeason20242025!$D$3:$D$1315, Z$1)+SUMIFS(DataRegularSeason20242025!$AB$3:$AB$1315,DataRegularSeason20242025!$B$3:$B$1315, "&lt;=" &amp; $A162, DataRegularSeason20242025!$E$3:$E$1315, Z$1)</f>
        <v>56</v>
      </c>
      <c r="AA162" s="2">
        <f>SUMIFS(DataRegularSeason20242025!$AA$3:$AA$1315,DataRegularSeason20242025!$B$3:$B$1315, "&lt;=" &amp; $A162, DataRegularSeason20242025!$D$3:$D$1315, AA$1)+SUMIFS(DataRegularSeason20242025!$AB$3:$AB$1315,DataRegularSeason20242025!$B$3:$B$1315, "&lt;=" &amp; $A162, DataRegularSeason20242025!$E$3:$E$1315, AA$1)</f>
        <v>66</v>
      </c>
      <c r="AB162" s="2">
        <f>SUMIFS(DataRegularSeason20242025!$AA$3:$AA$1315,DataRegularSeason20242025!$B$3:$B$1315, "&lt;=" &amp; $A162, DataRegularSeason20242025!$D$3:$D$1315, AB$1)+SUMIFS(DataRegularSeason20242025!$AB$3:$AB$1315,DataRegularSeason20242025!$B$3:$B$1315, "&lt;=" &amp; $A162, DataRegularSeason20242025!$E$3:$E$1315, AB$1)</f>
        <v>72</v>
      </c>
      <c r="AC162" s="2">
        <f>SUMIFS(DataRegularSeason20242025!$AA$3:$AA$1315,DataRegularSeason20242025!$B$3:$B$1315, "&lt;=" &amp; $A162, DataRegularSeason20242025!$D$3:$D$1315, AC$1)+SUMIFS(DataRegularSeason20242025!$AB$3:$AB$1315,DataRegularSeason20242025!$B$3:$B$1315, "&lt;=" &amp; $A162, DataRegularSeason20242025!$E$3:$E$1315, AC$1)</f>
        <v>57</v>
      </c>
      <c r="AD162" s="2">
        <f>SUMIFS(DataRegularSeason20242025!$AA$3:$AA$1315,DataRegularSeason20242025!$B$3:$B$1315, "&lt;=" &amp; $A162, DataRegularSeason20242025!$D$3:$D$1315, AD$1)+SUMIFS(DataRegularSeason20242025!$AB$3:$AB$1315,DataRegularSeason20242025!$B$3:$B$1315, "&lt;=" &amp; $A162, DataRegularSeason20242025!$E$3:$E$1315, AD$1)</f>
        <v>60</v>
      </c>
      <c r="AE162" s="2">
        <f>SUMIFS(DataRegularSeason20242025!$AA$3:$AA$1315,DataRegularSeason20242025!$B$3:$B$1315, "&lt;=" &amp; $A162, DataRegularSeason20242025!$D$3:$D$1315, AE$1)+SUMIFS(DataRegularSeason20242025!$AB$3:$AB$1315,DataRegularSeason20242025!$B$3:$B$1315, "&lt;=" &amp; $A162, DataRegularSeason20242025!$E$3:$E$1315, AE$1)</f>
        <v>74</v>
      </c>
      <c r="AF162" s="2">
        <f>SUMIFS(DataRegularSeason20242025!$AA$3:$AA$1315,DataRegularSeason20242025!$B$3:$B$1315, "&lt;=" &amp; $A162, DataRegularSeason20242025!$D$3:$D$1315, AF$1)+SUMIFS(DataRegularSeason20242025!$AB$3:$AB$1315,DataRegularSeason20242025!$B$3:$B$1315, "&lt;=" &amp; $A162, DataRegularSeason20242025!$E$3:$E$1315, AF$1)</f>
        <v>83</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57</v>
      </c>
      <c r="C163" s="2">
        <f>SUMIFS(DataRegularSeason20242025!$AA$3:$AA$1315,DataRegularSeason20242025!$B$3:$B$1315, "&lt;=" &amp; $A163, DataRegularSeason20242025!$D$3:$D$1315, C$1)+SUMIFS(DataRegularSeason20242025!$AB$3:$AB$1315,DataRegularSeason20242025!$B$3:$B$1315, "&lt;=" &amp; $A163, DataRegularSeason20242025!$E$3:$E$1315, C$1)</f>
        <v>61</v>
      </c>
      <c r="D163" s="2">
        <f>SUMIFS(DataRegularSeason20242025!$AA$3:$AA$1315,DataRegularSeason20242025!$B$3:$B$1315, "&lt;=" &amp; $A163, DataRegularSeason20242025!$D$3:$D$1315, D$1)+SUMIFS(DataRegularSeason20242025!$AB$3:$AB$1315,DataRegularSeason20242025!$B$3:$B$1315, "&lt;=" &amp; $A163, DataRegularSeason20242025!$E$3:$E$1315, D$1)</f>
        <v>51</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62</v>
      </c>
      <c r="G163" s="2">
        <f>SUMIFS(DataRegularSeason20242025!$AA$3:$AA$1315,DataRegularSeason20242025!$B$3:$B$1315, "&lt;=" &amp; $A163, DataRegularSeason20242025!$D$3:$D$1315, G$1)+SUMIFS(DataRegularSeason20242025!$AB$3:$AB$1315,DataRegularSeason20242025!$B$3:$B$1315, "&lt;=" &amp; $A163, DataRegularSeason20242025!$E$3:$E$1315, G$1)</f>
        <v>60</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68</v>
      </c>
      <c r="J163" s="2">
        <f>SUMIFS(DataRegularSeason20242025!$AA$3:$AA$1315,DataRegularSeason20242025!$B$3:$B$1315, "&lt;=" &amp; $A163, DataRegularSeason20242025!$D$3:$D$1315, J$1)+SUMIFS(DataRegularSeason20242025!$AB$3:$AB$1315,DataRegularSeason20242025!$B$3:$B$1315, "&lt;=" &amp; $A163, DataRegularSeason20242025!$E$3:$E$1315, J$1)</f>
        <v>74</v>
      </c>
      <c r="K163" s="2">
        <f>SUMIFS(DataRegularSeason20242025!$AA$3:$AA$1315,DataRegularSeason20242025!$B$3:$B$1315, "&lt;=" &amp; $A163, DataRegularSeason20242025!$D$3:$D$1315, K$1)+SUMIFS(DataRegularSeason20242025!$AB$3:$AB$1315,DataRegularSeason20242025!$B$3:$B$1315, "&lt;=" &amp; $A163, DataRegularSeason20242025!$E$3:$E$1315, K$1)</f>
        <v>64</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71</v>
      </c>
      <c r="N163" s="2">
        <f>SUMIFS(DataRegularSeason20242025!$AA$3:$AA$1315,DataRegularSeason20242025!$B$3:$B$1315, "&lt;=" &amp; $A163, DataRegularSeason20242025!$D$3:$D$1315, N$1)+SUMIFS(DataRegularSeason20242025!$AB$3:$AB$1315,DataRegularSeason20242025!$B$3:$B$1315, "&lt;=" &amp; $A163, DataRegularSeason20242025!$E$3:$E$1315, N$1)</f>
        <v>67</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57</v>
      </c>
      <c r="Q163" s="2">
        <f>SUMIFS(DataRegularSeason20242025!$AA$3:$AA$1315,DataRegularSeason20242025!$B$3:$B$1315, "&lt;=" &amp; $A163, DataRegularSeason20242025!$D$3:$D$1315, Q$1)+SUMIFS(DataRegularSeason20242025!$AB$3:$AB$1315,DataRegularSeason20242025!$B$3:$B$1315, "&lt;=" &amp; $A163, DataRegularSeason20242025!$E$3:$E$1315, Q$1)</f>
        <v>68</v>
      </c>
      <c r="R163" s="2">
        <f>SUMIFS(DataRegularSeason20242025!$AA$3:$AA$1315,DataRegularSeason20242025!$B$3:$B$1315, "&lt;=" &amp; $A163, DataRegularSeason20242025!$D$3:$D$1315, R$1)+SUMIFS(DataRegularSeason20242025!$AB$3:$AB$1315,DataRegularSeason20242025!$B$3:$B$1315, "&lt;=" &amp; $A163, DataRegularSeason20242025!$E$3:$E$1315, R$1)</f>
        <v>47</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60</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57</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37</v>
      </c>
      <c r="Z163" s="2">
        <f>SUMIFS(DataRegularSeason20242025!$AA$3:$AA$1315,DataRegularSeason20242025!$B$3:$B$1315, "&lt;=" &amp; $A163, DataRegularSeason20242025!$D$3:$D$1315, Z$1)+SUMIFS(DataRegularSeason20242025!$AB$3:$AB$1315,DataRegularSeason20242025!$B$3:$B$1315, "&lt;=" &amp; $A163, DataRegularSeason20242025!$E$3:$E$1315, Z$1)</f>
        <v>56</v>
      </c>
      <c r="AA163" s="2">
        <f>SUMIFS(DataRegularSeason20242025!$AA$3:$AA$1315,DataRegularSeason20242025!$B$3:$B$1315, "&lt;=" &amp; $A163, DataRegularSeason20242025!$D$3:$D$1315, AA$1)+SUMIFS(DataRegularSeason20242025!$AB$3:$AB$1315,DataRegularSeason20242025!$B$3:$B$1315, "&lt;=" &amp; $A163, DataRegularSeason20242025!$E$3:$E$1315, AA$1)</f>
        <v>66</v>
      </c>
      <c r="AB163" s="2">
        <f>SUMIFS(DataRegularSeason20242025!$AA$3:$AA$1315,DataRegularSeason20242025!$B$3:$B$1315, "&lt;=" &amp; $A163, DataRegularSeason20242025!$D$3:$D$1315, AB$1)+SUMIFS(DataRegularSeason20242025!$AB$3:$AB$1315,DataRegularSeason20242025!$B$3:$B$1315, "&lt;=" &amp; $A163, DataRegularSeason20242025!$E$3:$E$1315, AB$1)</f>
        <v>72</v>
      </c>
      <c r="AC163" s="2">
        <f>SUMIFS(DataRegularSeason20242025!$AA$3:$AA$1315,DataRegularSeason20242025!$B$3:$B$1315, "&lt;=" &amp; $A163, DataRegularSeason20242025!$D$3:$D$1315, AC$1)+SUMIFS(DataRegularSeason20242025!$AB$3:$AB$1315,DataRegularSeason20242025!$B$3:$B$1315, "&lt;=" &amp; $A163, DataRegularSeason20242025!$E$3:$E$1315, AC$1)</f>
        <v>57</v>
      </c>
      <c r="AD163" s="2">
        <f>SUMIFS(DataRegularSeason20242025!$AA$3:$AA$1315,DataRegularSeason20242025!$B$3:$B$1315, "&lt;=" &amp; $A163, DataRegularSeason20242025!$D$3:$D$1315, AD$1)+SUMIFS(DataRegularSeason20242025!$AB$3:$AB$1315,DataRegularSeason20242025!$B$3:$B$1315, "&lt;=" &amp; $A163, DataRegularSeason20242025!$E$3:$E$1315, AD$1)</f>
        <v>60</v>
      </c>
      <c r="AE163" s="2">
        <f>SUMIFS(DataRegularSeason20242025!$AA$3:$AA$1315,DataRegularSeason20242025!$B$3:$B$1315, "&lt;=" &amp; $A163, DataRegularSeason20242025!$D$3:$D$1315, AE$1)+SUMIFS(DataRegularSeason20242025!$AB$3:$AB$1315,DataRegularSeason20242025!$B$3:$B$1315, "&lt;=" &amp; $A163, DataRegularSeason20242025!$E$3:$E$1315, AE$1)</f>
        <v>74</v>
      </c>
      <c r="AF163" s="2">
        <f>SUMIFS(DataRegularSeason20242025!$AA$3:$AA$1315,DataRegularSeason20242025!$B$3:$B$1315, "&lt;=" &amp; $A163, DataRegularSeason20242025!$D$3:$D$1315, AF$1)+SUMIFS(DataRegularSeason20242025!$AB$3:$AB$1315,DataRegularSeason20242025!$B$3:$B$1315, "&lt;=" &amp; $A163, DataRegularSeason20242025!$E$3:$E$1315, AF$1)</f>
        <v>83</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57</v>
      </c>
      <c r="C164" s="2">
        <f>SUMIFS(DataRegularSeason20242025!$AA$3:$AA$1315,DataRegularSeason20242025!$B$3:$B$1315, "&lt;=" &amp; $A164, DataRegularSeason20242025!$D$3:$D$1315, C$1)+SUMIFS(DataRegularSeason20242025!$AB$3:$AB$1315,DataRegularSeason20242025!$B$3:$B$1315, "&lt;=" &amp; $A164, DataRegularSeason20242025!$E$3:$E$1315, C$1)</f>
        <v>61</v>
      </c>
      <c r="D164" s="2">
        <f>SUMIFS(DataRegularSeason20242025!$AA$3:$AA$1315,DataRegularSeason20242025!$B$3:$B$1315, "&lt;=" &amp; $A164, DataRegularSeason20242025!$D$3:$D$1315, D$1)+SUMIFS(DataRegularSeason20242025!$AB$3:$AB$1315,DataRegularSeason20242025!$B$3:$B$1315, "&lt;=" &amp; $A164, DataRegularSeason20242025!$E$3:$E$1315, D$1)</f>
        <v>51</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62</v>
      </c>
      <c r="G164" s="2">
        <f>SUMIFS(DataRegularSeason20242025!$AA$3:$AA$1315,DataRegularSeason20242025!$B$3:$B$1315, "&lt;=" &amp; $A164, DataRegularSeason20242025!$D$3:$D$1315, G$1)+SUMIFS(DataRegularSeason20242025!$AB$3:$AB$1315,DataRegularSeason20242025!$B$3:$B$1315, "&lt;=" &amp; $A164, DataRegularSeason20242025!$E$3:$E$1315, G$1)</f>
        <v>60</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68</v>
      </c>
      <c r="J164" s="2">
        <f>SUMIFS(DataRegularSeason20242025!$AA$3:$AA$1315,DataRegularSeason20242025!$B$3:$B$1315, "&lt;=" &amp; $A164, DataRegularSeason20242025!$D$3:$D$1315, J$1)+SUMIFS(DataRegularSeason20242025!$AB$3:$AB$1315,DataRegularSeason20242025!$B$3:$B$1315, "&lt;=" &amp; $A164, DataRegularSeason20242025!$E$3:$E$1315, J$1)</f>
        <v>74</v>
      </c>
      <c r="K164" s="2">
        <f>SUMIFS(DataRegularSeason20242025!$AA$3:$AA$1315,DataRegularSeason20242025!$B$3:$B$1315, "&lt;=" &amp; $A164, DataRegularSeason20242025!$D$3:$D$1315, K$1)+SUMIFS(DataRegularSeason20242025!$AB$3:$AB$1315,DataRegularSeason20242025!$B$3:$B$1315, "&lt;=" &amp; $A164, DataRegularSeason20242025!$E$3:$E$1315, K$1)</f>
        <v>64</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71</v>
      </c>
      <c r="N164" s="2">
        <f>SUMIFS(DataRegularSeason20242025!$AA$3:$AA$1315,DataRegularSeason20242025!$B$3:$B$1315, "&lt;=" &amp; $A164, DataRegularSeason20242025!$D$3:$D$1315, N$1)+SUMIFS(DataRegularSeason20242025!$AB$3:$AB$1315,DataRegularSeason20242025!$B$3:$B$1315, "&lt;=" &amp; $A164, DataRegularSeason20242025!$E$3:$E$1315, N$1)</f>
        <v>67</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57</v>
      </c>
      <c r="Q164" s="2">
        <f>SUMIFS(DataRegularSeason20242025!$AA$3:$AA$1315,DataRegularSeason20242025!$B$3:$B$1315, "&lt;=" &amp; $A164, DataRegularSeason20242025!$D$3:$D$1315, Q$1)+SUMIFS(DataRegularSeason20242025!$AB$3:$AB$1315,DataRegularSeason20242025!$B$3:$B$1315, "&lt;=" &amp; $A164, DataRegularSeason20242025!$E$3:$E$1315, Q$1)</f>
        <v>68</v>
      </c>
      <c r="R164" s="2">
        <f>SUMIFS(DataRegularSeason20242025!$AA$3:$AA$1315,DataRegularSeason20242025!$B$3:$B$1315, "&lt;=" &amp; $A164, DataRegularSeason20242025!$D$3:$D$1315, R$1)+SUMIFS(DataRegularSeason20242025!$AB$3:$AB$1315,DataRegularSeason20242025!$B$3:$B$1315, "&lt;=" &amp; $A164, DataRegularSeason20242025!$E$3:$E$1315, R$1)</f>
        <v>47</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60</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57</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37</v>
      </c>
      <c r="Z164" s="2">
        <f>SUMIFS(DataRegularSeason20242025!$AA$3:$AA$1315,DataRegularSeason20242025!$B$3:$B$1315, "&lt;=" &amp; $A164, DataRegularSeason20242025!$D$3:$D$1315, Z$1)+SUMIFS(DataRegularSeason20242025!$AB$3:$AB$1315,DataRegularSeason20242025!$B$3:$B$1315, "&lt;=" &amp; $A164, DataRegularSeason20242025!$E$3:$E$1315, Z$1)</f>
        <v>56</v>
      </c>
      <c r="AA164" s="2">
        <f>SUMIFS(DataRegularSeason20242025!$AA$3:$AA$1315,DataRegularSeason20242025!$B$3:$B$1315, "&lt;=" &amp; $A164, DataRegularSeason20242025!$D$3:$D$1315, AA$1)+SUMIFS(DataRegularSeason20242025!$AB$3:$AB$1315,DataRegularSeason20242025!$B$3:$B$1315, "&lt;=" &amp; $A164, DataRegularSeason20242025!$E$3:$E$1315, AA$1)</f>
        <v>66</v>
      </c>
      <c r="AB164" s="2">
        <f>SUMIFS(DataRegularSeason20242025!$AA$3:$AA$1315,DataRegularSeason20242025!$B$3:$B$1315, "&lt;=" &amp; $A164, DataRegularSeason20242025!$D$3:$D$1315, AB$1)+SUMIFS(DataRegularSeason20242025!$AB$3:$AB$1315,DataRegularSeason20242025!$B$3:$B$1315, "&lt;=" &amp; $A164, DataRegularSeason20242025!$E$3:$E$1315, AB$1)</f>
        <v>72</v>
      </c>
      <c r="AC164" s="2">
        <f>SUMIFS(DataRegularSeason20242025!$AA$3:$AA$1315,DataRegularSeason20242025!$B$3:$B$1315, "&lt;=" &amp; $A164, DataRegularSeason20242025!$D$3:$D$1315, AC$1)+SUMIFS(DataRegularSeason20242025!$AB$3:$AB$1315,DataRegularSeason20242025!$B$3:$B$1315, "&lt;=" &amp; $A164, DataRegularSeason20242025!$E$3:$E$1315, AC$1)</f>
        <v>57</v>
      </c>
      <c r="AD164" s="2">
        <f>SUMIFS(DataRegularSeason20242025!$AA$3:$AA$1315,DataRegularSeason20242025!$B$3:$B$1315, "&lt;=" &amp; $A164, DataRegularSeason20242025!$D$3:$D$1315, AD$1)+SUMIFS(DataRegularSeason20242025!$AB$3:$AB$1315,DataRegularSeason20242025!$B$3:$B$1315, "&lt;=" &amp; $A164, DataRegularSeason20242025!$E$3:$E$1315, AD$1)</f>
        <v>60</v>
      </c>
      <c r="AE164" s="2">
        <f>SUMIFS(DataRegularSeason20242025!$AA$3:$AA$1315,DataRegularSeason20242025!$B$3:$B$1315, "&lt;=" &amp; $A164, DataRegularSeason20242025!$D$3:$D$1315, AE$1)+SUMIFS(DataRegularSeason20242025!$AB$3:$AB$1315,DataRegularSeason20242025!$B$3:$B$1315, "&lt;=" &amp; $A164, DataRegularSeason20242025!$E$3:$E$1315, AE$1)</f>
        <v>74</v>
      </c>
      <c r="AF164" s="2">
        <f>SUMIFS(DataRegularSeason20242025!$AA$3:$AA$1315,DataRegularSeason20242025!$B$3:$B$1315, "&lt;=" &amp; $A164, DataRegularSeason20242025!$D$3:$D$1315, AF$1)+SUMIFS(DataRegularSeason20242025!$AB$3:$AB$1315,DataRegularSeason20242025!$B$3:$B$1315, "&lt;=" &amp; $A164, DataRegularSeason20242025!$E$3:$E$1315, AF$1)</f>
        <v>83</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57</v>
      </c>
      <c r="C165" s="2">
        <f>SUMIFS(DataRegularSeason20242025!$AA$3:$AA$1315,DataRegularSeason20242025!$B$3:$B$1315, "&lt;=" &amp; $A165, DataRegularSeason20242025!$D$3:$D$1315, C$1)+SUMIFS(DataRegularSeason20242025!$AB$3:$AB$1315,DataRegularSeason20242025!$B$3:$B$1315, "&lt;=" &amp; $A165, DataRegularSeason20242025!$E$3:$E$1315, C$1)</f>
        <v>61</v>
      </c>
      <c r="D165" s="2">
        <f>SUMIFS(DataRegularSeason20242025!$AA$3:$AA$1315,DataRegularSeason20242025!$B$3:$B$1315, "&lt;=" &amp; $A165, DataRegularSeason20242025!$D$3:$D$1315, D$1)+SUMIFS(DataRegularSeason20242025!$AB$3:$AB$1315,DataRegularSeason20242025!$B$3:$B$1315, "&lt;=" &amp; $A165, DataRegularSeason20242025!$E$3:$E$1315, D$1)</f>
        <v>51</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62</v>
      </c>
      <c r="G165" s="2">
        <f>SUMIFS(DataRegularSeason20242025!$AA$3:$AA$1315,DataRegularSeason20242025!$B$3:$B$1315, "&lt;=" &amp; $A165, DataRegularSeason20242025!$D$3:$D$1315, G$1)+SUMIFS(DataRegularSeason20242025!$AB$3:$AB$1315,DataRegularSeason20242025!$B$3:$B$1315, "&lt;=" &amp; $A165, DataRegularSeason20242025!$E$3:$E$1315, G$1)</f>
        <v>60</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68</v>
      </c>
      <c r="J165" s="2">
        <f>SUMIFS(DataRegularSeason20242025!$AA$3:$AA$1315,DataRegularSeason20242025!$B$3:$B$1315, "&lt;=" &amp; $A165, DataRegularSeason20242025!$D$3:$D$1315, J$1)+SUMIFS(DataRegularSeason20242025!$AB$3:$AB$1315,DataRegularSeason20242025!$B$3:$B$1315, "&lt;=" &amp; $A165, DataRegularSeason20242025!$E$3:$E$1315, J$1)</f>
        <v>74</v>
      </c>
      <c r="K165" s="2">
        <f>SUMIFS(DataRegularSeason20242025!$AA$3:$AA$1315,DataRegularSeason20242025!$B$3:$B$1315, "&lt;=" &amp; $A165, DataRegularSeason20242025!$D$3:$D$1315, K$1)+SUMIFS(DataRegularSeason20242025!$AB$3:$AB$1315,DataRegularSeason20242025!$B$3:$B$1315, "&lt;=" &amp; $A165, DataRegularSeason20242025!$E$3:$E$1315, K$1)</f>
        <v>64</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71</v>
      </c>
      <c r="N165" s="2">
        <f>SUMIFS(DataRegularSeason20242025!$AA$3:$AA$1315,DataRegularSeason20242025!$B$3:$B$1315, "&lt;=" &amp; $A165, DataRegularSeason20242025!$D$3:$D$1315, N$1)+SUMIFS(DataRegularSeason20242025!$AB$3:$AB$1315,DataRegularSeason20242025!$B$3:$B$1315, "&lt;=" &amp; $A165, DataRegularSeason20242025!$E$3:$E$1315, N$1)</f>
        <v>67</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57</v>
      </c>
      <c r="Q165" s="2">
        <f>SUMIFS(DataRegularSeason20242025!$AA$3:$AA$1315,DataRegularSeason20242025!$B$3:$B$1315, "&lt;=" &amp; $A165, DataRegularSeason20242025!$D$3:$D$1315, Q$1)+SUMIFS(DataRegularSeason20242025!$AB$3:$AB$1315,DataRegularSeason20242025!$B$3:$B$1315, "&lt;=" &amp; $A165, DataRegularSeason20242025!$E$3:$E$1315, Q$1)</f>
        <v>68</v>
      </c>
      <c r="R165" s="2">
        <f>SUMIFS(DataRegularSeason20242025!$AA$3:$AA$1315,DataRegularSeason20242025!$B$3:$B$1315, "&lt;=" &amp; $A165, DataRegularSeason20242025!$D$3:$D$1315, R$1)+SUMIFS(DataRegularSeason20242025!$AB$3:$AB$1315,DataRegularSeason20242025!$B$3:$B$1315, "&lt;=" &amp; $A165, DataRegularSeason20242025!$E$3:$E$1315, R$1)</f>
        <v>47</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60</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57</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37</v>
      </c>
      <c r="Z165" s="2">
        <f>SUMIFS(DataRegularSeason20242025!$AA$3:$AA$1315,DataRegularSeason20242025!$B$3:$B$1315, "&lt;=" &amp; $A165, DataRegularSeason20242025!$D$3:$D$1315, Z$1)+SUMIFS(DataRegularSeason20242025!$AB$3:$AB$1315,DataRegularSeason20242025!$B$3:$B$1315, "&lt;=" &amp; $A165, DataRegularSeason20242025!$E$3:$E$1315, Z$1)</f>
        <v>56</v>
      </c>
      <c r="AA165" s="2">
        <f>SUMIFS(DataRegularSeason20242025!$AA$3:$AA$1315,DataRegularSeason20242025!$B$3:$B$1315, "&lt;=" &amp; $A165, DataRegularSeason20242025!$D$3:$D$1315, AA$1)+SUMIFS(DataRegularSeason20242025!$AB$3:$AB$1315,DataRegularSeason20242025!$B$3:$B$1315, "&lt;=" &amp; $A165, DataRegularSeason20242025!$E$3:$E$1315, AA$1)</f>
        <v>66</v>
      </c>
      <c r="AB165" s="2">
        <f>SUMIFS(DataRegularSeason20242025!$AA$3:$AA$1315,DataRegularSeason20242025!$B$3:$B$1315, "&lt;=" &amp; $A165, DataRegularSeason20242025!$D$3:$D$1315, AB$1)+SUMIFS(DataRegularSeason20242025!$AB$3:$AB$1315,DataRegularSeason20242025!$B$3:$B$1315, "&lt;=" &amp; $A165, DataRegularSeason20242025!$E$3:$E$1315, AB$1)</f>
        <v>72</v>
      </c>
      <c r="AC165" s="2">
        <f>SUMIFS(DataRegularSeason20242025!$AA$3:$AA$1315,DataRegularSeason20242025!$B$3:$B$1315, "&lt;=" &amp; $A165, DataRegularSeason20242025!$D$3:$D$1315, AC$1)+SUMIFS(DataRegularSeason20242025!$AB$3:$AB$1315,DataRegularSeason20242025!$B$3:$B$1315, "&lt;=" &amp; $A165, DataRegularSeason20242025!$E$3:$E$1315, AC$1)</f>
        <v>57</v>
      </c>
      <c r="AD165" s="2">
        <f>SUMIFS(DataRegularSeason20242025!$AA$3:$AA$1315,DataRegularSeason20242025!$B$3:$B$1315, "&lt;=" &amp; $A165, DataRegularSeason20242025!$D$3:$D$1315, AD$1)+SUMIFS(DataRegularSeason20242025!$AB$3:$AB$1315,DataRegularSeason20242025!$B$3:$B$1315, "&lt;=" &amp; $A165, DataRegularSeason20242025!$E$3:$E$1315, AD$1)</f>
        <v>60</v>
      </c>
      <c r="AE165" s="2">
        <f>SUMIFS(DataRegularSeason20242025!$AA$3:$AA$1315,DataRegularSeason20242025!$B$3:$B$1315, "&lt;=" &amp; $A165, DataRegularSeason20242025!$D$3:$D$1315, AE$1)+SUMIFS(DataRegularSeason20242025!$AB$3:$AB$1315,DataRegularSeason20242025!$B$3:$B$1315, "&lt;=" &amp; $A165, DataRegularSeason20242025!$E$3:$E$1315, AE$1)</f>
        <v>74</v>
      </c>
      <c r="AF165" s="2">
        <f>SUMIFS(DataRegularSeason20242025!$AA$3:$AA$1315,DataRegularSeason20242025!$B$3:$B$1315, "&lt;=" &amp; $A165, DataRegularSeason20242025!$D$3:$D$1315, AF$1)+SUMIFS(DataRegularSeason20242025!$AB$3:$AB$1315,DataRegularSeason20242025!$B$3:$B$1315, "&lt;=" &amp; $A165, DataRegularSeason20242025!$E$3:$E$1315, AF$1)</f>
        <v>83</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57</v>
      </c>
      <c r="C166" s="2">
        <f>SUMIFS(DataRegularSeason20242025!$AA$3:$AA$1315,DataRegularSeason20242025!$B$3:$B$1315, "&lt;=" &amp; $A166, DataRegularSeason20242025!$D$3:$D$1315, C$1)+SUMIFS(DataRegularSeason20242025!$AB$3:$AB$1315,DataRegularSeason20242025!$B$3:$B$1315, "&lt;=" &amp; $A166, DataRegularSeason20242025!$E$3:$E$1315, C$1)</f>
        <v>61</v>
      </c>
      <c r="D166" s="2">
        <f>SUMIFS(DataRegularSeason20242025!$AA$3:$AA$1315,DataRegularSeason20242025!$B$3:$B$1315, "&lt;=" &amp; $A166, DataRegularSeason20242025!$D$3:$D$1315, D$1)+SUMIFS(DataRegularSeason20242025!$AB$3:$AB$1315,DataRegularSeason20242025!$B$3:$B$1315, "&lt;=" &amp; $A166, DataRegularSeason20242025!$E$3:$E$1315, D$1)</f>
        <v>51</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62</v>
      </c>
      <c r="G166" s="2">
        <f>SUMIFS(DataRegularSeason20242025!$AA$3:$AA$1315,DataRegularSeason20242025!$B$3:$B$1315, "&lt;=" &amp; $A166, DataRegularSeason20242025!$D$3:$D$1315, G$1)+SUMIFS(DataRegularSeason20242025!$AB$3:$AB$1315,DataRegularSeason20242025!$B$3:$B$1315, "&lt;=" &amp; $A166, DataRegularSeason20242025!$E$3:$E$1315, G$1)</f>
        <v>60</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68</v>
      </c>
      <c r="J166" s="2">
        <f>SUMIFS(DataRegularSeason20242025!$AA$3:$AA$1315,DataRegularSeason20242025!$B$3:$B$1315, "&lt;=" &amp; $A166, DataRegularSeason20242025!$D$3:$D$1315, J$1)+SUMIFS(DataRegularSeason20242025!$AB$3:$AB$1315,DataRegularSeason20242025!$B$3:$B$1315, "&lt;=" &amp; $A166, DataRegularSeason20242025!$E$3:$E$1315, J$1)</f>
        <v>74</v>
      </c>
      <c r="K166" s="2">
        <f>SUMIFS(DataRegularSeason20242025!$AA$3:$AA$1315,DataRegularSeason20242025!$B$3:$B$1315, "&lt;=" &amp; $A166, DataRegularSeason20242025!$D$3:$D$1315, K$1)+SUMIFS(DataRegularSeason20242025!$AB$3:$AB$1315,DataRegularSeason20242025!$B$3:$B$1315, "&lt;=" &amp; $A166, DataRegularSeason20242025!$E$3:$E$1315, K$1)</f>
        <v>64</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71</v>
      </c>
      <c r="N166" s="2">
        <f>SUMIFS(DataRegularSeason20242025!$AA$3:$AA$1315,DataRegularSeason20242025!$B$3:$B$1315, "&lt;=" &amp; $A166, DataRegularSeason20242025!$D$3:$D$1315, N$1)+SUMIFS(DataRegularSeason20242025!$AB$3:$AB$1315,DataRegularSeason20242025!$B$3:$B$1315, "&lt;=" &amp; $A166, DataRegularSeason20242025!$E$3:$E$1315, N$1)</f>
        <v>67</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57</v>
      </c>
      <c r="Q166" s="2">
        <f>SUMIFS(DataRegularSeason20242025!$AA$3:$AA$1315,DataRegularSeason20242025!$B$3:$B$1315, "&lt;=" &amp; $A166, DataRegularSeason20242025!$D$3:$D$1315, Q$1)+SUMIFS(DataRegularSeason20242025!$AB$3:$AB$1315,DataRegularSeason20242025!$B$3:$B$1315, "&lt;=" &amp; $A166, DataRegularSeason20242025!$E$3:$E$1315, Q$1)</f>
        <v>68</v>
      </c>
      <c r="R166" s="2">
        <f>SUMIFS(DataRegularSeason20242025!$AA$3:$AA$1315,DataRegularSeason20242025!$B$3:$B$1315, "&lt;=" &amp; $A166, DataRegularSeason20242025!$D$3:$D$1315, R$1)+SUMIFS(DataRegularSeason20242025!$AB$3:$AB$1315,DataRegularSeason20242025!$B$3:$B$1315, "&lt;=" &amp; $A166, DataRegularSeason20242025!$E$3:$E$1315, R$1)</f>
        <v>47</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60</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57</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37</v>
      </c>
      <c r="Z166" s="2">
        <f>SUMIFS(DataRegularSeason20242025!$AA$3:$AA$1315,DataRegularSeason20242025!$B$3:$B$1315, "&lt;=" &amp; $A166, DataRegularSeason20242025!$D$3:$D$1315, Z$1)+SUMIFS(DataRegularSeason20242025!$AB$3:$AB$1315,DataRegularSeason20242025!$B$3:$B$1315, "&lt;=" &amp; $A166, DataRegularSeason20242025!$E$3:$E$1315, Z$1)</f>
        <v>56</v>
      </c>
      <c r="AA166" s="2">
        <f>SUMIFS(DataRegularSeason20242025!$AA$3:$AA$1315,DataRegularSeason20242025!$B$3:$B$1315, "&lt;=" &amp; $A166, DataRegularSeason20242025!$D$3:$D$1315, AA$1)+SUMIFS(DataRegularSeason20242025!$AB$3:$AB$1315,DataRegularSeason20242025!$B$3:$B$1315, "&lt;=" &amp; $A166, DataRegularSeason20242025!$E$3:$E$1315, AA$1)</f>
        <v>66</v>
      </c>
      <c r="AB166" s="2">
        <f>SUMIFS(DataRegularSeason20242025!$AA$3:$AA$1315,DataRegularSeason20242025!$B$3:$B$1315, "&lt;=" &amp; $A166, DataRegularSeason20242025!$D$3:$D$1315, AB$1)+SUMIFS(DataRegularSeason20242025!$AB$3:$AB$1315,DataRegularSeason20242025!$B$3:$B$1315, "&lt;=" &amp; $A166, DataRegularSeason20242025!$E$3:$E$1315, AB$1)</f>
        <v>72</v>
      </c>
      <c r="AC166" s="2">
        <f>SUMIFS(DataRegularSeason20242025!$AA$3:$AA$1315,DataRegularSeason20242025!$B$3:$B$1315, "&lt;=" &amp; $A166, DataRegularSeason20242025!$D$3:$D$1315, AC$1)+SUMIFS(DataRegularSeason20242025!$AB$3:$AB$1315,DataRegularSeason20242025!$B$3:$B$1315, "&lt;=" &amp; $A166, DataRegularSeason20242025!$E$3:$E$1315, AC$1)</f>
        <v>57</v>
      </c>
      <c r="AD166" s="2">
        <f>SUMIFS(DataRegularSeason20242025!$AA$3:$AA$1315,DataRegularSeason20242025!$B$3:$B$1315, "&lt;=" &amp; $A166, DataRegularSeason20242025!$D$3:$D$1315, AD$1)+SUMIFS(DataRegularSeason20242025!$AB$3:$AB$1315,DataRegularSeason20242025!$B$3:$B$1315, "&lt;=" &amp; $A166, DataRegularSeason20242025!$E$3:$E$1315, AD$1)</f>
        <v>60</v>
      </c>
      <c r="AE166" s="2">
        <f>SUMIFS(DataRegularSeason20242025!$AA$3:$AA$1315,DataRegularSeason20242025!$B$3:$B$1315, "&lt;=" &amp; $A166, DataRegularSeason20242025!$D$3:$D$1315, AE$1)+SUMIFS(DataRegularSeason20242025!$AB$3:$AB$1315,DataRegularSeason20242025!$B$3:$B$1315, "&lt;=" &amp; $A166, DataRegularSeason20242025!$E$3:$E$1315, AE$1)</f>
        <v>74</v>
      </c>
      <c r="AF166" s="2">
        <f>SUMIFS(DataRegularSeason20242025!$AA$3:$AA$1315,DataRegularSeason20242025!$B$3:$B$1315, "&lt;=" &amp; $A166, DataRegularSeason20242025!$D$3:$D$1315, AF$1)+SUMIFS(DataRegularSeason20242025!$AB$3:$AB$1315,DataRegularSeason20242025!$B$3:$B$1315, "&lt;=" &amp; $A166, DataRegularSeason20242025!$E$3:$E$1315, AF$1)</f>
        <v>83</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57</v>
      </c>
      <c r="C167" s="2">
        <f>SUMIFS(DataRegularSeason20242025!$AA$3:$AA$1315,DataRegularSeason20242025!$B$3:$B$1315, "&lt;=" &amp; $A167, DataRegularSeason20242025!$D$3:$D$1315, C$1)+SUMIFS(DataRegularSeason20242025!$AB$3:$AB$1315,DataRegularSeason20242025!$B$3:$B$1315, "&lt;=" &amp; $A167, DataRegularSeason20242025!$E$3:$E$1315, C$1)</f>
        <v>61</v>
      </c>
      <c r="D167" s="2">
        <f>SUMIFS(DataRegularSeason20242025!$AA$3:$AA$1315,DataRegularSeason20242025!$B$3:$B$1315, "&lt;=" &amp; $A167, DataRegularSeason20242025!$D$3:$D$1315, D$1)+SUMIFS(DataRegularSeason20242025!$AB$3:$AB$1315,DataRegularSeason20242025!$B$3:$B$1315, "&lt;=" &amp; $A167, DataRegularSeason20242025!$E$3:$E$1315, D$1)</f>
        <v>51</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62</v>
      </c>
      <c r="G167" s="2">
        <f>SUMIFS(DataRegularSeason20242025!$AA$3:$AA$1315,DataRegularSeason20242025!$B$3:$B$1315, "&lt;=" &amp; $A167, DataRegularSeason20242025!$D$3:$D$1315, G$1)+SUMIFS(DataRegularSeason20242025!$AB$3:$AB$1315,DataRegularSeason20242025!$B$3:$B$1315, "&lt;=" &amp; $A167, DataRegularSeason20242025!$E$3:$E$1315, G$1)</f>
        <v>60</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68</v>
      </c>
      <c r="J167" s="2">
        <f>SUMIFS(DataRegularSeason20242025!$AA$3:$AA$1315,DataRegularSeason20242025!$B$3:$B$1315, "&lt;=" &amp; $A167, DataRegularSeason20242025!$D$3:$D$1315, J$1)+SUMIFS(DataRegularSeason20242025!$AB$3:$AB$1315,DataRegularSeason20242025!$B$3:$B$1315, "&lt;=" &amp; $A167, DataRegularSeason20242025!$E$3:$E$1315, J$1)</f>
        <v>74</v>
      </c>
      <c r="K167" s="2">
        <f>SUMIFS(DataRegularSeason20242025!$AA$3:$AA$1315,DataRegularSeason20242025!$B$3:$B$1315, "&lt;=" &amp; $A167, DataRegularSeason20242025!$D$3:$D$1315, K$1)+SUMIFS(DataRegularSeason20242025!$AB$3:$AB$1315,DataRegularSeason20242025!$B$3:$B$1315, "&lt;=" &amp; $A167, DataRegularSeason20242025!$E$3:$E$1315, K$1)</f>
        <v>64</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71</v>
      </c>
      <c r="N167" s="2">
        <f>SUMIFS(DataRegularSeason20242025!$AA$3:$AA$1315,DataRegularSeason20242025!$B$3:$B$1315, "&lt;=" &amp; $A167, DataRegularSeason20242025!$D$3:$D$1315, N$1)+SUMIFS(DataRegularSeason20242025!$AB$3:$AB$1315,DataRegularSeason20242025!$B$3:$B$1315, "&lt;=" &amp; $A167, DataRegularSeason20242025!$E$3:$E$1315, N$1)</f>
        <v>67</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57</v>
      </c>
      <c r="Q167" s="2">
        <f>SUMIFS(DataRegularSeason20242025!$AA$3:$AA$1315,DataRegularSeason20242025!$B$3:$B$1315, "&lt;=" &amp; $A167, DataRegularSeason20242025!$D$3:$D$1315, Q$1)+SUMIFS(DataRegularSeason20242025!$AB$3:$AB$1315,DataRegularSeason20242025!$B$3:$B$1315, "&lt;=" &amp; $A167, DataRegularSeason20242025!$E$3:$E$1315, Q$1)</f>
        <v>68</v>
      </c>
      <c r="R167" s="2">
        <f>SUMIFS(DataRegularSeason20242025!$AA$3:$AA$1315,DataRegularSeason20242025!$B$3:$B$1315, "&lt;=" &amp; $A167, DataRegularSeason20242025!$D$3:$D$1315, R$1)+SUMIFS(DataRegularSeason20242025!$AB$3:$AB$1315,DataRegularSeason20242025!$B$3:$B$1315, "&lt;=" &amp; $A167, DataRegularSeason20242025!$E$3:$E$1315, R$1)</f>
        <v>47</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60</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57</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37</v>
      </c>
      <c r="Z167" s="2">
        <f>SUMIFS(DataRegularSeason20242025!$AA$3:$AA$1315,DataRegularSeason20242025!$B$3:$B$1315, "&lt;=" &amp; $A167, DataRegularSeason20242025!$D$3:$D$1315, Z$1)+SUMIFS(DataRegularSeason20242025!$AB$3:$AB$1315,DataRegularSeason20242025!$B$3:$B$1315, "&lt;=" &amp; $A167, DataRegularSeason20242025!$E$3:$E$1315, Z$1)</f>
        <v>56</v>
      </c>
      <c r="AA167" s="2">
        <f>SUMIFS(DataRegularSeason20242025!$AA$3:$AA$1315,DataRegularSeason20242025!$B$3:$B$1315, "&lt;=" &amp; $A167, DataRegularSeason20242025!$D$3:$D$1315, AA$1)+SUMIFS(DataRegularSeason20242025!$AB$3:$AB$1315,DataRegularSeason20242025!$B$3:$B$1315, "&lt;=" &amp; $A167, DataRegularSeason20242025!$E$3:$E$1315, AA$1)</f>
        <v>66</v>
      </c>
      <c r="AB167" s="2">
        <f>SUMIFS(DataRegularSeason20242025!$AA$3:$AA$1315,DataRegularSeason20242025!$B$3:$B$1315, "&lt;=" &amp; $A167, DataRegularSeason20242025!$D$3:$D$1315, AB$1)+SUMIFS(DataRegularSeason20242025!$AB$3:$AB$1315,DataRegularSeason20242025!$B$3:$B$1315, "&lt;=" &amp; $A167, DataRegularSeason20242025!$E$3:$E$1315, AB$1)</f>
        <v>72</v>
      </c>
      <c r="AC167" s="2">
        <f>SUMIFS(DataRegularSeason20242025!$AA$3:$AA$1315,DataRegularSeason20242025!$B$3:$B$1315, "&lt;=" &amp; $A167, DataRegularSeason20242025!$D$3:$D$1315, AC$1)+SUMIFS(DataRegularSeason20242025!$AB$3:$AB$1315,DataRegularSeason20242025!$B$3:$B$1315, "&lt;=" &amp; $A167, DataRegularSeason20242025!$E$3:$E$1315, AC$1)</f>
        <v>57</v>
      </c>
      <c r="AD167" s="2">
        <f>SUMIFS(DataRegularSeason20242025!$AA$3:$AA$1315,DataRegularSeason20242025!$B$3:$B$1315, "&lt;=" &amp; $A167, DataRegularSeason20242025!$D$3:$D$1315, AD$1)+SUMIFS(DataRegularSeason20242025!$AB$3:$AB$1315,DataRegularSeason20242025!$B$3:$B$1315, "&lt;=" &amp; $A167, DataRegularSeason20242025!$E$3:$E$1315, AD$1)</f>
        <v>60</v>
      </c>
      <c r="AE167" s="2">
        <f>SUMIFS(DataRegularSeason20242025!$AA$3:$AA$1315,DataRegularSeason20242025!$B$3:$B$1315, "&lt;=" &amp; $A167, DataRegularSeason20242025!$D$3:$D$1315, AE$1)+SUMIFS(DataRegularSeason20242025!$AB$3:$AB$1315,DataRegularSeason20242025!$B$3:$B$1315, "&lt;=" &amp; $A167, DataRegularSeason20242025!$E$3:$E$1315, AE$1)</f>
        <v>74</v>
      </c>
      <c r="AF167" s="2">
        <f>SUMIFS(DataRegularSeason20242025!$AA$3:$AA$1315,DataRegularSeason20242025!$B$3:$B$1315, "&lt;=" &amp; $A167, DataRegularSeason20242025!$D$3:$D$1315, AF$1)+SUMIFS(DataRegularSeason20242025!$AB$3:$AB$1315,DataRegularSeason20242025!$B$3:$B$1315, "&lt;=" &amp; $A167, DataRegularSeason20242025!$E$3:$E$1315, AF$1)</f>
        <v>83</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57</v>
      </c>
      <c r="C168" s="2">
        <f>SUMIFS(DataRegularSeason20242025!$AA$3:$AA$1315,DataRegularSeason20242025!$B$3:$B$1315, "&lt;=" &amp; $A168, DataRegularSeason20242025!$D$3:$D$1315, C$1)+SUMIFS(DataRegularSeason20242025!$AB$3:$AB$1315,DataRegularSeason20242025!$B$3:$B$1315, "&lt;=" &amp; $A168, DataRegularSeason20242025!$E$3:$E$1315, C$1)</f>
        <v>61</v>
      </c>
      <c r="D168" s="2">
        <f>SUMIFS(DataRegularSeason20242025!$AA$3:$AA$1315,DataRegularSeason20242025!$B$3:$B$1315, "&lt;=" &amp; $A168, DataRegularSeason20242025!$D$3:$D$1315, D$1)+SUMIFS(DataRegularSeason20242025!$AB$3:$AB$1315,DataRegularSeason20242025!$B$3:$B$1315, "&lt;=" &amp; $A168, DataRegularSeason20242025!$E$3:$E$1315, D$1)</f>
        <v>51</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62</v>
      </c>
      <c r="G168" s="2">
        <f>SUMIFS(DataRegularSeason20242025!$AA$3:$AA$1315,DataRegularSeason20242025!$B$3:$B$1315, "&lt;=" &amp; $A168, DataRegularSeason20242025!$D$3:$D$1315, G$1)+SUMIFS(DataRegularSeason20242025!$AB$3:$AB$1315,DataRegularSeason20242025!$B$3:$B$1315, "&lt;=" &amp; $A168, DataRegularSeason20242025!$E$3:$E$1315, G$1)</f>
        <v>60</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68</v>
      </c>
      <c r="J168" s="2">
        <f>SUMIFS(DataRegularSeason20242025!$AA$3:$AA$1315,DataRegularSeason20242025!$B$3:$B$1315, "&lt;=" &amp; $A168, DataRegularSeason20242025!$D$3:$D$1315, J$1)+SUMIFS(DataRegularSeason20242025!$AB$3:$AB$1315,DataRegularSeason20242025!$B$3:$B$1315, "&lt;=" &amp; $A168, DataRegularSeason20242025!$E$3:$E$1315, J$1)</f>
        <v>74</v>
      </c>
      <c r="K168" s="2">
        <f>SUMIFS(DataRegularSeason20242025!$AA$3:$AA$1315,DataRegularSeason20242025!$B$3:$B$1315, "&lt;=" &amp; $A168, DataRegularSeason20242025!$D$3:$D$1315, K$1)+SUMIFS(DataRegularSeason20242025!$AB$3:$AB$1315,DataRegularSeason20242025!$B$3:$B$1315, "&lt;=" &amp; $A168, DataRegularSeason20242025!$E$3:$E$1315, K$1)</f>
        <v>64</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71</v>
      </c>
      <c r="N168" s="2">
        <f>SUMIFS(DataRegularSeason20242025!$AA$3:$AA$1315,DataRegularSeason20242025!$B$3:$B$1315, "&lt;=" &amp; $A168, DataRegularSeason20242025!$D$3:$D$1315, N$1)+SUMIFS(DataRegularSeason20242025!$AB$3:$AB$1315,DataRegularSeason20242025!$B$3:$B$1315, "&lt;=" &amp; $A168, DataRegularSeason20242025!$E$3:$E$1315, N$1)</f>
        <v>67</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57</v>
      </c>
      <c r="Q168" s="2">
        <f>SUMIFS(DataRegularSeason20242025!$AA$3:$AA$1315,DataRegularSeason20242025!$B$3:$B$1315, "&lt;=" &amp; $A168, DataRegularSeason20242025!$D$3:$D$1315, Q$1)+SUMIFS(DataRegularSeason20242025!$AB$3:$AB$1315,DataRegularSeason20242025!$B$3:$B$1315, "&lt;=" &amp; $A168, DataRegularSeason20242025!$E$3:$E$1315, Q$1)</f>
        <v>68</v>
      </c>
      <c r="R168" s="2">
        <f>SUMIFS(DataRegularSeason20242025!$AA$3:$AA$1315,DataRegularSeason20242025!$B$3:$B$1315, "&lt;=" &amp; $A168, DataRegularSeason20242025!$D$3:$D$1315, R$1)+SUMIFS(DataRegularSeason20242025!$AB$3:$AB$1315,DataRegularSeason20242025!$B$3:$B$1315, "&lt;=" &amp; $A168, DataRegularSeason20242025!$E$3:$E$1315, R$1)</f>
        <v>47</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60</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57</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37</v>
      </c>
      <c r="Z168" s="2">
        <f>SUMIFS(DataRegularSeason20242025!$AA$3:$AA$1315,DataRegularSeason20242025!$B$3:$B$1315, "&lt;=" &amp; $A168, DataRegularSeason20242025!$D$3:$D$1315, Z$1)+SUMIFS(DataRegularSeason20242025!$AB$3:$AB$1315,DataRegularSeason20242025!$B$3:$B$1315, "&lt;=" &amp; $A168, DataRegularSeason20242025!$E$3:$E$1315, Z$1)</f>
        <v>56</v>
      </c>
      <c r="AA168" s="2">
        <f>SUMIFS(DataRegularSeason20242025!$AA$3:$AA$1315,DataRegularSeason20242025!$B$3:$B$1315, "&lt;=" &amp; $A168, DataRegularSeason20242025!$D$3:$D$1315, AA$1)+SUMIFS(DataRegularSeason20242025!$AB$3:$AB$1315,DataRegularSeason20242025!$B$3:$B$1315, "&lt;=" &amp; $A168, DataRegularSeason20242025!$E$3:$E$1315, AA$1)</f>
        <v>66</v>
      </c>
      <c r="AB168" s="2">
        <f>SUMIFS(DataRegularSeason20242025!$AA$3:$AA$1315,DataRegularSeason20242025!$B$3:$B$1315, "&lt;=" &amp; $A168, DataRegularSeason20242025!$D$3:$D$1315, AB$1)+SUMIFS(DataRegularSeason20242025!$AB$3:$AB$1315,DataRegularSeason20242025!$B$3:$B$1315, "&lt;=" &amp; $A168, DataRegularSeason20242025!$E$3:$E$1315, AB$1)</f>
        <v>72</v>
      </c>
      <c r="AC168" s="2">
        <f>SUMIFS(DataRegularSeason20242025!$AA$3:$AA$1315,DataRegularSeason20242025!$B$3:$B$1315, "&lt;=" &amp; $A168, DataRegularSeason20242025!$D$3:$D$1315, AC$1)+SUMIFS(DataRegularSeason20242025!$AB$3:$AB$1315,DataRegularSeason20242025!$B$3:$B$1315, "&lt;=" &amp; $A168, DataRegularSeason20242025!$E$3:$E$1315, AC$1)</f>
        <v>57</v>
      </c>
      <c r="AD168" s="2">
        <f>SUMIFS(DataRegularSeason20242025!$AA$3:$AA$1315,DataRegularSeason20242025!$B$3:$B$1315, "&lt;=" &amp; $A168, DataRegularSeason20242025!$D$3:$D$1315, AD$1)+SUMIFS(DataRegularSeason20242025!$AB$3:$AB$1315,DataRegularSeason20242025!$B$3:$B$1315, "&lt;=" &amp; $A168, DataRegularSeason20242025!$E$3:$E$1315, AD$1)</f>
        <v>60</v>
      </c>
      <c r="AE168" s="2">
        <f>SUMIFS(DataRegularSeason20242025!$AA$3:$AA$1315,DataRegularSeason20242025!$B$3:$B$1315, "&lt;=" &amp; $A168, DataRegularSeason20242025!$D$3:$D$1315, AE$1)+SUMIFS(DataRegularSeason20242025!$AB$3:$AB$1315,DataRegularSeason20242025!$B$3:$B$1315, "&lt;=" &amp; $A168, DataRegularSeason20242025!$E$3:$E$1315, AE$1)</f>
        <v>74</v>
      </c>
      <c r="AF168" s="2">
        <f>SUMIFS(DataRegularSeason20242025!$AA$3:$AA$1315,DataRegularSeason20242025!$B$3:$B$1315, "&lt;=" &amp; $A168, DataRegularSeason20242025!$D$3:$D$1315, AF$1)+SUMIFS(DataRegularSeason20242025!$AB$3:$AB$1315,DataRegularSeason20242025!$B$3:$B$1315, "&lt;=" &amp; $A168, DataRegularSeason20242025!$E$3:$E$1315, AF$1)</f>
        <v>83</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57</v>
      </c>
      <c r="C169" s="2">
        <f>SUMIFS(DataRegularSeason20242025!$AA$3:$AA$1315,DataRegularSeason20242025!$B$3:$B$1315, "&lt;=" &amp; $A169, DataRegularSeason20242025!$D$3:$D$1315, C$1)+SUMIFS(DataRegularSeason20242025!$AB$3:$AB$1315,DataRegularSeason20242025!$B$3:$B$1315, "&lt;=" &amp; $A169, DataRegularSeason20242025!$E$3:$E$1315, C$1)</f>
        <v>61</v>
      </c>
      <c r="D169" s="2">
        <f>SUMIFS(DataRegularSeason20242025!$AA$3:$AA$1315,DataRegularSeason20242025!$B$3:$B$1315, "&lt;=" &amp; $A169, DataRegularSeason20242025!$D$3:$D$1315, D$1)+SUMIFS(DataRegularSeason20242025!$AB$3:$AB$1315,DataRegularSeason20242025!$B$3:$B$1315, "&lt;=" &amp; $A169, DataRegularSeason20242025!$E$3:$E$1315, D$1)</f>
        <v>51</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62</v>
      </c>
      <c r="G169" s="2">
        <f>SUMIFS(DataRegularSeason20242025!$AA$3:$AA$1315,DataRegularSeason20242025!$B$3:$B$1315, "&lt;=" &amp; $A169, DataRegularSeason20242025!$D$3:$D$1315, G$1)+SUMIFS(DataRegularSeason20242025!$AB$3:$AB$1315,DataRegularSeason20242025!$B$3:$B$1315, "&lt;=" &amp; $A169, DataRegularSeason20242025!$E$3:$E$1315, G$1)</f>
        <v>60</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68</v>
      </c>
      <c r="J169" s="2">
        <f>SUMIFS(DataRegularSeason20242025!$AA$3:$AA$1315,DataRegularSeason20242025!$B$3:$B$1315, "&lt;=" &amp; $A169, DataRegularSeason20242025!$D$3:$D$1315, J$1)+SUMIFS(DataRegularSeason20242025!$AB$3:$AB$1315,DataRegularSeason20242025!$B$3:$B$1315, "&lt;=" &amp; $A169, DataRegularSeason20242025!$E$3:$E$1315, J$1)</f>
        <v>74</v>
      </c>
      <c r="K169" s="2">
        <f>SUMIFS(DataRegularSeason20242025!$AA$3:$AA$1315,DataRegularSeason20242025!$B$3:$B$1315, "&lt;=" &amp; $A169, DataRegularSeason20242025!$D$3:$D$1315, K$1)+SUMIFS(DataRegularSeason20242025!$AB$3:$AB$1315,DataRegularSeason20242025!$B$3:$B$1315, "&lt;=" &amp; $A169, DataRegularSeason20242025!$E$3:$E$1315, K$1)</f>
        <v>64</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71</v>
      </c>
      <c r="N169" s="2">
        <f>SUMIFS(DataRegularSeason20242025!$AA$3:$AA$1315,DataRegularSeason20242025!$B$3:$B$1315, "&lt;=" &amp; $A169, DataRegularSeason20242025!$D$3:$D$1315, N$1)+SUMIFS(DataRegularSeason20242025!$AB$3:$AB$1315,DataRegularSeason20242025!$B$3:$B$1315, "&lt;=" &amp; $A169, DataRegularSeason20242025!$E$3:$E$1315, N$1)</f>
        <v>67</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57</v>
      </c>
      <c r="Q169" s="2">
        <f>SUMIFS(DataRegularSeason20242025!$AA$3:$AA$1315,DataRegularSeason20242025!$B$3:$B$1315, "&lt;=" &amp; $A169, DataRegularSeason20242025!$D$3:$D$1315, Q$1)+SUMIFS(DataRegularSeason20242025!$AB$3:$AB$1315,DataRegularSeason20242025!$B$3:$B$1315, "&lt;=" &amp; $A169, DataRegularSeason20242025!$E$3:$E$1315, Q$1)</f>
        <v>68</v>
      </c>
      <c r="R169" s="2">
        <f>SUMIFS(DataRegularSeason20242025!$AA$3:$AA$1315,DataRegularSeason20242025!$B$3:$B$1315, "&lt;=" &amp; $A169, DataRegularSeason20242025!$D$3:$D$1315, R$1)+SUMIFS(DataRegularSeason20242025!$AB$3:$AB$1315,DataRegularSeason20242025!$B$3:$B$1315, "&lt;=" &amp; $A169, DataRegularSeason20242025!$E$3:$E$1315, R$1)</f>
        <v>47</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60</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57</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37</v>
      </c>
      <c r="Z169" s="2">
        <f>SUMIFS(DataRegularSeason20242025!$AA$3:$AA$1315,DataRegularSeason20242025!$B$3:$B$1315, "&lt;=" &amp; $A169, DataRegularSeason20242025!$D$3:$D$1315, Z$1)+SUMIFS(DataRegularSeason20242025!$AB$3:$AB$1315,DataRegularSeason20242025!$B$3:$B$1315, "&lt;=" &amp; $A169, DataRegularSeason20242025!$E$3:$E$1315, Z$1)</f>
        <v>56</v>
      </c>
      <c r="AA169" s="2">
        <f>SUMIFS(DataRegularSeason20242025!$AA$3:$AA$1315,DataRegularSeason20242025!$B$3:$B$1315, "&lt;=" &amp; $A169, DataRegularSeason20242025!$D$3:$D$1315, AA$1)+SUMIFS(DataRegularSeason20242025!$AB$3:$AB$1315,DataRegularSeason20242025!$B$3:$B$1315, "&lt;=" &amp; $A169, DataRegularSeason20242025!$E$3:$E$1315, AA$1)</f>
        <v>66</v>
      </c>
      <c r="AB169" s="2">
        <f>SUMIFS(DataRegularSeason20242025!$AA$3:$AA$1315,DataRegularSeason20242025!$B$3:$B$1315, "&lt;=" &amp; $A169, DataRegularSeason20242025!$D$3:$D$1315, AB$1)+SUMIFS(DataRegularSeason20242025!$AB$3:$AB$1315,DataRegularSeason20242025!$B$3:$B$1315, "&lt;=" &amp; $A169, DataRegularSeason20242025!$E$3:$E$1315, AB$1)</f>
        <v>72</v>
      </c>
      <c r="AC169" s="2">
        <f>SUMIFS(DataRegularSeason20242025!$AA$3:$AA$1315,DataRegularSeason20242025!$B$3:$B$1315, "&lt;=" &amp; $A169, DataRegularSeason20242025!$D$3:$D$1315, AC$1)+SUMIFS(DataRegularSeason20242025!$AB$3:$AB$1315,DataRegularSeason20242025!$B$3:$B$1315, "&lt;=" &amp; $A169, DataRegularSeason20242025!$E$3:$E$1315, AC$1)</f>
        <v>57</v>
      </c>
      <c r="AD169" s="2">
        <f>SUMIFS(DataRegularSeason20242025!$AA$3:$AA$1315,DataRegularSeason20242025!$B$3:$B$1315, "&lt;=" &amp; $A169, DataRegularSeason20242025!$D$3:$D$1315, AD$1)+SUMIFS(DataRegularSeason20242025!$AB$3:$AB$1315,DataRegularSeason20242025!$B$3:$B$1315, "&lt;=" &amp; $A169, DataRegularSeason20242025!$E$3:$E$1315, AD$1)</f>
        <v>60</v>
      </c>
      <c r="AE169" s="2">
        <f>SUMIFS(DataRegularSeason20242025!$AA$3:$AA$1315,DataRegularSeason20242025!$B$3:$B$1315, "&lt;=" &amp; $A169, DataRegularSeason20242025!$D$3:$D$1315, AE$1)+SUMIFS(DataRegularSeason20242025!$AB$3:$AB$1315,DataRegularSeason20242025!$B$3:$B$1315, "&lt;=" &amp; $A169, DataRegularSeason20242025!$E$3:$E$1315, AE$1)</f>
        <v>74</v>
      </c>
      <c r="AF169" s="2">
        <f>SUMIFS(DataRegularSeason20242025!$AA$3:$AA$1315,DataRegularSeason20242025!$B$3:$B$1315, "&lt;=" &amp; $A169, DataRegularSeason20242025!$D$3:$D$1315, AF$1)+SUMIFS(DataRegularSeason20242025!$AB$3:$AB$1315,DataRegularSeason20242025!$B$3:$B$1315, "&lt;=" &amp; $A169, DataRegularSeason20242025!$E$3:$E$1315, AF$1)</f>
        <v>83</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57</v>
      </c>
      <c r="C170" s="2">
        <f>SUMIFS(DataRegularSeason20242025!$AA$3:$AA$1315,DataRegularSeason20242025!$B$3:$B$1315, "&lt;=" &amp; $A170, DataRegularSeason20242025!$D$3:$D$1315, C$1)+SUMIFS(DataRegularSeason20242025!$AB$3:$AB$1315,DataRegularSeason20242025!$B$3:$B$1315, "&lt;=" &amp; $A170, DataRegularSeason20242025!$E$3:$E$1315, C$1)</f>
        <v>61</v>
      </c>
      <c r="D170" s="2">
        <f>SUMIFS(DataRegularSeason20242025!$AA$3:$AA$1315,DataRegularSeason20242025!$B$3:$B$1315, "&lt;=" &amp; $A170, DataRegularSeason20242025!$D$3:$D$1315, D$1)+SUMIFS(DataRegularSeason20242025!$AB$3:$AB$1315,DataRegularSeason20242025!$B$3:$B$1315, "&lt;=" &amp; $A170, DataRegularSeason20242025!$E$3:$E$1315, D$1)</f>
        <v>51</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62</v>
      </c>
      <c r="G170" s="2">
        <f>SUMIFS(DataRegularSeason20242025!$AA$3:$AA$1315,DataRegularSeason20242025!$B$3:$B$1315, "&lt;=" &amp; $A170, DataRegularSeason20242025!$D$3:$D$1315, G$1)+SUMIFS(DataRegularSeason20242025!$AB$3:$AB$1315,DataRegularSeason20242025!$B$3:$B$1315, "&lt;=" &amp; $A170, DataRegularSeason20242025!$E$3:$E$1315, G$1)</f>
        <v>60</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68</v>
      </c>
      <c r="J170" s="2">
        <f>SUMIFS(DataRegularSeason20242025!$AA$3:$AA$1315,DataRegularSeason20242025!$B$3:$B$1315, "&lt;=" &amp; $A170, DataRegularSeason20242025!$D$3:$D$1315, J$1)+SUMIFS(DataRegularSeason20242025!$AB$3:$AB$1315,DataRegularSeason20242025!$B$3:$B$1315, "&lt;=" &amp; $A170, DataRegularSeason20242025!$E$3:$E$1315, J$1)</f>
        <v>74</v>
      </c>
      <c r="K170" s="2">
        <f>SUMIFS(DataRegularSeason20242025!$AA$3:$AA$1315,DataRegularSeason20242025!$B$3:$B$1315, "&lt;=" &amp; $A170, DataRegularSeason20242025!$D$3:$D$1315, K$1)+SUMIFS(DataRegularSeason20242025!$AB$3:$AB$1315,DataRegularSeason20242025!$B$3:$B$1315, "&lt;=" &amp; $A170, DataRegularSeason20242025!$E$3:$E$1315, K$1)</f>
        <v>64</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71</v>
      </c>
      <c r="N170" s="2">
        <f>SUMIFS(DataRegularSeason20242025!$AA$3:$AA$1315,DataRegularSeason20242025!$B$3:$B$1315, "&lt;=" &amp; $A170, DataRegularSeason20242025!$D$3:$D$1315, N$1)+SUMIFS(DataRegularSeason20242025!$AB$3:$AB$1315,DataRegularSeason20242025!$B$3:$B$1315, "&lt;=" &amp; $A170, DataRegularSeason20242025!$E$3:$E$1315, N$1)</f>
        <v>67</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57</v>
      </c>
      <c r="Q170" s="2">
        <f>SUMIFS(DataRegularSeason20242025!$AA$3:$AA$1315,DataRegularSeason20242025!$B$3:$B$1315, "&lt;=" &amp; $A170, DataRegularSeason20242025!$D$3:$D$1315, Q$1)+SUMIFS(DataRegularSeason20242025!$AB$3:$AB$1315,DataRegularSeason20242025!$B$3:$B$1315, "&lt;=" &amp; $A170, DataRegularSeason20242025!$E$3:$E$1315, Q$1)</f>
        <v>68</v>
      </c>
      <c r="R170" s="2">
        <f>SUMIFS(DataRegularSeason20242025!$AA$3:$AA$1315,DataRegularSeason20242025!$B$3:$B$1315, "&lt;=" &amp; $A170, DataRegularSeason20242025!$D$3:$D$1315, R$1)+SUMIFS(DataRegularSeason20242025!$AB$3:$AB$1315,DataRegularSeason20242025!$B$3:$B$1315, "&lt;=" &amp; $A170, DataRegularSeason20242025!$E$3:$E$1315, R$1)</f>
        <v>47</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60</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57</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37</v>
      </c>
      <c r="Z170" s="2">
        <f>SUMIFS(DataRegularSeason20242025!$AA$3:$AA$1315,DataRegularSeason20242025!$B$3:$B$1315, "&lt;=" &amp; $A170, DataRegularSeason20242025!$D$3:$D$1315, Z$1)+SUMIFS(DataRegularSeason20242025!$AB$3:$AB$1315,DataRegularSeason20242025!$B$3:$B$1315, "&lt;=" &amp; $A170, DataRegularSeason20242025!$E$3:$E$1315, Z$1)</f>
        <v>56</v>
      </c>
      <c r="AA170" s="2">
        <f>SUMIFS(DataRegularSeason20242025!$AA$3:$AA$1315,DataRegularSeason20242025!$B$3:$B$1315, "&lt;=" &amp; $A170, DataRegularSeason20242025!$D$3:$D$1315, AA$1)+SUMIFS(DataRegularSeason20242025!$AB$3:$AB$1315,DataRegularSeason20242025!$B$3:$B$1315, "&lt;=" &amp; $A170, DataRegularSeason20242025!$E$3:$E$1315, AA$1)</f>
        <v>66</v>
      </c>
      <c r="AB170" s="2">
        <f>SUMIFS(DataRegularSeason20242025!$AA$3:$AA$1315,DataRegularSeason20242025!$B$3:$B$1315, "&lt;=" &amp; $A170, DataRegularSeason20242025!$D$3:$D$1315, AB$1)+SUMIFS(DataRegularSeason20242025!$AB$3:$AB$1315,DataRegularSeason20242025!$B$3:$B$1315, "&lt;=" &amp; $A170, DataRegularSeason20242025!$E$3:$E$1315, AB$1)</f>
        <v>72</v>
      </c>
      <c r="AC170" s="2">
        <f>SUMIFS(DataRegularSeason20242025!$AA$3:$AA$1315,DataRegularSeason20242025!$B$3:$B$1315, "&lt;=" &amp; $A170, DataRegularSeason20242025!$D$3:$D$1315, AC$1)+SUMIFS(DataRegularSeason20242025!$AB$3:$AB$1315,DataRegularSeason20242025!$B$3:$B$1315, "&lt;=" &amp; $A170, DataRegularSeason20242025!$E$3:$E$1315, AC$1)</f>
        <v>57</v>
      </c>
      <c r="AD170" s="2">
        <f>SUMIFS(DataRegularSeason20242025!$AA$3:$AA$1315,DataRegularSeason20242025!$B$3:$B$1315, "&lt;=" &amp; $A170, DataRegularSeason20242025!$D$3:$D$1315, AD$1)+SUMIFS(DataRegularSeason20242025!$AB$3:$AB$1315,DataRegularSeason20242025!$B$3:$B$1315, "&lt;=" &amp; $A170, DataRegularSeason20242025!$E$3:$E$1315, AD$1)</f>
        <v>60</v>
      </c>
      <c r="AE170" s="2">
        <f>SUMIFS(DataRegularSeason20242025!$AA$3:$AA$1315,DataRegularSeason20242025!$B$3:$B$1315, "&lt;=" &amp; $A170, DataRegularSeason20242025!$D$3:$D$1315, AE$1)+SUMIFS(DataRegularSeason20242025!$AB$3:$AB$1315,DataRegularSeason20242025!$B$3:$B$1315, "&lt;=" &amp; $A170, DataRegularSeason20242025!$E$3:$E$1315, AE$1)</f>
        <v>74</v>
      </c>
      <c r="AF170" s="2">
        <f>SUMIFS(DataRegularSeason20242025!$AA$3:$AA$1315,DataRegularSeason20242025!$B$3:$B$1315, "&lt;=" &amp; $A170, DataRegularSeason20242025!$D$3:$D$1315, AF$1)+SUMIFS(DataRegularSeason20242025!$AB$3:$AB$1315,DataRegularSeason20242025!$B$3:$B$1315, "&lt;=" &amp; $A170, DataRegularSeason20242025!$E$3:$E$1315, AF$1)</f>
        <v>83</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57</v>
      </c>
      <c r="C171" s="2">
        <f>SUMIFS(DataRegularSeason20242025!$AA$3:$AA$1315,DataRegularSeason20242025!$B$3:$B$1315, "&lt;=" &amp; $A171, DataRegularSeason20242025!$D$3:$D$1315, C$1)+SUMIFS(DataRegularSeason20242025!$AB$3:$AB$1315,DataRegularSeason20242025!$B$3:$B$1315, "&lt;=" &amp; $A171, DataRegularSeason20242025!$E$3:$E$1315, C$1)</f>
        <v>61</v>
      </c>
      <c r="D171" s="2">
        <f>SUMIFS(DataRegularSeason20242025!$AA$3:$AA$1315,DataRegularSeason20242025!$B$3:$B$1315, "&lt;=" &amp; $A171, DataRegularSeason20242025!$D$3:$D$1315, D$1)+SUMIFS(DataRegularSeason20242025!$AB$3:$AB$1315,DataRegularSeason20242025!$B$3:$B$1315, "&lt;=" &amp; $A171, DataRegularSeason20242025!$E$3:$E$1315, D$1)</f>
        <v>51</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62</v>
      </c>
      <c r="G171" s="2">
        <f>SUMIFS(DataRegularSeason20242025!$AA$3:$AA$1315,DataRegularSeason20242025!$B$3:$B$1315, "&lt;=" &amp; $A171, DataRegularSeason20242025!$D$3:$D$1315, G$1)+SUMIFS(DataRegularSeason20242025!$AB$3:$AB$1315,DataRegularSeason20242025!$B$3:$B$1315, "&lt;=" &amp; $A171, DataRegularSeason20242025!$E$3:$E$1315, G$1)</f>
        <v>60</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68</v>
      </c>
      <c r="J171" s="2">
        <f>SUMIFS(DataRegularSeason20242025!$AA$3:$AA$1315,DataRegularSeason20242025!$B$3:$B$1315, "&lt;=" &amp; $A171, DataRegularSeason20242025!$D$3:$D$1315, J$1)+SUMIFS(DataRegularSeason20242025!$AB$3:$AB$1315,DataRegularSeason20242025!$B$3:$B$1315, "&lt;=" &amp; $A171, DataRegularSeason20242025!$E$3:$E$1315, J$1)</f>
        <v>74</v>
      </c>
      <c r="K171" s="2">
        <f>SUMIFS(DataRegularSeason20242025!$AA$3:$AA$1315,DataRegularSeason20242025!$B$3:$B$1315, "&lt;=" &amp; $A171, DataRegularSeason20242025!$D$3:$D$1315, K$1)+SUMIFS(DataRegularSeason20242025!$AB$3:$AB$1315,DataRegularSeason20242025!$B$3:$B$1315, "&lt;=" &amp; $A171, DataRegularSeason20242025!$E$3:$E$1315, K$1)</f>
        <v>64</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71</v>
      </c>
      <c r="N171" s="2">
        <f>SUMIFS(DataRegularSeason20242025!$AA$3:$AA$1315,DataRegularSeason20242025!$B$3:$B$1315, "&lt;=" &amp; $A171, DataRegularSeason20242025!$D$3:$D$1315, N$1)+SUMIFS(DataRegularSeason20242025!$AB$3:$AB$1315,DataRegularSeason20242025!$B$3:$B$1315, "&lt;=" &amp; $A171, DataRegularSeason20242025!$E$3:$E$1315, N$1)</f>
        <v>67</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57</v>
      </c>
      <c r="Q171" s="2">
        <f>SUMIFS(DataRegularSeason20242025!$AA$3:$AA$1315,DataRegularSeason20242025!$B$3:$B$1315, "&lt;=" &amp; $A171, DataRegularSeason20242025!$D$3:$D$1315, Q$1)+SUMIFS(DataRegularSeason20242025!$AB$3:$AB$1315,DataRegularSeason20242025!$B$3:$B$1315, "&lt;=" &amp; $A171, DataRegularSeason20242025!$E$3:$E$1315, Q$1)</f>
        <v>68</v>
      </c>
      <c r="R171" s="2">
        <f>SUMIFS(DataRegularSeason20242025!$AA$3:$AA$1315,DataRegularSeason20242025!$B$3:$B$1315, "&lt;=" &amp; $A171, DataRegularSeason20242025!$D$3:$D$1315, R$1)+SUMIFS(DataRegularSeason20242025!$AB$3:$AB$1315,DataRegularSeason20242025!$B$3:$B$1315, "&lt;=" &amp; $A171, DataRegularSeason20242025!$E$3:$E$1315, R$1)</f>
        <v>47</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60</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57</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37</v>
      </c>
      <c r="Z171" s="2">
        <f>SUMIFS(DataRegularSeason20242025!$AA$3:$AA$1315,DataRegularSeason20242025!$B$3:$B$1315, "&lt;=" &amp; $A171, DataRegularSeason20242025!$D$3:$D$1315, Z$1)+SUMIFS(DataRegularSeason20242025!$AB$3:$AB$1315,DataRegularSeason20242025!$B$3:$B$1315, "&lt;=" &amp; $A171, DataRegularSeason20242025!$E$3:$E$1315, Z$1)</f>
        <v>56</v>
      </c>
      <c r="AA171" s="2">
        <f>SUMIFS(DataRegularSeason20242025!$AA$3:$AA$1315,DataRegularSeason20242025!$B$3:$B$1315, "&lt;=" &amp; $A171, DataRegularSeason20242025!$D$3:$D$1315, AA$1)+SUMIFS(DataRegularSeason20242025!$AB$3:$AB$1315,DataRegularSeason20242025!$B$3:$B$1315, "&lt;=" &amp; $A171, DataRegularSeason20242025!$E$3:$E$1315, AA$1)</f>
        <v>66</v>
      </c>
      <c r="AB171" s="2">
        <f>SUMIFS(DataRegularSeason20242025!$AA$3:$AA$1315,DataRegularSeason20242025!$B$3:$B$1315, "&lt;=" &amp; $A171, DataRegularSeason20242025!$D$3:$D$1315, AB$1)+SUMIFS(DataRegularSeason20242025!$AB$3:$AB$1315,DataRegularSeason20242025!$B$3:$B$1315, "&lt;=" &amp; $A171, DataRegularSeason20242025!$E$3:$E$1315, AB$1)</f>
        <v>72</v>
      </c>
      <c r="AC171" s="2">
        <f>SUMIFS(DataRegularSeason20242025!$AA$3:$AA$1315,DataRegularSeason20242025!$B$3:$B$1315, "&lt;=" &amp; $A171, DataRegularSeason20242025!$D$3:$D$1315, AC$1)+SUMIFS(DataRegularSeason20242025!$AB$3:$AB$1315,DataRegularSeason20242025!$B$3:$B$1315, "&lt;=" &amp; $A171, DataRegularSeason20242025!$E$3:$E$1315, AC$1)</f>
        <v>57</v>
      </c>
      <c r="AD171" s="2">
        <f>SUMIFS(DataRegularSeason20242025!$AA$3:$AA$1315,DataRegularSeason20242025!$B$3:$B$1315, "&lt;=" &amp; $A171, DataRegularSeason20242025!$D$3:$D$1315, AD$1)+SUMIFS(DataRegularSeason20242025!$AB$3:$AB$1315,DataRegularSeason20242025!$B$3:$B$1315, "&lt;=" &amp; $A171, DataRegularSeason20242025!$E$3:$E$1315, AD$1)</f>
        <v>60</v>
      </c>
      <c r="AE171" s="2">
        <f>SUMIFS(DataRegularSeason20242025!$AA$3:$AA$1315,DataRegularSeason20242025!$B$3:$B$1315, "&lt;=" &amp; $A171, DataRegularSeason20242025!$D$3:$D$1315, AE$1)+SUMIFS(DataRegularSeason20242025!$AB$3:$AB$1315,DataRegularSeason20242025!$B$3:$B$1315, "&lt;=" &amp; $A171, DataRegularSeason20242025!$E$3:$E$1315, AE$1)</f>
        <v>74</v>
      </c>
      <c r="AF171" s="2">
        <f>SUMIFS(DataRegularSeason20242025!$AA$3:$AA$1315,DataRegularSeason20242025!$B$3:$B$1315, "&lt;=" &amp; $A171, DataRegularSeason20242025!$D$3:$D$1315, AF$1)+SUMIFS(DataRegularSeason20242025!$AB$3:$AB$1315,DataRegularSeason20242025!$B$3:$B$1315, "&lt;=" &amp; $A171, DataRegularSeason20242025!$E$3:$E$1315, AF$1)</f>
        <v>83</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57</v>
      </c>
      <c r="C172" s="2">
        <f>SUMIFS(DataRegularSeason20242025!$AA$3:$AA$1315,DataRegularSeason20242025!$B$3:$B$1315, "&lt;=" &amp; $A172, DataRegularSeason20242025!$D$3:$D$1315, C$1)+SUMIFS(DataRegularSeason20242025!$AB$3:$AB$1315,DataRegularSeason20242025!$B$3:$B$1315, "&lt;=" &amp; $A172, DataRegularSeason20242025!$E$3:$E$1315, C$1)</f>
        <v>61</v>
      </c>
      <c r="D172" s="2">
        <f>SUMIFS(DataRegularSeason20242025!$AA$3:$AA$1315,DataRegularSeason20242025!$B$3:$B$1315, "&lt;=" &amp; $A172, DataRegularSeason20242025!$D$3:$D$1315, D$1)+SUMIFS(DataRegularSeason20242025!$AB$3:$AB$1315,DataRegularSeason20242025!$B$3:$B$1315, "&lt;=" &amp; $A172, DataRegularSeason20242025!$E$3:$E$1315, D$1)</f>
        <v>51</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62</v>
      </c>
      <c r="G172" s="2">
        <f>SUMIFS(DataRegularSeason20242025!$AA$3:$AA$1315,DataRegularSeason20242025!$B$3:$B$1315, "&lt;=" &amp; $A172, DataRegularSeason20242025!$D$3:$D$1315, G$1)+SUMIFS(DataRegularSeason20242025!$AB$3:$AB$1315,DataRegularSeason20242025!$B$3:$B$1315, "&lt;=" &amp; $A172, DataRegularSeason20242025!$E$3:$E$1315, G$1)</f>
        <v>60</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68</v>
      </c>
      <c r="J172" s="2">
        <f>SUMIFS(DataRegularSeason20242025!$AA$3:$AA$1315,DataRegularSeason20242025!$B$3:$B$1315, "&lt;=" &amp; $A172, DataRegularSeason20242025!$D$3:$D$1315, J$1)+SUMIFS(DataRegularSeason20242025!$AB$3:$AB$1315,DataRegularSeason20242025!$B$3:$B$1315, "&lt;=" &amp; $A172, DataRegularSeason20242025!$E$3:$E$1315, J$1)</f>
        <v>74</v>
      </c>
      <c r="K172" s="2">
        <f>SUMIFS(DataRegularSeason20242025!$AA$3:$AA$1315,DataRegularSeason20242025!$B$3:$B$1315, "&lt;=" &amp; $A172, DataRegularSeason20242025!$D$3:$D$1315, K$1)+SUMIFS(DataRegularSeason20242025!$AB$3:$AB$1315,DataRegularSeason20242025!$B$3:$B$1315, "&lt;=" &amp; $A172, DataRegularSeason20242025!$E$3:$E$1315, K$1)</f>
        <v>64</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71</v>
      </c>
      <c r="N172" s="2">
        <f>SUMIFS(DataRegularSeason20242025!$AA$3:$AA$1315,DataRegularSeason20242025!$B$3:$B$1315, "&lt;=" &amp; $A172, DataRegularSeason20242025!$D$3:$D$1315, N$1)+SUMIFS(DataRegularSeason20242025!$AB$3:$AB$1315,DataRegularSeason20242025!$B$3:$B$1315, "&lt;=" &amp; $A172, DataRegularSeason20242025!$E$3:$E$1315, N$1)</f>
        <v>67</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57</v>
      </c>
      <c r="Q172" s="2">
        <f>SUMIFS(DataRegularSeason20242025!$AA$3:$AA$1315,DataRegularSeason20242025!$B$3:$B$1315, "&lt;=" &amp; $A172, DataRegularSeason20242025!$D$3:$D$1315, Q$1)+SUMIFS(DataRegularSeason20242025!$AB$3:$AB$1315,DataRegularSeason20242025!$B$3:$B$1315, "&lt;=" &amp; $A172, DataRegularSeason20242025!$E$3:$E$1315, Q$1)</f>
        <v>68</v>
      </c>
      <c r="R172" s="2">
        <f>SUMIFS(DataRegularSeason20242025!$AA$3:$AA$1315,DataRegularSeason20242025!$B$3:$B$1315, "&lt;=" &amp; $A172, DataRegularSeason20242025!$D$3:$D$1315, R$1)+SUMIFS(DataRegularSeason20242025!$AB$3:$AB$1315,DataRegularSeason20242025!$B$3:$B$1315, "&lt;=" &amp; $A172, DataRegularSeason20242025!$E$3:$E$1315, R$1)</f>
        <v>47</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60</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57</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37</v>
      </c>
      <c r="Z172" s="2">
        <f>SUMIFS(DataRegularSeason20242025!$AA$3:$AA$1315,DataRegularSeason20242025!$B$3:$B$1315, "&lt;=" &amp; $A172, DataRegularSeason20242025!$D$3:$D$1315, Z$1)+SUMIFS(DataRegularSeason20242025!$AB$3:$AB$1315,DataRegularSeason20242025!$B$3:$B$1315, "&lt;=" &amp; $A172, DataRegularSeason20242025!$E$3:$E$1315, Z$1)</f>
        <v>56</v>
      </c>
      <c r="AA172" s="2">
        <f>SUMIFS(DataRegularSeason20242025!$AA$3:$AA$1315,DataRegularSeason20242025!$B$3:$B$1315, "&lt;=" &amp; $A172, DataRegularSeason20242025!$D$3:$D$1315, AA$1)+SUMIFS(DataRegularSeason20242025!$AB$3:$AB$1315,DataRegularSeason20242025!$B$3:$B$1315, "&lt;=" &amp; $A172, DataRegularSeason20242025!$E$3:$E$1315, AA$1)</f>
        <v>66</v>
      </c>
      <c r="AB172" s="2">
        <f>SUMIFS(DataRegularSeason20242025!$AA$3:$AA$1315,DataRegularSeason20242025!$B$3:$B$1315, "&lt;=" &amp; $A172, DataRegularSeason20242025!$D$3:$D$1315, AB$1)+SUMIFS(DataRegularSeason20242025!$AB$3:$AB$1315,DataRegularSeason20242025!$B$3:$B$1315, "&lt;=" &amp; $A172, DataRegularSeason20242025!$E$3:$E$1315, AB$1)</f>
        <v>72</v>
      </c>
      <c r="AC172" s="2">
        <f>SUMIFS(DataRegularSeason20242025!$AA$3:$AA$1315,DataRegularSeason20242025!$B$3:$B$1315, "&lt;=" &amp; $A172, DataRegularSeason20242025!$D$3:$D$1315, AC$1)+SUMIFS(DataRegularSeason20242025!$AB$3:$AB$1315,DataRegularSeason20242025!$B$3:$B$1315, "&lt;=" &amp; $A172, DataRegularSeason20242025!$E$3:$E$1315, AC$1)</f>
        <v>57</v>
      </c>
      <c r="AD172" s="2">
        <f>SUMIFS(DataRegularSeason20242025!$AA$3:$AA$1315,DataRegularSeason20242025!$B$3:$B$1315, "&lt;=" &amp; $A172, DataRegularSeason20242025!$D$3:$D$1315, AD$1)+SUMIFS(DataRegularSeason20242025!$AB$3:$AB$1315,DataRegularSeason20242025!$B$3:$B$1315, "&lt;=" &amp; $A172, DataRegularSeason20242025!$E$3:$E$1315, AD$1)</f>
        <v>60</v>
      </c>
      <c r="AE172" s="2">
        <f>SUMIFS(DataRegularSeason20242025!$AA$3:$AA$1315,DataRegularSeason20242025!$B$3:$B$1315, "&lt;=" &amp; $A172, DataRegularSeason20242025!$D$3:$D$1315, AE$1)+SUMIFS(DataRegularSeason20242025!$AB$3:$AB$1315,DataRegularSeason20242025!$B$3:$B$1315, "&lt;=" &amp; $A172, DataRegularSeason20242025!$E$3:$E$1315, AE$1)</f>
        <v>74</v>
      </c>
      <c r="AF172" s="2">
        <f>SUMIFS(DataRegularSeason20242025!$AA$3:$AA$1315,DataRegularSeason20242025!$B$3:$B$1315, "&lt;=" &amp; $A172, DataRegularSeason20242025!$D$3:$D$1315, AF$1)+SUMIFS(DataRegularSeason20242025!$AB$3:$AB$1315,DataRegularSeason20242025!$B$3:$B$1315, "&lt;=" &amp; $A172, DataRegularSeason20242025!$E$3:$E$1315, AF$1)</f>
        <v>83</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57</v>
      </c>
      <c r="C173" s="2">
        <f>SUMIFS(DataRegularSeason20242025!$AA$3:$AA$1315,DataRegularSeason20242025!$B$3:$B$1315, "&lt;=" &amp; $A173, DataRegularSeason20242025!$D$3:$D$1315, C$1)+SUMIFS(DataRegularSeason20242025!$AB$3:$AB$1315,DataRegularSeason20242025!$B$3:$B$1315, "&lt;=" &amp; $A173, DataRegularSeason20242025!$E$3:$E$1315, C$1)</f>
        <v>61</v>
      </c>
      <c r="D173" s="2">
        <f>SUMIFS(DataRegularSeason20242025!$AA$3:$AA$1315,DataRegularSeason20242025!$B$3:$B$1315, "&lt;=" &amp; $A173, DataRegularSeason20242025!$D$3:$D$1315, D$1)+SUMIFS(DataRegularSeason20242025!$AB$3:$AB$1315,DataRegularSeason20242025!$B$3:$B$1315, "&lt;=" &amp; $A173, DataRegularSeason20242025!$E$3:$E$1315, D$1)</f>
        <v>51</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62</v>
      </c>
      <c r="G173" s="2">
        <f>SUMIFS(DataRegularSeason20242025!$AA$3:$AA$1315,DataRegularSeason20242025!$B$3:$B$1315, "&lt;=" &amp; $A173, DataRegularSeason20242025!$D$3:$D$1315, G$1)+SUMIFS(DataRegularSeason20242025!$AB$3:$AB$1315,DataRegularSeason20242025!$B$3:$B$1315, "&lt;=" &amp; $A173, DataRegularSeason20242025!$E$3:$E$1315, G$1)</f>
        <v>60</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68</v>
      </c>
      <c r="J173" s="2">
        <f>SUMIFS(DataRegularSeason20242025!$AA$3:$AA$1315,DataRegularSeason20242025!$B$3:$B$1315, "&lt;=" &amp; $A173, DataRegularSeason20242025!$D$3:$D$1315, J$1)+SUMIFS(DataRegularSeason20242025!$AB$3:$AB$1315,DataRegularSeason20242025!$B$3:$B$1315, "&lt;=" &amp; $A173, DataRegularSeason20242025!$E$3:$E$1315, J$1)</f>
        <v>74</v>
      </c>
      <c r="K173" s="2">
        <f>SUMIFS(DataRegularSeason20242025!$AA$3:$AA$1315,DataRegularSeason20242025!$B$3:$B$1315, "&lt;=" &amp; $A173, DataRegularSeason20242025!$D$3:$D$1315, K$1)+SUMIFS(DataRegularSeason20242025!$AB$3:$AB$1315,DataRegularSeason20242025!$B$3:$B$1315, "&lt;=" &amp; $A173, DataRegularSeason20242025!$E$3:$E$1315, K$1)</f>
        <v>64</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71</v>
      </c>
      <c r="N173" s="2">
        <f>SUMIFS(DataRegularSeason20242025!$AA$3:$AA$1315,DataRegularSeason20242025!$B$3:$B$1315, "&lt;=" &amp; $A173, DataRegularSeason20242025!$D$3:$D$1315, N$1)+SUMIFS(DataRegularSeason20242025!$AB$3:$AB$1315,DataRegularSeason20242025!$B$3:$B$1315, "&lt;=" &amp; $A173, DataRegularSeason20242025!$E$3:$E$1315, N$1)</f>
        <v>67</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57</v>
      </c>
      <c r="Q173" s="2">
        <f>SUMIFS(DataRegularSeason20242025!$AA$3:$AA$1315,DataRegularSeason20242025!$B$3:$B$1315, "&lt;=" &amp; $A173, DataRegularSeason20242025!$D$3:$D$1315, Q$1)+SUMIFS(DataRegularSeason20242025!$AB$3:$AB$1315,DataRegularSeason20242025!$B$3:$B$1315, "&lt;=" &amp; $A173, DataRegularSeason20242025!$E$3:$E$1315, Q$1)</f>
        <v>68</v>
      </c>
      <c r="R173" s="2">
        <f>SUMIFS(DataRegularSeason20242025!$AA$3:$AA$1315,DataRegularSeason20242025!$B$3:$B$1315, "&lt;=" &amp; $A173, DataRegularSeason20242025!$D$3:$D$1315, R$1)+SUMIFS(DataRegularSeason20242025!$AB$3:$AB$1315,DataRegularSeason20242025!$B$3:$B$1315, "&lt;=" &amp; $A173, DataRegularSeason20242025!$E$3:$E$1315, R$1)</f>
        <v>47</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60</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57</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37</v>
      </c>
      <c r="Z173" s="2">
        <f>SUMIFS(DataRegularSeason20242025!$AA$3:$AA$1315,DataRegularSeason20242025!$B$3:$B$1315, "&lt;=" &amp; $A173, DataRegularSeason20242025!$D$3:$D$1315, Z$1)+SUMIFS(DataRegularSeason20242025!$AB$3:$AB$1315,DataRegularSeason20242025!$B$3:$B$1315, "&lt;=" &amp; $A173, DataRegularSeason20242025!$E$3:$E$1315, Z$1)</f>
        <v>56</v>
      </c>
      <c r="AA173" s="2">
        <f>SUMIFS(DataRegularSeason20242025!$AA$3:$AA$1315,DataRegularSeason20242025!$B$3:$B$1315, "&lt;=" &amp; $A173, DataRegularSeason20242025!$D$3:$D$1315, AA$1)+SUMIFS(DataRegularSeason20242025!$AB$3:$AB$1315,DataRegularSeason20242025!$B$3:$B$1315, "&lt;=" &amp; $A173, DataRegularSeason20242025!$E$3:$E$1315, AA$1)</f>
        <v>66</v>
      </c>
      <c r="AB173" s="2">
        <f>SUMIFS(DataRegularSeason20242025!$AA$3:$AA$1315,DataRegularSeason20242025!$B$3:$B$1315, "&lt;=" &amp; $A173, DataRegularSeason20242025!$D$3:$D$1315, AB$1)+SUMIFS(DataRegularSeason20242025!$AB$3:$AB$1315,DataRegularSeason20242025!$B$3:$B$1315, "&lt;=" &amp; $A173, DataRegularSeason20242025!$E$3:$E$1315, AB$1)</f>
        <v>72</v>
      </c>
      <c r="AC173" s="2">
        <f>SUMIFS(DataRegularSeason20242025!$AA$3:$AA$1315,DataRegularSeason20242025!$B$3:$B$1315, "&lt;=" &amp; $A173, DataRegularSeason20242025!$D$3:$D$1315, AC$1)+SUMIFS(DataRegularSeason20242025!$AB$3:$AB$1315,DataRegularSeason20242025!$B$3:$B$1315, "&lt;=" &amp; $A173, DataRegularSeason20242025!$E$3:$E$1315, AC$1)</f>
        <v>57</v>
      </c>
      <c r="AD173" s="2">
        <f>SUMIFS(DataRegularSeason20242025!$AA$3:$AA$1315,DataRegularSeason20242025!$B$3:$B$1315, "&lt;=" &amp; $A173, DataRegularSeason20242025!$D$3:$D$1315, AD$1)+SUMIFS(DataRegularSeason20242025!$AB$3:$AB$1315,DataRegularSeason20242025!$B$3:$B$1315, "&lt;=" &amp; $A173, DataRegularSeason20242025!$E$3:$E$1315, AD$1)</f>
        <v>60</v>
      </c>
      <c r="AE173" s="2">
        <f>SUMIFS(DataRegularSeason20242025!$AA$3:$AA$1315,DataRegularSeason20242025!$B$3:$B$1315, "&lt;=" &amp; $A173, DataRegularSeason20242025!$D$3:$D$1315, AE$1)+SUMIFS(DataRegularSeason20242025!$AB$3:$AB$1315,DataRegularSeason20242025!$B$3:$B$1315, "&lt;=" &amp; $A173, DataRegularSeason20242025!$E$3:$E$1315, AE$1)</f>
        <v>74</v>
      </c>
      <c r="AF173" s="2">
        <f>SUMIFS(DataRegularSeason20242025!$AA$3:$AA$1315,DataRegularSeason20242025!$B$3:$B$1315, "&lt;=" &amp; $A173, DataRegularSeason20242025!$D$3:$D$1315, AF$1)+SUMIFS(DataRegularSeason20242025!$AB$3:$AB$1315,DataRegularSeason20242025!$B$3:$B$1315, "&lt;=" &amp; $A173, DataRegularSeason20242025!$E$3:$E$1315, AF$1)</f>
        <v>83</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57</v>
      </c>
      <c r="C174" s="2">
        <f>SUMIFS(DataRegularSeason20242025!$AA$3:$AA$1315,DataRegularSeason20242025!$B$3:$B$1315, "&lt;=" &amp; $A174, DataRegularSeason20242025!$D$3:$D$1315, C$1)+SUMIFS(DataRegularSeason20242025!$AB$3:$AB$1315,DataRegularSeason20242025!$B$3:$B$1315, "&lt;=" &amp; $A174, DataRegularSeason20242025!$E$3:$E$1315, C$1)</f>
        <v>61</v>
      </c>
      <c r="D174" s="2">
        <f>SUMIFS(DataRegularSeason20242025!$AA$3:$AA$1315,DataRegularSeason20242025!$B$3:$B$1315, "&lt;=" &amp; $A174, DataRegularSeason20242025!$D$3:$D$1315, D$1)+SUMIFS(DataRegularSeason20242025!$AB$3:$AB$1315,DataRegularSeason20242025!$B$3:$B$1315, "&lt;=" &amp; $A174, DataRegularSeason20242025!$E$3:$E$1315, D$1)</f>
        <v>51</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62</v>
      </c>
      <c r="G174" s="2">
        <f>SUMIFS(DataRegularSeason20242025!$AA$3:$AA$1315,DataRegularSeason20242025!$B$3:$B$1315, "&lt;=" &amp; $A174, DataRegularSeason20242025!$D$3:$D$1315, G$1)+SUMIFS(DataRegularSeason20242025!$AB$3:$AB$1315,DataRegularSeason20242025!$B$3:$B$1315, "&lt;=" &amp; $A174, DataRegularSeason20242025!$E$3:$E$1315, G$1)</f>
        <v>60</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68</v>
      </c>
      <c r="J174" s="2">
        <f>SUMIFS(DataRegularSeason20242025!$AA$3:$AA$1315,DataRegularSeason20242025!$B$3:$B$1315, "&lt;=" &amp; $A174, DataRegularSeason20242025!$D$3:$D$1315, J$1)+SUMIFS(DataRegularSeason20242025!$AB$3:$AB$1315,DataRegularSeason20242025!$B$3:$B$1315, "&lt;=" &amp; $A174, DataRegularSeason20242025!$E$3:$E$1315, J$1)</f>
        <v>74</v>
      </c>
      <c r="K174" s="2">
        <f>SUMIFS(DataRegularSeason20242025!$AA$3:$AA$1315,DataRegularSeason20242025!$B$3:$B$1315, "&lt;=" &amp; $A174, DataRegularSeason20242025!$D$3:$D$1315, K$1)+SUMIFS(DataRegularSeason20242025!$AB$3:$AB$1315,DataRegularSeason20242025!$B$3:$B$1315, "&lt;=" &amp; $A174, DataRegularSeason20242025!$E$3:$E$1315, K$1)</f>
        <v>64</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71</v>
      </c>
      <c r="N174" s="2">
        <f>SUMIFS(DataRegularSeason20242025!$AA$3:$AA$1315,DataRegularSeason20242025!$B$3:$B$1315, "&lt;=" &amp; $A174, DataRegularSeason20242025!$D$3:$D$1315, N$1)+SUMIFS(DataRegularSeason20242025!$AB$3:$AB$1315,DataRegularSeason20242025!$B$3:$B$1315, "&lt;=" &amp; $A174, DataRegularSeason20242025!$E$3:$E$1315, N$1)</f>
        <v>67</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57</v>
      </c>
      <c r="Q174" s="2">
        <f>SUMIFS(DataRegularSeason20242025!$AA$3:$AA$1315,DataRegularSeason20242025!$B$3:$B$1315, "&lt;=" &amp; $A174, DataRegularSeason20242025!$D$3:$D$1315, Q$1)+SUMIFS(DataRegularSeason20242025!$AB$3:$AB$1315,DataRegularSeason20242025!$B$3:$B$1315, "&lt;=" &amp; $A174, DataRegularSeason20242025!$E$3:$E$1315, Q$1)</f>
        <v>68</v>
      </c>
      <c r="R174" s="2">
        <f>SUMIFS(DataRegularSeason20242025!$AA$3:$AA$1315,DataRegularSeason20242025!$B$3:$B$1315, "&lt;=" &amp; $A174, DataRegularSeason20242025!$D$3:$D$1315, R$1)+SUMIFS(DataRegularSeason20242025!$AB$3:$AB$1315,DataRegularSeason20242025!$B$3:$B$1315, "&lt;=" &amp; $A174, DataRegularSeason20242025!$E$3:$E$1315, R$1)</f>
        <v>47</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60</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57</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37</v>
      </c>
      <c r="Z174" s="2">
        <f>SUMIFS(DataRegularSeason20242025!$AA$3:$AA$1315,DataRegularSeason20242025!$B$3:$B$1315, "&lt;=" &amp; $A174, DataRegularSeason20242025!$D$3:$D$1315, Z$1)+SUMIFS(DataRegularSeason20242025!$AB$3:$AB$1315,DataRegularSeason20242025!$B$3:$B$1315, "&lt;=" &amp; $A174, DataRegularSeason20242025!$E$3:$E$1315, Z$1)</f>
        <v>56</v>
      </c>
      <c r="AA174" s="2">
        <f>SUMIFS(DataRegularSeason20242025!$AA$3:$AA$1315,DataRegularSeason20242025!$B$3:$B$1315, "&lt;=" &amp; $A174, DataRegularSeason20242025!$D$3:$D$1315, AA$1)+SUMIFS(DataRegularSeason20242025!$AB$3:$AB$1315,DataRegularSeason20242025!$B$3:$B$1315, "&lt;=" &amp; $A174, DataRegularSeason20242025!$E$3:$E$1315, AA$1)</f>
        <v>66</v>
      </c>
      <c r="AB174" s="2">
        <f>SUMIFS(DataRegularSeason20242025!$AA$3:$AA$1315,DataRegularSeason20242025!$B$3:$B$1315, "&lt;=" &amp; $A174, DataRegularSeason20242025!$D$3:$D$1315, AB$1)+SUMIFS(DataRegularSeason20242025!$AB$3:$AB$1315,DataRegularSeason20242025!$B$3:$B$1315, "&lt;=" &amp; $A174, DataRegularSeason20242025!$E$3:$E$1315, AB$1)</f>
        <v>72</v>
      </c>
      <c r="AC174" s="2">
        <f>SUMIFS(DataRegularSeason20242025!$AA$3:$AA$1315,DataRegularSeason20242025!$B$3:$B$1315, "&lt;=" &amp; $A174, DataRegularSeason20242025!$D$3:$D$1315, AC$1)+SUMIFS(DataRegularSeason20242025!$AB$3:$AB$1315,DataRegularSeason20242025!$B$3:$B$1315, "&lt;=" &amp; $A174, DataRegularSeason20242025!$E$3:$E$1315, AC$1)</f>
        <v>57</v>
      </c>
      <c r="AD174" s="2">
        <f>SUMIFS(DataRegularSeason20242025!$AA$3:$AA$1315,DataRegularSeason20242025!$B$3:$B$1315, "&lt;=" &amp; $A174, DataRegularSeason20242025!$D$3:$D$1315, AD$1)+SUMIFS(DataRegularSeason20242025!$AB$3:$AB$1315,DataRegularSeason20242025!$B$3:$B$1315, "&lt;=" &amp; $A174, DataRegularSeason20242025!$E$3:$E$1315, AD$1)</f>
        <v>60</v>
      </c>
      <c r="AE174" s="2">
        <f>SUMIFS(DataRegularSeason20242025!$AA$3:$AA$1315,DataRegularSeason20242025!$B$3:$B$1315, "&lt;=" &amp; $A174, DataRegularSeason20242025!$D$3:$D$1315, AE$1)+SUMIFS(DataRegularSeason20242025!$AB$3:$AB$1315,DataRegularSeason20242025!$B$3:$B$1315, "&lt;=" &amp; $A174, DataRegularSeason20242025!$E$3:$E$1315, AE$1)</f>
        <v>74</v>
      </c>
      <c r="AF174" s="2">
        <f>SUMIFS(DataRegularSeason20242025!$AA$3:$AA$1315,DataRegularSeason20242025!$B$3:$B$1315, "&lt;=" &amp; $A174, DataRegularSeason20242025!$D$3:$D$1315, AF$1)+SUMIFS(DataRegularSeason20242025!$AB$3:$AB$1315,DataRegularSeason20242025!$B$3:$B$1315, "&lt;=" &amp; $A174, DataRegularSeason20242025!$E$3:$E$1315, AF$1)</f>
        <v>83</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57</v>
      </c>
      <c r="C175" s="2">
        <f>SUMIFS(DataRegularSeason20242025!$AA$3:$AA$1315,DataRegularSeason20242025!$B$3:$B$1315, "&lt;=" &amp; $A175, DataRegularSeason20242025!$D$3:$D$1315, C$1)+SUMIFS(DataRegularSeason20242025!$AB$3:$AB$1315,DataRegularSeason20242025!$B$3:$B$1315, "&lt;=" &amp; $A175, DataRegularSeason20242025!$E$3:$E$1315, C$1)</f>
        <v>61</v>
      </c>
      <c r="D175" s="2">
        <f>SUMIFS(DataRegularSeason20242025!$AA$3:$AA$1315,DataRegularSeason20242025!$B$3:$B$1315, "&lt;=" &amp; $A175, DataRegularSeason20242025!$D$3:$D$1315, D$1)+SUMIFS(DataRegularSeason20242025!$AB$3:$AB$1315,DataRegularSeason20242025!$B$3:$B$1315, "&lt;=" &amp; $A175, DataRegularSeason20242025!$E$3:$E$1315, D$1)</f>
        <v>51</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62</v>
      </c>
      <c r="G175" s="2">
        <f>SUMIFS(DataRegularSeason20242025!$AA$3:$AA$1315,DataRegularSeason20242025!$B$3:$B$1315, "&lt;=" &amp; $A175, DataRegularSeason20242025!$D$3:$D$1315, G$1)+SUMIFS(DataRegularSeason20242025!$AB$3:$AB$1315,DataRegularSeason20242025!$B$3:$B$1315, "&lt;=" &amp; $A175, DataRegularSeason20242025!$E$3:$E$1315, G$1)</f>
        <v>60</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68</v>
      </c>
      <c r="J175" s="2">
        <f>SUMIFS(DataRegularSeason20242025!$AA$3:$AA$1315,DataRegularSeason20242025!$B$3:$B$1315, "&lt;=" &amp; $A175, DataRegularSeason20242025!$D$3:$D$1315, J$1)+SUMIFS(DataRegularSeason20242025!$AB$3:$AB$1315,DataRegularSeason20242025!$B$3:$B$1315, "&lt;=" &amp; $A175, DataRegularSeason20242025!$E$3:$E$1315, J$1)</f>
        <v>74</v>
      </c>
      <c r="K175" s="2">
        <f>SUMIFS(DataRegularSeason20242025!$AA$3:$AA$1315,DataRegularSeason20242025!$B$3:$B$1315, "&lt;=" &amp; $A175, DataRegularSeason20242025!$D$3:$D$1315, K$1)+SUMIFS(DataRegularSeason20242025!$AB$3:$AB$1315,DataRegularSeason20242025!$B$3:$B$1315, "&lt;=" &amp; $A175, DataRegularSeason20242025!$E$3:$E$1315, K$1)</f>
        <v>64</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71</v>
      </c>
      <c r="N175" s="2">
        <f>SUMIFS(DataRegularSeason20242025!$AA$3:$AA$1315,DataRegularSeason20242025!$B$3:$B$1315, "&lt;=" &amp; $A175, DataRegularSeason20242025!$D$3:$D$1315, N$1)+SUMIFS(DataRegularSeason20242025!$AB$3:$AB$1315,DataRegularSeason20242025!$B$3:$B$1315, "&lt;=" &amp; $A175, DataRegularSeason20242025!$E$3:$E$1315, N$1)</f>
        <v>67</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57</v>
      </c>
      <c r="Q175" s="2">
        <f>SUMIFS(DataRegularSeason20242025!$AA$3:$AA$1315,DataRegularSeason20242025!$B$3:$B$1315, "&lt;=" &amp; $A175, DataRegularSeason20242025!$D$3:$D$1315, Q$1)+SUMIFS(DataRegularSeason20242025!$AB$3:$AB$1315,DataRegularSeason20242025!$B$3:$B$1315, "&lt;=" &amp; $A175, DataRegularSeason20242025!$E$3:$E$1315, Q$1)</f>
        <v>68</v>
      </c>
      <c r="R175" s="2">
        <f>SUMIFS(DataRegularSeason20242025!$AA$3:$AA$1315,DataRegularSeason20242025!$B$3:$B$1315, "&lt;=" &amp; $A175, DataRegularSeason20242025!$D$3:$D$1315, R$1)+SUMIFS(DataRegularSeason20242025!$AB$3:$AB$1315,DataRegularSeason20242025!$B$3:$B$1315, "&lt;=" &amp; $A175, DataRegularSeason20242025!$E$3:$E$1315, R$1)</f>
        <v>47</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60</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57</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37</v>
      </c>
      <c r="Z175" s="2">
        <f>SUMIFS(DataRegularSeason20242025!$AA$3:$AA$1315,DataRegularSeason20242025!$B$3:$B$1315, "&lt;=" &amp; $A175, DataRegularSeason20242025!$D$3:$D$1315, Z$1)+SUMIFS(DataRegularSeason20242025!$AB$3:$AB$1315,DataRegularSeason20242025!$B$3:$B$1315, "&lt;=" &amp; $A175, DataRegularSeason20242025!$E$3:$E$1315, Z$1)</f>
        <v>56</v>
      </c>
      <c r="AA175" s="2">
        <f>SUMIFS(DataRegularSeason20242025!$AA$3:$AA$1315,DataRegularSeason20242025!$B$3:$B$1315, "&lt;=" &amp; $A175, DataRegularSeason20242025!$D$3:$D$1315, AA$1)+SUMIFS(DataRegularSeason20242025!$AB$3:$AB$1315,DataRegularSeason20242025!$B$3:$B$1315, "&lt;=" &amp; $A175, DataRegularSeason20242025!$E$3:$E$1315, AA$1)</f>
        <v>66</v>
      </c>
      <c r="AB175" s="2">
        <f>SUMIFS(DataRegularSeason20242025!$AA$3:$AA$1315,DataRegularSeason20242025!$B$3:$B$1315, "&lt;=" &amp; $A175, DataRegularSeason20242025!$D$3:$D$1315, AB$1)+SUMIFS(DataRegularSeason20242025!$AB$3:$AB$1315,DataRegularSeason20242025!$B$3:$B$1315, "&lt;=" &amp; $A175, DataRegularSeason20242025!$E$3:$E$1315, AB$1)</f>
        <v>72</v>
      </c>
      <c r="AC175" s="2">
        <f>SUMIFS(DataRegularSeason20242025!$AA$3:$AA$1315,DataRegularSeason20242025!$B$3:$B$1315, "&lt;=" &amp; $A175, DataRegularSeason20242025!$D$3:$D$1315, AC$1)+SUMIFS(DataRegularSeason20242025!$AB$3:$AB$1315,DataRegularSeason20242025!$B$3:$B$1315, "&lt;=" &amp; $A175, DataRegularSeason20242025!$E$3:$E$1315, AC$1)</f>
        <v>57</v>
      </c>
      <c r="AD175" s="2">
        <f>SUMIFS(DataRegularSeason20242025!$AA$3:$AA$1315,DataRegularSeason20242025!$B$3:$B$1315, "&lt;=" &amp; $A175, DataRegularSeason20242025!$D$3:$D$1315, AD$1)+SUMIFS(DataRegularSeason20242025!$AB$3:$AB$1315,DataRegularSeason20242025!$B$3:$B$1315, "&lt;=" &amp; $A175, DataRegularSeason20242025!$E$3:$E$1315, AD$1)</f>
        <v>60</v>
      </c>
      <c r="AE175" s="2">
        <f>SUMIFS(DataRegularSeason20242025!$AA$3:$AA$1315,DataRegularSeason20242025!$B$3:$B$1315, "&lt;=" &amp; $A175, DataRegularSeason20242025!$D$3:$D$1315, AE$1)+SUMIFS(DataRegularSeason20242025!$AB$3:$AB$1315,DataRegularSeason20242025!$B$3:$B$1315, "&lt;=" &amp; $A175, DataRegularSeason20242025!$E$3:$E$1315, AE$1)</f>
        <v>74</v>
      </c>
      <c r="AF175" s="2">
        <f>SUMIFS(DataRegularSeason20242025!$AA$3:$AA$1315,DataRegularSeason20242025!$B$3:$B$1315, "&lt;=" &amp; $A175, DataRegularSeason20242025!$D$3:$D$1315, AF$1)+SUMIFS(DataRegularSeason20242025!$AB$3:$AB$1315,DataRegularSeason20242025!$B$3:$B$1315, "&lt;=" &amp; $A175, DataRegularSeason20242025!$E$3:$E$1315, AF$1)</f>
        <v>83</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57</v>
      </c>
      <c r="C176" s="2">
        <f>SUMIFS(DataRegularSeason20242025!$AA$3:$AA$1315,DataRegularSeason20242025!$B$3:$B$1315, "&lt;=" &amp; $A176, DataRegularSeason20242025!$D$3:$D$1315, C$1)+SUMIFS(DataRegularSeason20242025!$AB$3:$AB$1315,DataRegularSeason20242025!$B$3:$B$1315, "&lt;=" &amp; $A176, DataRegularSeason20242025!$E$3:$E$1315, C$1)</f>
        <v>61</v>
      </c>
      <c r="D176" s="2">
        <f>SUMIFS(DataRegularSeason20242025!$AA$3:$AA$1315,DataRegularSeason20242025!$B$3:$B$1315, "&lt;=" &amp; $A176, DataRegularSeason20242025!$D$3:$D$1315, D$1)+SUMIFS(DataRegularSeason20242025!$AB$3:$AB$1315,DataRegularSeason20242025!$B$3:$B$1315, "&lt;=" &amp; $A176, DataRegularSeason20242025!$E$3:$E$1315, D$1)</f>
        <v>51</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62</v>
      </c>
      <c r="G176" s="2">
        <f>SUMIFS(DataRegularSeason20242025!$AA$3:$AA$1315,DataRegularSeason20242025!$B$3:$B$1315, "&lt;=" &amp; $A176, DataRegularSeason20242025!$D$3:$D$1315, G$1)+SUMIFS(DataRegularSeason20242025!$AB$3:$AB$1315,DataRegularSeason20242025!$B$3:$B$1315, "&lt;=" &amp; $A176, DataRegularSeason20242025!$E$3:$E$1315, G$1)</f>
        <v>60</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68</v>
      </c>
      <c r="J176" s="2">
        <f>SUMIFS(DataRegularSeason20242025!$AA$3:$AA$1315,DataRegularSeason20242025!$B$3:$B$1315, "&lt;=" &amp; $A176, DataRegularSeason20242025!$D$3:$D$1315, J$1)+SUMIFS(DataRegularSeason20242025!$AB$3:$AB$1315,DataRegularSeason20242025!$B$3:$B$1315, "&lt;=" &amp; $A176, DataRegularSeason20242025!$E$3:$E$1315, J$1)</f>
        <v>74</v>
      </c>
      <c r="K176" s="2">
        <f>SUMIFS(DataRegularSeason20242025!$AA$3:$AA$1315,DataRegularSeason20242025!$B$3:$B$1315, "&lt;=" &amp; $A176, DataRegularSeason20242025!$D$3:$D$1315, K$1)+SUMIFS(DataRegularSeason20242025!$AB$3:$AB$1315,DataRegularSeason20242025!$B$3:$B$1315, "&lt;=" &amp; $A176, DataRegularSeason20242025!$E$3:$E$1315, K$1)</f>
        <v>64</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71</v>
      </c>
      <c r="N176" s="2">
        <f>SUMIFS(DataRegularSeason20242025!$AA$3:$AA$1315,DataRegularSeason20242025!$B$3:$B$1315, "&lt;=" &amp; $A176, DataRegularSeason20242025!$D$3:$D$1315, N$1)+SUMIFS(DataRegularSeason20242025!$AB$3:$AB$1315,DataRegularSeason20242025!$B$3:$B$1315, "&lt;=" &amp; $A176, DataRegularSeason20242025!$E$3:$E$1315, N$1)</f>
        <v>67</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57</v>
      </c>
      <c r="Q176" s="2">
        <f>SUMIFS(DataRegularSeason20242025!$AA$3:$AA$1315,DataRegularSeason20242025!$B$3:$B$1315, "&lt;=" &amp; $A176, DataRegularSeason20242025!$D$3:$D$1315, Q$1)+SUMIFS(DataRegularSeason20242025!$AB$3:$AB$1315,DataRegularSeason20242025!$B$3:$B$1315, "&lt;=" &amp; $A176, DataRegularSeason20242025!$E$3:$E$1315, Q$1)</f>
        <v>68</v>
      </c>
      <c r="R176" s="2">
        <f>SUMIFS(DataRegularSeason20242025!$AA$3:$AA$1315,DataRegularSeason20242025!$B$3:$B$1315, "&lt;=" &amp; $A176, DataRegularSeason20242025!$D$3:$D$1315, R$1)+SUMIFS(DataRegularSeason20242025!$AB$3:$AB$1315,DataRegularSeason20242025!$B$3:$B$1315, "&lt;=" &amp; $A176, DataRegularSeason20242025!$E$3:$E$1315, R$1)</f>
        <v>47</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60</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57</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37</v>
      </c>
      <c r="Z176" s="2">
        <f>SUMIFS(DataRegularSeason20242025!$AA$3:$AA$1315,DataRegularSeason20242025!$B$3:$B$1315, "&lt;=" &amp; $A176, DataRegularSeason20242025!$D$3:$D$1315, Z$1)+SUMIFS(DataRegularSeason20242025!$AB$3:$AB$1315,DataRegularSeason20242025!$B$3:$B$1315, "&lt;=" &amp; $A176, DataRegularSeason20242025!$E$3:$E$1315, Z$1)</f>
        <v>56</v>
      </c>
      <c r="AA176" s="2">
        <f>SUMIFS(DataRegularSeason20242025!$AA$3:$AA$1315,DataRegularSeason20242025!$B$3:$B$1315, "&lt;=" &amp; $A176, DataRegularSeason20242025!$D$3:$D$1315, AA$1)+SUMIFS(DataRegularSeason20242025!$AB$3:$AB$1315,DataRegularSeason20242025!$B$3:$B$1315, "&lt;=" &amp; $A176, DataRegularSeason20242025!$E$3:$E$1315, AA$1)</f>
        <v>66</v>
      </c>
      <c r="AB176" s="2">
        <f>SUMIFS(DataRegularSeason20242025!$AA$3:$AA$1315,DataRegularSeason20242025!$B$3:$B$1315, "&lt;=" &amp; $A176, DataRegularSeason20242025!$D$3:$D$1315, AB$1)+SUMIFS(DataRegularSeason20242025!$AB$3:$AB$1315,DataRegularSeason20242025!$B$3:$B$1315, "&lt;=" &amp; $A176, DataRegularSeason20242025!$E$3:$E$1315, AB$1)</f>
        <v>72</v>
      </c>
      <c r="AC176" s="2">
        <f>SUMIFS(DataRegularSeason20242025!$AA$3:$AA$1315,DataRegularSeason20242025!$B$3:$B$1315, "&lt;=" &amp; $A176, DataRegularSeason20242025!$D$3:$D$1315, AC$1)+SUMIFS(DataRegularSeason20242025!$AB$3:$AB$1315,DataRegularSeason20242025!$B$3:$B$1315, "&lt;=" &amp; $A176, DataRegularSeason20242025!$E$3:$E$1315, AC$1)</f>
        <v>57</v>
      </c>
      <c r="AD176" s="2">
        <f>SUMIFS(DataRegularSeason20242025!$AA$3:$AA$1315,DataRegularSeason20242025!$B$3:$B$1315, "&lt;=" &amp; $A176, DataRegularSeason20242025!$D$3:$D$1315, AD$1)+SUMIFS(DataRegularSeason20242025!$AB$3:$AB$1315,DataRegularSeason20242025!$B$3:$B$1315, "&lt;=" &amp; $A176, DataRegularSeason20242025!$E$3:$E$1315, AD$1)</f>
        <v>60</v>
      </c>
      <c r="AE176" s="2">
        <f>SUMIFS(DataRegularSeason20242025!$AA$3:$AA$1315,DataRegularSeason20242025!$B$3:$B$1315, "&lt;=" &amp; $A176, DataRegularSeason20242025!$D$3:$D$1315, AE$1)+SUMIFS(DataRegularSeason20242025!$AB$3:$AB$1315,DataRegularSeason20242025!$B$3:$B$1315, "&lt;=" &amp; $A176, DataRegularSeason20242025!$E$3:$E$1315, AE$1)</f>
        <v>74</v>
      </c>
      <c r="AF176" s="2">
        <f>SUMIFS(DataRegularSeason20242025!$AA$3:$AA$1315,DataRegularSeason20242025!$B$3:$B$1315, "&lt;=" &amp; $A176, DataRegularSeason20242025!$D$3:$D$1315, AF$1)+SUMIFS(DataRegularSeason20242025!$AB$3:$AB$1315,DataRegularSeason20242025!$B$3:$B$1315, "&lt;=" &amp; $A176, DataRegularSeason20242025!$E$3:$E$1315, AF$1)</f>
        <v>83</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57</v>
      </c>
      <c r="C177" s="2">
        <f>SUMIFS(DataRegularSeason20242025!$AA$3:$AA$1315,DataRegularSeason20242025!$B$3:$B$1315, "&lt;=" &amp; $A177, DataRegularSeason20242025!$D$3:$D$1315, C$1)+SUMIFS(DataRegularSeason20242025!$AB$3:$AB$1315,DataRegularSeason20242025!$B$3:$B$1315, "&lt;=" &amp; $A177, DataRegularSeason20242025!$E$3:$E$1315, C$1)</f>
        <v>61</v>
      </c>
      <c r="D177" s="2">
        <f>SUMIFS(DataRegularSeason20242025!$AA$3:$AA$1315,DataRegularSeason20242025!$B$3:$B$1315, "&lt;=" &amp; $A177, DataRegularSeason20242025!$D$3:$D$1315, D$1)+SUMIFS(DataRegularSeason20242025!$AB$3:$AB$1315,DataRegularSeason20242025!$B$3:$B$1315, "&lt;=" &amp; $A177, DataRegularSeason20242025!$E$3:$E$1315, D$1)</f>
        <v>51</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62</v>
      </c>
      <c r="G177" s="2">
        <f>SUMIFS(DataRegularSeason20242025!$AA$3:$AA$1315,DataRegularSeason20242025!$B$3:$B$1315, "&lt;=" &amp; $A177, DataRegularSeason20242025!$D$3:$D$1315, G$1)+SUMIFS(DataRegularSeason20242025!$AB$3:$AB$1315,DataRegularSeason20242025!$B$3:$B$1315, "&lt;=" &amp; $A177, DataRegularSeason20242025!$E$3:$E$1315, G$1)</f>
        <v>60</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68</v>
      </c>
      <c r="J177" s="2">
        <f>SUMIFS(DataRegularSeason20242025!$AA$3:$AA$1315,DataRegularSeason20242025!$B$3:$B$1315, "&lt;=" &amp; $A177, DataRegularSeason20242025!$D$3:$D$1315, J$1)+SUMIFS(DataRegularSeason20242025!$AB$3:$AB$1315,DataRegularSeason20242025!$B$3:$B$1315, "&lt;=" &amp; $A177, DataRegularSeason20242025!$E$3:$E$1315, J$1)</f>
        <v>74</v>
      </c>
      <c r="K177" s="2">
        <f>SUMIFS(DataRegularSeason20242025!$AA$3:$AA$1315,DataRegularSeason20242025!$B$3:$B$1315, "&lt;=" &amp; $A177, DataRegularSeason20242025!$D$3:$D$1315, K$1)+SUMIFS(DataRegularSeason20242025!$AB$3:$AB$1315,DataRegularSeason20242025!$B$3:$B$1315, "&lt;=" &amp; $A177, DataRegularSeason20242025!$E$3:$E$1315, K$1)</f>
        <v>64</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71</v>
      </c>
      <c r="N177" s="2">
        <f>SUMIFS(DataRegularSeason20242025!$AA$3:$AA$1315,DataRegularSeason20242025!$B$3:$B$1315, "&lt;=" &amp; $A177, DataRegularSeason20242025!$D$3:$D$1315, N$1)+SUMIFS(DataRegularSeason20242025!$AB$3:$AB$1315,DataRegularSeason20242025!$B$3:$B$1315, "&lt;=" &amp; $A177, DataRegularSeason20242025!$E$3:$E$1315, N$1)</f>
        <v>67</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57</v>
      </c>
      <c r="Q177" s="2">
        <f>SUMIFS(DataRegularSeason20242025!$AA$3:$AA$1315,DataRegularSeason20242025!$B$3:$B$1315, "&lt;=" &amp; $A177, DataRegularSeason20242025!$D$3:$D$1315, Q$1)+SUMIFS(DataRegularSeason20242025!$AB$3:$AB$1315,DataRegularSeason20242025!$B$3:$B$1315, "&lt;=" &amp; $A177, DataRegularSeason20242025!$E$3:$E$1315, Q$1)</f>
        <v>68</v>
      </c>
      <c r="R177" s="2">
        <f>SUMIFS(DataRegularSeason20242025!$AA$3:$AA$1315,DataRegularSeason20242025!$B$3:$B$1315, "&lt;=" &amp; $A177, DataRegularSeason20242025!$D$3:$D$1315, R$1)+SUMIFS(DataRegularSeason20242025!$AB$3:$AB$1315,DataRegularSeason20242025!$B$3:$B$1315, "&lt;=" &amp; $A177, DataRegularSeason20242025!$E$3:$E$1315, R$1)</f>
        <v>47</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60</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57</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37</v>
      </c>
      <c r="Z177" s="2">
        <f>SUMIFS(DataRegularSeason20242025!$AA$3:$AA$1315,DataRegularSeason20242025!$B$3:$B$1315, "&lt;=" &amp; $A177, DataRegularSeason20242025!$D$3:$D$1315, Z$1)+SUMIFS(DataRegularSeason20242025!$AB$3:$AB$1315,DataRegularSeason20242025!$B$3:$B$1315, "&lt;=" &amp; $A177, DataRegularSeason20242025!$E$3:$E$1315, Z$1)</f>
        <v>56</v>
      </c>
      <c r="AA177" s="2">
        <f>SUMIFS(DataRegularSeason20242025!$AA$3:$AA$1315,DataRegularSeason20242025!$B$3:$B$1315, "&lt;=" &amp; $A177, DataRegularSeason20242025!$D$3:$D$1315, AA$1)+SUMIFS(DataRegularSeason20242025!$AB$3:$AB$1315,DataRegularSeason20242025!$B$3:$B$1315, "&lt;=" &amp; $A177, DataRegularSeason20242025!$E$3:$E$1315, AA$1)</f>
        <v>66</v>
      </c>
      <c r="AB177" s="2">
        <f>SUMIFS(DataRegularSeason20242025!$AA$3:$AA$1315,DataRegularSeason20242025!$B$3:$B$1315, "&lt;=" &amp; $A177, DataRegularSeason20242025!$D$3:$D$1315, AB$1)+SUMIFS(DataRegularSeason20242025!$AB$3:$AB$1315,DataRegularSeason20242025!$B$3:$B$1315, "&lt;=" &amp; $A177, DataRegularSeason20242025!$E$3:$E$1315, AB$1)</f>
        <v>72</v>
      </c>
      <c r="AC177" s="2">
        <f>SUMIFS(DataRegularSeason20242025!$AA$3:$AA$1315,DataRegularSeason20242025!$B$3:$B$1315, "&lt;=" &amp; $A177, DataRegularSeason20242025!$D$3:$D$1315, AC$1)+SUMIFS(DataRegularSeason20242025!$AB$3:$AB$1315,DataRegularSeason20242025!$B$3:$B$1315, "&lt;=" &amp; $A177, DataRegularSeason20242025!$E$3:$E$1315, AC$1)</f>
        <v>57</v>
      </c>
      <c r="AD177" s="2">
        <f>SUMIFS(DataRegularSeason20242025!$AA$3:$AA$1315,DataRegularSeason20242025!$B$3:$B$1315, "&lt;=" &amp; $A177, DataRegularSeason20242025!$D$3:$D$1315, AD$1)+SUMIFS(DataRegularSeason20242025!$AB$3:$AB$1315,DataRegularSeason20242025!$B$3:$B$1315, "&lt;=" &amp; $A177, DataRegularSeason20242025!$E$3:$E$1315, AD$1)</f>
        <v>60</v>
      </c>
      <c r="AE177" s="2">
        <f>SUMIFS(DataRegularSeason20242025!$AA$3:$AA$1315,DataRegularSeason20242025!$B$3:$B$1315, "&lt;=" &amp; $A177, DataRegularSeason20242025!$D$3:$D$1315, AE$1)+SUMIFS(DataRegularSeason20242025!$AB$3:$AB$1315,DataRegularSeason20242025!$B$3:$B$1315, "&lt;=" &amp; $A177, DataRegularSeason20242025!$E$3:$E$1315, AE$1)</f>
        <v>74</v>
      </c>
      <c r="AF177" s="2">
        <f>SUMIFS(DataRegularSeason20242025!$AA$3:$AA$1315,DataRegularSeason20242025!$B$3:$B$1315, "&lt;=" &amp; $A177, DataRegularSeason20242025!$D$3:$D$1315, AF$1)+SUMIFS(DataRegularSeason20242025!$AB$3:$AB$1315,DataRegularSeason20242025!$B$3:$B$1315, "&lt;=" &amp; $A177, DataRegularSeason20242025!$E$3:$E$1315, AF$1)</f>
        <v>83</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57</v>
      </c>
      <c r="C178" s="2">
        <f>SUMIFS(DataRegularSeason20242025!$AA$3:$AA$1315,DataRegularSeason20242025!$B$3:$B$1315, "&lt;=" &amp; $A178, DataRegularSeason20242025!$D$3:$D$1315, C$1)+SUMIFS(DataRegularSeason20242025!$AB$3:$AB$1315,DataRegularSeason20242025!$B$3:$B$1315, "&lt;=" &amp; $A178, DataRegularSeason20242025!$E$3:$E$1315, C$1)</f>
        <v>61</v>
      </c>
      <c r="D178" s="2">
        <f>SUMIFS(DataRegularSeason20242025!$AA$3:$AA$1315,DataRegularSeason20242025!$B$3:$B$1315, "&lt;=" &amp; $A178, DataRegularSeason20242025!$D$3:$D$1315, D$1)+SUMIFS(DataRegularSeason20242025!$AB$3:$AB$1315,DataRegularSeason20242025!$B$3:$B$1315, "&lt;=" &amp; $A178, DataRegularSeason20242025!$E$3:$E$1315, D$1)</f>
        <v>51</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62</v>
      </c>
      <c r="G178" s="2">
        <f>SUMIFS(DataRegularSeason20242025!$AA$3:$AA$1315,DataRegularSeason20242025!$B$3:$B$1315, "&lt;=" &amp; $A178, DataRegularSeason20242025!$D$3:$D$1315, G$1)+SUMIFS(DataRegularSeason20242025!$AB$3:$AB$1315,DataRegularSeason20242025!$B$3:$B$1315, "&lt;=" &amp; $A178, DataRegularSeason20242025!$E$3:$E$1315, G$1)</f>
        <v>60</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68</v>
      </c>
      <c r="J178" s="2">
        <f>SUMIFS(DataRegularSeason20242025!$AA$3:$AA$1315,DataRegularSeason20242025!$B$3:$B$1315, "&lt;=" &amp; $A178, DataRegularSeason20242025!$D$3:$D$1315, J$1)+SUMIFS(DataRegularSeason20242025!$AB$3:$AB$1315,DataRegularSeason20242025!$B$3:$B$1315, "&lt;=" &amp; $A178, DataRegularSeason20242025!$E$3:$E$1315, J$1)</f>
        <v>74</v>
      </c>
      <c r="K178" s="2">
        <f>SUMIFS(DataRegularSeason20242025!$AA$3:$AA$1315,DataRegularSeason20242025!$B$3:$B$1315, "&lt;=" &amp; $A178, DataRegularSeason20242025!$D$3:$D$1315, K$1)+SUMIFS(DataRegularSeason20242025!$AB$3:$AB$1315,DataRegularSeason20242025!$B$3:$B$1315, "&lt;=" &amp; $A178, DataRegularSeason20242025!$E$3:$E$1315, K$1)</f>
        <v>64</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71</v>
      </c>
      <c r="N178" s="2">
        <f>SUMIFS(DataRegularSeason20242025!$AA$3:$AA$1315,DataRegularSeason20242025!$B$3:$B$1315, "&lt;=" &amp; $A178, DataRegularSeason20242025!$D$3:$D$1315, N$1)+SUMIFS(DataRegularSeason20242025!$AB$3:$AB$1315,DataRegularSeason20242025!$B$3:$B$1315, "&lt;=" &amp; $A178, DataRegularSeason20242025!$E$3:$E$1315, N$1)</f>
        <v>67</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57</v>
      </c>
      <c r="Q178" s="2">
        <f>SUMIFS(DataRegularSeason20242025!$AA$3:$AA$1315,DataRegularSeason20242025!$B$3:$B$1315, "&lt;=" &amp; $A178, DataRegularSeason20242025!$D$3:$D$1315, Q$1)+SUMIFS(DataRegularSeason20242025!$AB$3:$AB$1315,DataRegularSeason20242025!$B$3:$B$1315, "&lt;=" &amp; $A178, DataRegularSeason20242025!$E$3:$E$1315, Q$1)</f>
        <v>68</v>
      </c>
      <c r="R178" s="2">
        <f>SUMIFS(DataRegularSeason20242025!$AA$3:$AA$1315,DataRegularSeason20242025!$B$3:$B$1315, "&lt;=" &amp; $A178, DataRegularSeason20242025!$D$3:$D$1315, R$1)+SUMIFS(DataRegularSeason20242025!$AB$3:$AB$1315,DataRegularSeason20242025!$B$3:$B$1315, "&lt;=" &amp; $A178, DataRegularSeason20242025!$E$3:$E$1315, R$1)</f>
        <v>47</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60</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57</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37</v>
      </c>
      <c r="Z178" s="2">
        <f>SUMIFS(DataRegularSeason20242025!$AA$3:$AA$1315,DataRegularSeason20242025!$B$3:$B$1315, "&lt;=" &amp; $A178, DataRegularSeason20242025!$D$3:$D$1315, Z$1)+SUMIFS(DataRegularSeason20242025!$AB$3:$AB$1315,DataRegularSeason20242025!$B$3:$B$1315, "&lt;=" &amp; $A178, DataRegularSeason20242025!$E$3:$E$1315, Z$1)</f>
        <v>56</v>
      </c>
      <c r="AA178" s="2">
        <f>SUMIFS(DataRegularSeason20242025!$AA$3:$AA$1315,DataRegularSeason20242025!$B$3:$B$1315, "&lt;=" &amp; $A178, DataRegularSeason20242025!$D$3:$D$1315, AA$1)+SUMIFS(DataRegularSeason20242025!$AB$3:$AB$1315,DataRegularSeason20242025!$B$3:$B$1315, "&lt;=" &amp; $A178, DataRegularSeason20242025!$E$3:$E$1315, AA$1)</f>
        <v>66</v>
      </c>
      <c r="AB178" s="2">
        <f>SUMIFS(DataRegularSeason20242025!$AA$3:$AA$1315,DataRegularSeason20242025!$B$3:$B$1315, "&lt;=" &amp; $A178, DataRegularSeason20242025!$D$3:$D$1315, AB$1)+SUMIFS(DataRegularSeason20242025!$AB$3:$AB$1315,DataRegularSeason20242025!$B$3:$B$1315, "&lt;=" &amp; $A178, DataRegularSeason20242025!$E$3:$E$1315, AB$1)</f>
        <v>72</v>
      </c>
      <c r="AC178" s="2">
        <f>SUMIFS(DataRegularSeason20242025!$AA$3:$AA$1315,DataRegularSeason20242025!$B$3:$B$1315, "&lt;=" &amp; $A178, DataRegularSeason20242025!$D$3:$D$1315, AC$1)+SUMIFS(DataRegularSeason20242025!$AB$3:$AB$1315,DataRegularSeason20242025!$B$3:$B$1315, "&lt;=" &amp; $A178, DataRegularSeason20242025!$E$3:$E$1315, AC$1)</f>
        <v>57</v>
      </c>
      <c r="AD178" s="2">
        <f>SUMIFS(DataRegularSeason20242025!$AA$3:$AA$1315,DataRegularSeason20242025!$B$3:$B$1315, "&lt;=" &amp; $A178, DataRegularSeason20242025!$D$3:$D$1315, AD$1)+SUMIFS(DataRegularSeason20242025!$AB$3:$AB$1315,DataRegularSeason20242025!$B$3:$B$1315, "&lt;=" &amp; $A178, DataRegularSeason20242025!$E$3:$E$1315, AD$1)</f>
        <v>60</v>
      </c>
      <c r="AE178" s="2">
        <f>SUMIFS(DataRegularSeason20242025!$AA$3:$AA$1315,DataRegularSeason20242025!$B$3:$B$1315, "&lt;=" &amp; $A178, DataRegularSeason20242025!$D$3:$D$1315, AE$1)+SUMIFS(DataRegularSeason20242025!$AB$3:$AB$1315,DataRegularSeason20242025!$B$3:$B$1315, "&lt;=" &amp; $A178, DataRegularSeason20242025!$E$3:$E$1315, AE$1)</f>
        <v>74</v>
      </c>
      <c r="AF178" s="2">
        <f>SUMIFS(DataRegularSeason20242025!$AA$3:$AA$1315,DataRegularSeason20242025!$B$3:$B$1315, "&lt;=" &amp; $A178, DataRegularSeason20242025!$D$3:$D$1315, AF$1)+SUMIFS(DataRegularSeason20242025!$AB$3:$AB$1315,DataRegularSeason20242025!$B$3:$B$1315, "&lt;=" &amp; $A178, DataRegularSeason20242025!$E$3:$E$1315, AF$1)</f>
        <v>83</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57</v>
      </c>
      <c r="C179" s="2">
        <f>SUMIFS(DataRegularSeason20242025!$AA$3:$AA$1315,DataRegularSeason20242025!$B$3:$B$1315, "&lt;=" &amp; $A179, DataRegularSeason20242025!$D$3:$D$1315, C$1)+SUMIFS(DataRegularSeason20242025!$AB$3:$AB$1315,DataRegularSeason20242025!$B$3:$B$1315, "&lt;=" &amp; $A179, DataRegularSeason20242025!$E$3:$E$1315, C$1)</f>
        <v>61</v>
      </c>
      <c r="D179" s="2">
        <f>SUMIFS(DataRegularSeason20242025!$AA$3:$AA$1315,DataRegularSeason20242025!$B$3:$B$1315, "&lt;=" &amp; $A179, DataRegularSeason20242025!$D$3:$D$1315, D$1)+SUMIFS(DataRegularSeason20242025!$AB$3:$AB$1315,DataRegularSeason20242025!$B$3:$B$1315, "&lt;=" &amp; $A179, DataRegularSeason20242025!$E$3:$E$1315, D$1)</f>
        <v>51</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62</v>
      </c>
      <c r="G179" s="2">
        <f>SUMIFS(DataRegularSeason20242025!$AA$3:$AA$1315,DataRegularSeason20242025!$B$3:$B$1315, "&lt;=" &amp; $A179, DataRegularSeason20242025!$D$3:$D$1315, G$1)+SUMIFS(DataRegularSeason20242025!$AB$3:$AB$1315,DataRegularSeason20242025!$B$3:$B$1315, "&lt;=" &amp; $A179, DataRegularSeason20242025!$E$3:$E$1315, G$1)</f>
        <v>60</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68</v>
      </c>
      <c r="J179" s="2">
        <f>SUMIFS(DataRegularSeason20242025!$AA$3:$AA$1315,DataRegularSeason20242025!$B$3:$B$1315, "&lt;=" &amp; $A179, DataRegularSeason20242025!$D$3:$D$1315, J$1)+SUMIFS(DataRegularSeason20242025!$AB$3:$AB$1315,DataRegularSeason20242025!$B$3:$B$1315, "&lt;=" &amp; $A179, DataRegularSeason20242025!$E$3:$E$1315, J$1)</f>
        <v>74</v>
      </c>
      <c r="K179" s="2">
        <f>SUMIFS(DataRegularSeason20242025!$AA$3:$AA$1315,DataRegularSeason20242025!$B$3:$B$1315, "&lt;=" &amp; $A179, DataRegularSeason20242025!$D$3:$D$1315, K$1)+SUMIFS(DataRegularSeason20242025!$AB$3:$AB$1315,DataRegularSeason20242025!$B$3:$B$1315, "&lt;=" &amp; $A179, DataRegularSeason20242025!$E$3:$E$1315, K$1)</f>
        <v>64</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71</v>
      </c>
      <c r="N179" s="2">
        <f>SUMIFS(DataRegularSeason20242025!$AA$3:$AA$1315,DataRegularSeason20242025!$B$3:$B$1315, "&lt;=" &amp; $A179, DataRegularSeason20242025!$D$3:$D$1315, N$1)+SUMIFS(DataRegularSeason20242025!$AB$3:$AB$1315,DataRegularSeason20242025!$B$3:$B$1315, "&lt;=" &amp; $A179, DataRegularSeason20242025!$E$3:$E$1315, N$1)</f>
        <v>67</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57</v>
      </c>
      <c r="Q179" s="2">
        <f>SUMIFS(DataRegularSeason20242025!$AA$3:$AA$1315,DataRegularSeason20242025!$B$3:$B$1315, "&lt;=" &amp; $A179, DataRegularSeason20242025!$D$3:$D$1315, Q$1)+SUMIFS(DataRegularSeason20242025!$AB$3:$AB$1315,DataRegularSeason20242025!$B$3:$B$1315, "&lt;=" &amp; $A179, DataRegularSeason20242025!$E$3:$E$1315, Q$1)</f>
        <v>68</v>
      </c>
      <c r="R179" s="2">
        <f>SUMIFS(DataRegularSeason20242025!$AA$3:$AA$1315,DataRegularSeason20242025!$B$3:$B$1315, "&lt;=" &amp; $A179, DataRegularSeason20242025!$D$3:$D$1315, R$1)+SUMIFS(DataRegularSeason20242025!$AB$3:$AB$1315,DataRegularSeason20242025!$B$3:$B$1315, "&lt;=" &amp; $A179, DataRegularSeason20242025!$E$3:$E$1315, R$1)</f>
        <v>47</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60</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57</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37</v>
      </c>
      <c r="Z179" s="2">
        <f>SUMIFS(DataRegularSeason20242025!$AA$3:$AA$1315,DataRegularSeason20242025!$B$3:$B$1315, "&lt;=" &amp; $A179, DataRegularSeason20242025!$D$3:$D$1315, Z$1)+SUMIFS(DataRegularSeason20242025!$AB$3:$AB$1315,DataRegularSeason20242025!$B$3:$B$1315, "&lt;=" &amp; $A179, DataRegularSeason20242025!$E$3:$E$1315, Z$1)</f>
        <v>56</v>
      </c>
      <c r="AA179" s="2">
        <f>SUMIFS(DataRegularSeason20242025!$AA$3:$AA$1315,DataRegularSeason20242025!$B$3:$B$1315, "&lt;=" &amp; $A179, DataRegularSeason20242025!$D$3:$D$1315, AA$1)+SUMIFS(DataRegularSeason20242025!$AB$3:$AB$1315,DataRegularSeason20242025!$B$3:$B$1315, "&lt;=" &amp; $A179, DataRegularSeason20242025!$E$3:$E$1315, AA$1)</f>
        <v>66</v>
      </c>
      <c r="AB179" s="2">
        <f>SUMIFS(DataRegularSeason20242025!$AA$3:$AA$1315,DataRegularSeason20242025!$B$3:$B$1315, "&lt;=" &amp; $A179, DataRegularSeason20242025!$D$3:$D$1315, AB$1)+SUMIFS(DataRegularSeason20242025!$AB$3:$AB$1315,DataRegularSeason20242025!$B$3:$B$1315, "&lt;=" &amp; $A179, DataRegularSeason20242025!$E$3:$E$1315, AB$1)</f>
        <v>72</v>
      </c>
      <c r="AC179" s="2">
        <f>SUMIFS(DataRegularSeason20242025!$AA$3:$AA$1315,DataRegularSeason20242025!$B$3:$B$1315, "&lt;=" &amp; $A179, DataRegularSeason20242025!$D$3:$D$1315, AC$1)+SUMIFS(DataRegularSeason20242025!$AB$3:$AB$1315,DataRegularSeason20242025!$B$3:$B$1315, "&lt;=" &amp; $A179, DataRegularSeason20242025!$E$3:$E$1315, AC$1)</f>
        <v>57</v>
      </c>
      <c r="AD179" s="2">
        <f>SUMIFS(DataRegularSeason20242025!$AA$3:$AA$1315,DataRegularSeason20242025!$B$3:$B$1315, "&lt;=" &amp; $A179, DataRegularSeason20242025!$D$3:$D$1315, AD$1)+SUMIFS(DataRegularSeason20242025!$AB$3:$AB$1315,DataRegularSeason20242025!$B$3:$B$1315, "&lt;=" &amp; $A179, DataRegularSeason20242025!$E$3:$E$1315, AD$1)</f>
        <v>60</v>
      </c>
      <c r="AE179" s="2">
        <f>SUMIFS(DataRegularSeason20242025!$AA$3:$AA$1315,DataRegularSeason20242025!$B$3:$B$1315, "&lt;=" &amp; $A179, DataRegularSeason20242025!$D$3:$D$1315, AE$1)+SUMIFS(DataRegularSeason20242025!$AB$3:$AB$1315,DataRegularSeason20242025!$B$3:$B$1315, "&lt;=" &amp; $A179, DataRegularSeason20242025!$E$3:$E$1315, AE$1)</f>
        <v>74</v>
      </c>
      <c r="AF179" s="2">
        <f>SUMIFS(DataRegularSeason20242025!$AA$3:$AA$1315,DataRegularSeason20242025!$B$3:$B$1315, "&lt;=" &amp; $A179, DataRegularSeason20242025!$D$3:$D$1315, AF$1)+SUMIFS(DataRegularSeason20242025!$AB$3:$AB$1315,DataRegularSeason20242025!$B$3:$B$1315, "&lt;=" &amp; $A179, DataRegularSeason20242025!$E$3:$E$1315, AF$1)</f>
        <v>83</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57</v>
      </c>
      <c r="C180" s="2">
        <f>SUMIFS(DataRegularSeason20242025!$AA$3:$AA$1315,DataRegularSeason20242025!$B$3:$B$1315, "&lt;=" &amp; $A180, DataRegularSeason20242025!$D$3:$D$1315, C$1)+SUMIFS(DataRegularSeason20242025!$AB$3:$AB$1315,DataRegularSeason20242025!$B$3:$B$1315, "&lt;=" &amp; $A180, DataRegularSeason20242025!$E$3:$E$1315, C$1)</f>
        <v>61</v>
      </c>
      <c r="D180" s="2">
        <f>SUMIFS(DataRegularSeason20242025!$AA$3:$AA$1315,DataRegularSeason20242025!$B$3:$B$1315, "&lt;=" &amp; $A180, DataRegularSeason20242025!$D$3:$D$1315, D$1)+SUMIFS(DataRegularSeason20242025!$AB$3:$AB$1315,DataRegularSeason20242025!$B$3:$B$1315, "&lt;=" &amp; $A180, DataRegularSeason20242025!$E$3:$E$1315, D$1)</f>
        <v>51</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62</v>
      </c>
      <c r="G180" s="2">
        <f>SUMIFS(DataRegularSeason20242025!$AA$3:$AA$1315,DataRegularSeason20242025!$B$3:$B$1315, "&lt;=" &amp; $A180, DataRegularSeason20242025!$D$3:$D$1315, G$1)+SUMIFS(DataRegularSeason20242025!$AB$3:$AB$1315,DataRegularSeason20242025!$B$3:$B$1315, "&lt;=" &amp; $A180, DataRegularSeason20242025!$E$3:$E$1315, G$1)</f>
        <v>60</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68</v>
      </c>
      <c r="J180" s="2">
        <f>SUMIFS(DataRegularSeason20242025!$AA$3:$AA$1315,DataRegularSeason20242025!$B$3:$B$1315, "&lt;=" &amp; $A180, DataRegularSeason20242025!$D$3:$D$1315, J$1)+SUMIFS(DataRegularSeason20242025!$AB$3:$AB$1315,DataRegularSeason20242025!$B$3:$B$1315, "&lt;=" &amp; $A180, DataRegularSeason20242025!$E$3:$E$1315, J$1)</f>
        <v>74</v>
      </c>
      <c r="K180" s="2">
        <f>SUMIFS(DataRegularSeason20242025!$AA$3:$AA$1315,DataRegularSeason20242025!$B$3:$B$1315, "&lt;=" &amp; $A180, DataRegularSeason20242025!$D$3:$D$1315, K$1)+SUMIFS(DataRegularSeason20242025!$AB$3:$AB$1315,DataRegularSeason20242025!$B$3:$B$1315, "&lt;=" &amp; $A180, DataRegularSeason20242025!$E$3:$E$1315, K$1)</f>
        <v>64</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71</v>
      </c>
      <c r="N180" s="2">
        <f>SUMIFS(DataRegularSeason20242025!$AA$3:$AA$1315,DataRegularSeason20242025!$B$3:$B$1315, "&lt;=" &amp; $A180, DataRegularSeason20242025!$D$3:$D$1315, N$1)+SUMIFS(DataRegularSeason20242025!$AB$3:$AB$1315,DataRegularSeason20242025!$B$3:$B$1315, "&lt;=" &amp; $A180, DataRegularSeason20242025!$E$3:$E$1315, N$1)</f>
        <v>67</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57</v>
      </c>
      <c r="Q180" s="2">
        <f>SUMIFS(DataRegularSeason20242025!$AA$3:$AA$1315,DataRegularSeason20242025!$B$3:$B$1315, "&lt;=" &amp; $A180, DataRegularSeason20242025!$D$3:$D$1315, Q$1)+SUMIFS(DataRegularSeason20242025!$AB$3:$AB$1315,DataRegularSeason20242025!$B$3:$B$1315, "&lt;=" &amp; $A180, DataRegularSeason20242025!$E$3:$E$1315, Q$1)</f>
        <v>68</v>
      </c>
      <c r="R180" s="2">
        <f>SUMIFS(DataRegularSeason20242025!$AA$3:$AA$1315,DataRegularSeason20242025!$B$3:$B$1315, "&lt;=" &amp; $A180, DataRegularSeason20242025!$D$3:$D$1315, R$1)+SUMIFS(DataRegularSeason20242025!$AB$3:$AB$1315,DataRegularSeason20242025!$B$3:$B$1315, "&lt;=" &amp; $A180, DataRegularSeason20242025!$E$3:$E$1315, R$1)</f>
        <v>47</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60</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57</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37</v>
      </c>
      <c r="Z180" s="2">
        <f>SUMIFS(DataRegularSeason20242025!$AA$3:$AA$1315,DataRegularSeason20242025!$B$3:$B$1315, "&lt;=" &amp; $A180, DataRegularSeason20242025!$D$3:$D$1315, Z$1)+SUMIFS(DataRegularSeason20242025!$AB$3:$AB$1315,DataRegularSeason20242025!$B$3:$B$1315, "&lt;=" &amp; $A180, DataRegularSeason20242025!$E$3:$E$1315, Z$1)</f>
        <v>56</v>
      </c>
      <c r="AA180" s="2">
        <f>SUMIFS(DataRegularSeason20242025!$AA$3:$AA$1315,DataRegularSeason20242025!$B$3:$B$1315, "&lt;=" &amp; $A180, DataRegularSeason20242025!$D$3:$D$1315, AA$1)+SUMIFS(DataRegularSeason20242025!$AB$3:$AB$1315,DataRegularSeason20242025!$B$3:$B$1315, "&lt;=" &amp; $A180, DataRegularSeason20242025!$E$3:$E$1315, AA$1)</f>
        <v>66</v>
      </c>
      <c r="AB180" s="2">
        <f>SUMIFS(DataRegularSeason20242025!$AA$3:$AA$1315,DataRegularSeason20242025!$B$3:$B$1315, "&lt;=" &amp; $A180, DataRegularSeason20242025!$D$3:$D$1315, AB$1)+SUMIFS(DataRegularSeason20242025!$AB$3:$AB$1315,DataRegularSeason20242025!$B$3:$B$1315, "&lt;=" &amp; $A180, DataRegularSeason20242025!$E$3:$E$1315, AB$1)</f>
        <v>72</v>
      </c>
      <c r="AC180" s="2">
        <f>SUMIFS(DataRegularSeason20242025!$AA$3:$AA$1315,DataRegularSeason20242025!$B$3:$B$1315, "&lt;=" &amp; $A180, DataRegularSeason20242025!$D$3:$D$1315, AC$1)+SUMIFS(DataRegularSeason20242025!$AB$3:$AB$1315,DataRegularSeason20242025!$B$3:$B$1315, "&lt;=" &amp; $A180, DataRegularSeason20242025!$E$3:$E$1315, AC$1)</f>
        <v>57</v>
      </c>
      <c r="AD180" s="2">
        <f>SUMIFS(DataRegularSeason20242025!$AA$3:$AA$1315,DataRegularSeason20242025!$B$3:$B$1315, "&lt;=" &amp; $A180, DataRegularSeason20242025!$D$3:$D$1315, AD$1)+SUMIFS(DataRegularSeason20242025!$AB$3:$AB$1315,DataRegularSeason20242025!$B$3:$B$1315, "&lt;=" &amp; $A180, DataRegularSeason20242025!$E$3:$E$1315, AD$1)</f>
        <v>60</v>
      </c>
      <c r="AE180" s="2">
        <f>SUMIFS(DataRegularSeason20242025!$AA$3:$AA$1315,DataRegularSeason20242025!$B$3:$B$1315, "&lt;=" &amp; $A180, DataRegularSeason20242025!$D$3:$D$1315, AE$1)+SUMIFS(DataRegularSeason20242025!$AB$3:$AB$1315,DataRegularSeason20242025!$B$3:$B$1315, "&lt;=" &amp; $A180, DataRegularSeason20242025!$E$3:$E$1315, AE$1)</f>
        <v>74</v>
      </c>
      <c r="AF180" s="2">
        <f>SUMIFS(DataRegularSeason20242025!$AA$3:$AA$1315,DataRegularSeason20242025!$B$3:$B$1315, "&lt;=" &amp; $A180, DataRegularSeason20242025!$D$3:$D$1315, AF$1)+SUMIFS(DataRegularSeason20242025!$AB$3:$AB$1315,DataRegularSeason20242025!$B$3:$B$1315, "&lt;=" &amp; $A180, DataRegularSeason20242025!$E$3:$E$1315, AF$1)</f>
        <v>83</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57</v>
      </c>
      <c r="C181" s="2">
        <f>SUMIFS(DataRegularSeason20242025!$AA$3:$AA$1315,DataRegularSeason20242025!$B$3:$B$1315, "&lt;=" &amp; $A181, DataRegularSeason20242025!$D$3:$D$1315, C$1)+SUMIFS(DataRegularSeason20242025!$AB$3:$AB$1315,DataRegularSeason20242025!$B$3:$B$1315, "&lt;=" &amp; $A181, DataRegularSeason20242025!$E$3:$E$1315, C$1)</f>
        <v>61</v>
      </c>
      <c r="D181" s="2">
        <f>SUMIFS(DataRegularSeason20242025!$AA$3:$AA$1315,DataRegularSeason20242025!$B$3:$B$1315, "&lt;=" &amp; $A181, DataRegularSeason20242025!$D$3:$D$1315, D$1)+SUMIFS(DataRegularSeason20242025!$AB$3:$AB$1315,DataRegularSeason20242025!$B$3:$B$1315, "&lt;=" &amp; $A181, DataRegularSeason20242025!$E$3:$E$1315, D$1)</f>
        <v>51</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62</v>
      </c>
      <c r="G181" s="2">
        <f>SUMIFS(DataRegularSeason20242025!$AA$3:$AA$1315,DataRegularSeason20242025!$B$3:$B$1315, "&lt;=" &amp; $A181, DataRegularSeason20242025!$D$3:$D$1315, G$1)+SUMIFS(DataRegularSeason20242025!$AB$3:$AB$1315,DataRegularSeason20242025!$B$3:$B$1315, "&lt;=" &amp; $A181, DataRegularSeason20242025!$E$3:$E$1315, G$1)</f>
        <v>60</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68</v>
      </c>
      <c r="J181" s="2">
        <f>SUMIFS(DataRegularSeason20242025!$AA$3:$AA$1315,DataRegularSeason20242025!$B$3:$B$1315, "&lt;=" &amp; $A181, DataRegularSeason20242025!$D$3:$D$1315, J$1)+SUMIFS(DataRegularSeason20242025!$AB$3:$AB$1315,DataRegularSeason20242025!$B$3:$B$1315, "&lt;=" &amp; $A181, DataRegularSeason20242025!$E$3:$E$1315, J$1)</f>
        <v>74</v>
      </c>
      <c r="K181" s="2">
        <f>SUMIFS(DataRegularSeason20242025!$AA$3:$AA$1315,DataRegularSeason20242025!$B$3:$B$1315, "&lt;=" &amp; $A181, DataRegularSeason20242025!$D$3:$D$1315, K$1)+SUMIFS(DataRegularSeason20242025!$AB$3:$AB$1315,DataRegularSeason20242025!$B$3:$B$1315, "&lt;=" &amp; $A181, DataRegularSeason20242025!$E$3:$E$1315, K$1)</f>
        <v>64</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71</v>
      </c>
      <c r="N181" s="2">
        <f>SUMIFS(DataRegularSeason20242025!$AA$3:$AA$1315,DataRegularSeason20242025!$B$3:$B$1315, "&lt;=" &amp; $A181, DataRegularSeason20242025!$D$3:$D$1315, N$1)+SUMIFS(DataRegularSeason20242025!$AB$3:$AB$1315,DataRegularSeason20242025!$B$3:$B$1315, "&lt;=" &amp; $A181, DataRegularSeason20242025!$E$3:$E$1315, N$1)</f>
        <v>67</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57</v>
      </c>
      <c r="Q181" s="2">
        <f>SUMIFS(DataRegularSeason20242025!$AA$3:$AA$1315,DataRegularSeason20242025!$B$3:$B$1315, "&lt;=" &amp; $A181, DataRegularSeason20242025!$D$3:$D$1315, Q$1)+SUMIFS(DataRegularSeason20242025!$AB$3:$AB$1315,DataRegularSeason20242025!$B$3:$B$1315, "&lt;=" &amp; $A181, DataRegularSeason20242025!$E$3:$E$1315, Q$1)</f>
        <v>68</v>
      </c>
      <c r="R181" s="2">
        <f>SUMIFS(DataRegularSeason20242025!$AA$3:$AA$1315,DataRegularSeason20242025!$B$3:$B$1315, "&lt;=" &amp; $A181, DataRegularSeason20242025!$D$3:$D$1315, R$1)+SUMIFS(DataRegularSeason20242025!$AB$3:$AB$1315,DataRegularSeason20242025!$B$3:$B$1315, "&lt;=" &amp; $A181, DataRegularSeason20242025!$E$3:$E$1315, R$1)</f>
        <v>47</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60</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57</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37</v>
      </c>
      <c r="Z181" s="2">
        <f>SUMIFS(DataRegularSeason20242025!$AA$3:$AA$1315,DataRegularSeason20242025!$B$3:$B$1315, "&lt;=" &amp; $A181, DataRegularSeason20242025!$D$3:$D$1315, Z$1)+SUMIFS(DataRegularSeason20242025!$AB$3:$AB$1315,DataRegularSeason20242025!$B$3:$B$1315, "&lt;=" &amp; $A181, DataRegularSeason20242025!$E$3:$E$1315, Z$1)</f>
        <v>56</v>
      </c>
      <c r="AA181" s="2">
        <f>SUMIFS(DataRegularSeason20242025!$AA$3:$AA$1315,DataRegularSeason20242025!$B$3:$B$1315, "&lt;=" &amp; $A181, DataRegularSeason20242025!$D$3:$D$1315, AA$1)+SUMIFS(DataRegularSeason20242025!$AB$3:$AB$1315,DataRegularSeason20242025!$B$3:$B$1315, "&lt;=" &amp; $A181, DataRegularSeason20242025!$E$3:$E$1315, AA$1)</f>
        <v>66</v>
      </c>
      <c r="AB181" s="2">
        <f>SUMIFS(DataRegularSeason20242025!$AA$3:$AA$1315,DataRegularSeason20242025!$B$3:$B$1315, "&lt;=" &amp; $A181, DataRegularSeason20242025!$D$3:$D$1315, AB$1)+SUMIFS(DataRegularSeason20242025!$AB$3:$AB$1315,DataRegularSeason20242025!$B$3:$B$1315, "&lt;=" &amp; $A181, DataRegularSeason20242025!$E$3:$E$1315, AB$1)</f>
        <v>72</v>
      </c>
      <c r="AC181" s="2">
        <f>SUMIFS(DataRegularSeason20242025!$AA$3:$AA$1315,DataRegularSeason20242025!$B$3:$B$1315, "&lt;=" &amp; $A181, DataRegularSeason20242025!$D$3:$D$1315, AC$1)+SUMIFS(DataRegularSeason20242025!$AB$3:$AB$1315,DataRegularSeason20242025!$B$3:$B$1315, "&lt;=" &amp; $A181, DataRegularSeason20242025!$E$3:$E$1315, AC$1)</f>
        <v>57</v>
      </c>
      <c r="AD181" s="2">
        <f>SUMIFS(DataRegularSeason20242025!$AA$3:$AA$1315,DataRegularSeason20242025!$B$3:$B$1315, "&lt;=" &amp; $A181, DataRegularSeason20242025!$D$3:$D$1315, AD$1)+SUMIFS(DataRegularSeason20242025!$AB$3:$AB$1315,DataRegularSeason20242025!$B$3:$B$1315, "&lt;=" &amp; $A181, DataRegularSeason20242025!$E$3:$E$1315, AD$1)</f>
        <v>60</v>
      </c>
      <c r="AE181" s="2">
        <f>SUMIFS(DataRegularSeason20242025!$AA$3:$AA$1315,DataRegularSeason20242025!$B$3:$B$1315, "&lt;=" &amp; $A181, DataRegularSeason20242025!$D$3:$D$1315, AE$1)+SUMIFS(DataRegularSeason20242025!$AB$3:$AB$1315,DataRegularSeason20242025!$B$3:$B$1315, "&lt;=" &amp; $A181, DataRegularSeason20242025!$E$3:$E$1315, AE$1)</f>
        <v>74</v>
      </c>
      <c r="AF181" s="2">
        <f>SUMIFS(DataRegularSeason20242025!$AA$3:$AA$1315,DataRegularSeason20242025!$B$3:$B$1315, "&lt;=" &amp; $A181, DataRegularSeason20242025!$D$3:$D$1315, AF$1)+SUMIFS(DataRegularSeason20242025!$AB$3:$AB$1315,DataRegularSeason20242025!$B$3:$B$1315, "&lt;=" &amp; $A181, DataRegularSeason20242025!$E$3:$E$1315, AF$1)</f>
        <v>83</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57</v>
      </c>
      <c r="C182" s="2">
        <f>SUMIFS(DataRegularSeason20242025!$AA$3:$AA$1315,DataRegularSeason20242025!$B$3:$B$1315, "&lt;=" &amp; $A182, DataRegularSeason20242025!$D$3:$D$1315, C$1)+SUMIFS(DataRegularSeason20242025!$AB$3:$AB$1315,DataRegularSeason20242025!$B$3:$B$1315, "&lt;=" &amp; $A182, DataRegularSeason20242025!$E$3:$E$1315, C$1)</f>
        <v>61</v>
      </c>
      <c r="D182" s="2">
        <f>SUMIFS(DataRegularSeason20242025!$AA$3:$AA$1315,DataRegularSeason20242025!$B$3:$B$1315, "&lt;=" &amp; $A182, DataRegularSeason20242025!$D$3:$D$1315, D$1)+SUMIFS(DataRegularSeason20242025!$AB$3:$AB$1315,DataRegularSeason20242025!$B$3:$B$1315, "&lt;=" &amp; $A182, DataRegularSeason20242025!$E$3:$E$1315, D$1)</f>
        <v>51</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62</v>
      </c>
      <c r="G182" s="2">
        <f>SUMIFS(DataRegularSeason20242025!$AA$3:$AA$1315,DataRegularSeason20242025!$B$3:$B$1315, "&lt;=" &amp; $A182, DataRegularSeason20242025!$D$3:$D$1315, G$1)+SUMIFS(DataRegularSeason20242025!$AB$3:$AB$1315,DataRegularSeason20242025!$B$3:$B$1315, "&lt;=" &amp; $A182, DataRegularSeason20242025!$E$3:$E$1315, G$1)</f>
        <v>60</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68</v>
      </c>
      <c r="J182" s="2">
        <f>SUMIFS(DataRegularSeason20242025!$AA$3:$AA$1315,DataRegularSeason20242025!$B$3:$B$1315, "&lt;=" &amp; $A182, DataRegularSeason20242025!$D$3:$D$1315, J$1)+SUMIFS(DataRegularSeason20242025!$AB$3:$AB$1315,DataRegularSeason20242025!$B$3:$B$1315, "&lt;=" &amp; $A182, DataRegularSeason20242025!$E$3:$E$1315, J$1)</f>
        <v>74</v>
      </c>
      <c r="K182" s="2">
        <f>SUMIFS(DataRegularSeason20242025!$AA$3:$AA$1315,DataRegularSeason20242025!$B$3:$B$1315, "&lt;=" &amp; $A182, DataRegularSeason20242025!$D$3:$D$1315, K$1)+SUMIFS(DataRegularSeason20242025!$AB$3:$AB$1315,DataRegularSeason20242025!$B$3:$B$1315, "&lt;=" &amp; $A182, DataRegularSeason20242025!$E$3:$E$1315, K$1)</f>
        <v>64</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71</v>
      </c>
      <c r="N182" s="2">
        <f>SUMIFS(DataRegularSeason20242025!$AA$3:$AA$1315,DataRegularSeason20242025!$B$3:$B$1315, "&lt;=" &amp; $A182, DataRegularSeason20242025!$D$3:$D$1315, N$1)+SUMIFS(DataRegularSeason20242025!$AB$3:$AB$1315,DataRegularSeason20242025!$B$3:$B$1315, "&lt;=" &amp; $A182, DataRegularSeason20242025!$E$3:$E$1315, N$1)</f>
        <v>67</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57</v>
      </c>
      <c r="Q182" s="2">
        <f>SUMIFS(DataRegularSeason20242025!$AA$3:$AA$1315,DataRegularSeason20242025!$B$3:$B$1315, "&lt;=" &amp; $A182, DataRegularSeason20242025!$D$3:$D$1315, Q$1)+SUMIFS(DataRegularSeason20242025!$AB$3:$AB$1315,DataRegularSeason20242025!$B$3:$B$1315, "&lt;=" &amp; $A182, DataRegularSeason20242025!$E$3:$E$1315, Q$1)</f>
        <v>68</v>
      </c>
      <c r="R182" s="2">
        <f>SUMIFS(DataRegularSeason20242025!$AA$3:$AA$1315,DataRegularSeason20242025!$B$3:$B$1315, "&lt;=" &amp; $A182, DataRegularSeason20242025!$D$3:$D$1315, R$1)+SUMIFS(DataRegularSeason20242025!$AB$3:$AB$1315,DataRegularSeason20242025!$B$3:$B$1315, "&lt;=" &amp; $A182, DataRegularSeason20242025!$E$3:$E$1315, R$1)</f>
        <v>47</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60</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57</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37</v>
      </c>
      <c r="Z182" s="2">
        <f>SUMIFS(DataRegularSeason20242025!$AA$3:$AA$1315,DataRegularSeason20242025!$B$3:$B$1315, "&lt;=" &amp; $A182, DataRegularSeason20242025!$D$3:$D$1315, Z$1)+SUMIFS(DataRegularSeason20242025!$AB$3:$AB$1315,DataRegularSeason20242025!$B$3:$B$1315, "&lt;=" &amp; $A182, DataRegularSeason20242025!$E$3:$E$1315, Z$1)</f>
        <v>56</v>
      </c>
      <c r="AA182" s="2">
        <f>SUMIFS(DataRegularSeason20242025!$AA$3:$AA$1315,DataRegularSeason20242025!$B$3:$B$1315, "&lt;=" &amp; $A182, DataRegularSeason20242025!$D$3:$D$1315, AA$1)+SUMIFS(DataRegularSeason20242025!$AB$3:$AB$1315,DataRegularSeason20242025!$B$3:$B$1315, "&lt;=" &amp; $A182, DataRegularSeason20242025!$E$3:$E$1315, AA$1)</f>
        <v>66</v>
      </c>
      <c r="AB182" s="2">
        <f>SUMIFS(DataRegularSeason20242025!$AA$3:$AA$1315,DataRegularSeason20242025!$B$3:$B$1315, "&lt;=" &amp; $A182, DataRegularSeason20242025!$D$3:$D$1315, AB$1)+SUMIFS(DataRegularSeason20242025!$AB$3:$AB$1315,DataRegularSeason20242025!$B$3:$B$1315, "&lt;=" &amp; $A182, DataRegularSeason20242025!$E$3:$E$1315, AB$1)</f>
        <v>72</v>
      </c>
      <c r="AC182" s="2">
        <f>SUMIFS(DataRegularSeason20242025!$AA$3:$AA$1315,DataRegularSeason20242025!$B$3:$B$1315, "&lt;=" &amp; $A182, DataRegularSeason20242025!$D$3:$D$1315, AC$1)+SUMIFS(DataRegularSeason20242025!$AB$3:$AB$1315,DataRegularSeason20242025!$B$3:$B$1315, "&lt;=" &amp; $A182, DataRegularSeason20242025!$E$3:$E$1315, AC$1)</f>
        <v>57</v>
      </c>
      <c r="AD182" s="2">
        <f>SUMIFS(DataRegularSeason20242025!$AA$3:$AA$1315,DataRegularSeason20242025!$B$3:$B$1315, "&lt;=" &amp; $A182, DataRegularSeason20242025!$D$3:$D$1315, AD$1)+SUMIFS(DataRegularSeason20242025!$AB$3:$AB$1315,DataRegularSeason20242025!$B$3:$B$1315, "&lt;=" &amp; $A182, DataRegularSeason20242025!$E$3:$E$1315, AD$1)</f>
        <v>60</v>
      </c>
      <c r="AE182" s="2">
        <f>SUMIFS(DataRegularSeason20242025!$AA$3:$AA$1315,DataRegularSeason20242025!$B$3:$B$1315, "&lt;=" &amp; $A182, DataRegularSeason20242025!$D$3:$D$1315, AE$1)+SUMIFS(DataRegularSeason20242025!$AB$3:$AB$1315,DataRegularSeason20242025!$B$3:$B$1315, "&lt;=" &amp; $A182, DataRegularSeason20242025!$E$3:$E$1315, AE$1)</f>
        <v>74</v>
      </c>
      <c r="AF182" s="2">
        <f>SUMIFS(DataRegularSeason20242025!$AA$3:$AA$1315,DataRegularSeason20242025!$B$3:$B$1315, "&lt;=" &amp; $A182, DataRegularSeason20242025!$D$3:$D$1315, AF$1)+SUMIFS(DataRegularSeason20242025!$AB$3:$AB$1315,DataRegularSeason20242025!$B$3:$B$1315, "&lt;=" &amp; $A182, DataRegularSeason20242025!$E$3:$E$1315, AF$1)</f>
        <v>83</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57</v>
      </c>
      <c r="C183" s="2">
        <f>SUMIFS(DataRegularSeason20242025!$AA$3:$AA$1315,DataRegularSeason20242025!$B$3:$B$1315, "&lt;=" &amp; $A183, DataRegularSeason20242025!$D$3:$D$1315, C$1)+SUMIFS(DataRegularSeason20242025!$AB$3:$AB$1315,DataRegularSeason20242025!$B$3:$B$1315, "&lt;=" &amp; $A183, DataRegularSeason20242025!$E$3:$E$1315, C$1)</f>
        <v>61</v>
      </c>
      <c r="D183" s="2">
        <f>SUMIFS(DataRegularSeason20242025!$AA$3:$AA$1315,DataRegularSeason20242025!$B$3:$B$1315, "&lt;=" &amp; $A183, DataRegularSeason20242025!$D$3:$D$1315, D$1)+SUMIFS(DataRegularSeason20242025!$AB$3:$AB$1315,DataRegularSeason20242025!$B$3:$B$1315, "&lt;=" &amp; $A183, DataRegularSeason20242025!$E$3:$E$1315, D$1)</f>
        <v>51</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62</v>
      </c>
      <c r="G183" s="2">
        <f>SUMIFS(DataRegularSeason20242025!$AA$3:$AA$1315,DataRegularSeason20242025!$B$3:$B$1315, "&lt;=" &amp; $A183, DataRegularSeason20242025!$D$3:$D$1315, G$1)+SUMIFS(DataRegularSeason20242025!$AB$3:$AB$1315,DataRegularSeason20242025!$B$3:$B$1315, "&lt;=" &amp; $A183, DataRegularSeason20242025!$E$3:$E$1315, G$1)</f>
        <v>60</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68</v>
      </c>
      <c r="J183" s="2">
        <f>SUMIFS(DataRegularSeason20242025!$AA$3:$AA$1315,DataRegularSeason20242025!$B$3:$B$1315, "&lt;=" &amp; $A183, DataRegularSeason20242025!$D$3:$D$1315, J$1)+SUMIFS(DataRegularSeason20242025!$AB$3:$AB$1315,DataRegularSeason20242025!$B$3:$B$1315, "&lt;=" &amp; $A183, DataRegularSeason20242025!$E$3:$E$1315, J$1)</f>
        <v>74</v>
      </c>
      <c r="K183" s="2">
        <f>SUMIFS(DataRegularSeason20242025!$AA$3:$AA$1315,DataRegularSeason20242025!$B$3:$B$1315, "&lt;=" &amp; $A183, DataRegularSeason20242025!$D$3:$D$1315, K$1)+SUMIFS(DataRegularSeason20242025!$AB$3:$AB$1315,DataRegularSeason20242025!$B$3:$B$1315, "&lt;=" &amp; $A183, DataRegularSeason20242025!$E$3:$E$1315, K$1)</f>
        <v>64</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71</v>
      </c>
      <c r="N183" s="2">
        <f>SUMIFS(DataRegularSeason20242025!$AA$3:$AA$1315,DataRegularSeason20242025!$B$3:$B$1315, "&lt;=" &amp; $A183, DataRegularSeason20242025!$D$3:$D$1315, N$1)+SUMIFS(DataRegularSeason20242025!$AB$3:$AB$1315,DataRegularSeason20242025!$B$3:$B$1315, "&lt;=" &amp; $A183, DataRegularSeason20242025!$E$3:$E$1315, N$1)</f>
        <v>67</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57</v>
      </c>
      <c r="Q183" s="2">
        <f>SUMIFS(DataRegularSeason20242025!$AA$3:$AA$1315,DataRegularSeason20242025!$B$3:$B$1315, "&lt;=" &amp; $A183, DataRegularSeason20242025!$D$3:$D$1315, Q$1)+SUMIFS(DataRegularSeason20242025!$AB$3:$AB$1315,DataRegularSeason20242025!$B$3:$B$1315, "&lt;=" &amp; $A183, DataRegularSeason20242025!$E$3:$E$1315, Q$1)</f>
        <v>68</v>
      </c>
      <c r="R183" s="2">
        <f>SUMIFS(DataRegularSeason20242025!$AA$3:$AA$1315,DataRegularSeason20242025!$B$3:$B$1315, "&lt;=" &amp; $A183, DataRegularSeason20242025!$D$3:$D$1315, R$1)+SUMIFS(DataRegularSeason20242025!$AB$3:$AB$1315,DataRegularSeason20242025!$B$3:$B$1315, "&lt;=" &amp; $A183, DataRegularSeason20242025!$E$3:$E$1315, R$1)</f>
        <v>47</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60</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57</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37</v>
      </c>
      <c r="Z183" s="2">
        <f>SUMIFS(DataRegularSeason20242025!$AA$3:$AA$1315,DataRegularSeason20242025!$B$3:$B$1315, "&lt;=" &amp; $A183, DataRegularSeason20242025!$D$3:$D$1315, Z$1)+SUMIFS(DataRegularSeason20242025!$AB$3:$AB$1315,DataRegularSeason20242025!$B$3:$B$1315, "&lt;=" &amp; $A183, DataRegularSeason20242025!$E$3:$E$1315, Z$1)</f>
        <v>56</v>
      </c>
      <c r="AA183" s="2">
        <f>SUMIFS(DataRegularSeason20242025!$AA$3:$AA$1315,DataRegularSeason20242025!$B$3:$B$1315, "&lt;=" &amp; $A183, DataRegularSeason20242025!$D$3:$D$1315, AA$1)+SUMIFS(DataRegularSeason20242025!$AB$3:$AB$1315,DataRegularSeason20242025!$B$3:$B$1315, "&lt;=" &amp; $A183, DataRegularSeason20242025!$E$3:$E$1315, AA$1)</f>
        <v>66</v>
      </c>
      <c r="AB183" s="2">
        <f>SUMIFS(DataRegularSeason20242025!$AA$3:$AA$1315,DataRegularSeason20242025!$B$3:$B$1315, "&lt;=" &amp; $A183, DataRegularSeason20242025!$D$3:$D$1315, AB$1)+SUMIFS(DataRegularSeason20242025!$AB$3:$AB$1315,DataRegularSeason20242025!$B$3:$B$1315, "&lt;=" &amp; $A183, DataRegularSeason20242025!$E$3:$E$1315, AB$1)</f>
        <v>72</v>
      </c>
      <c r="AC183" s="2">
        <f>SUMIFS(DataRegularSeason20242025!$AA$3:$AA$1315,DataRegularSeason20242025!$B$3:$B$1315, "&lt;=" &amp; $A183, DataRegularSeason20242025!$D$3:$D$1315, AC$1)+SUMIFS(DataRegularSeason20242025!$AB$3:$AB$1315,DataRegularSeason20242025!$B$3:$B$1315, "&lt;=" &amp; $A183, DataRegularSeason20242025!$E$3:$E$1315, AC$1)</f>
        <v>57</v>
      </c>
      <c r="AD183" s="2">
        <f>SUMIFS(DataRegularSeason20242025!$AA$3:$AA$1315,DataRegularSeason20242025!$B$3:$B$1315, "&lt;=" &amp; $A183, DataRegularSeason20242025!$D$3:$D$1315, AD$1)+SUMIFS(DataRegularSeason20242025!$AB$3:$AB$1315,DataRegularSeason20242025!$B$3:$B$1315, "&lt;=" &amp; $A183, DataRegularSeason20242025!$E$3:$E$1315, AD$1)</f>
        <v>60</v>
      </c>
      <c r="AE183" s="2">
        <f>SUMIFS(DataRegularSeason20242025!$AA$3:$AA$1315,DataRegularSeason20242025!$B$3:$B$1315, "&lt;=" &amp; $A183, DataRegularSeason20242025!$D$3:$D$1315, AE$1)+SUMIFS(DataRegularSeason20242025!$AB$3:$AB$1315,DataRegularSeason20242025!$B$3:$B$1315, "&lt;=" &amp; $A183, DataRegularSeason20242025!$E$3:$E$1315, AE$1)</f>
        <v>74</v>
      </c>
      <c r="AF183" s="2">
        <f>SUMIFS(DataRegularSeason20242025!$AA$3:$AA$1315,DataRegularSeason20242025!$B$3:$B$1315, "&lt;=" &amp; $A183, DataRegularSeason20242025!$D$3:$D$1315, AF$1)+SUMIFS(DataRegularSeason20242025!$AB$3:$AB$1315,DataRegularSeason20242025!$B$3:$B$1315, "&lt;=" &amp; $A183, DataRegularSeason20242025!$E$3:$E$1315, AF$1)</f>
        <v>83</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57</v>
      </c>
      <c r="C184" s="2">
        <f>SUMIFS(DataRegularSeason20242025!$AA$3:$AA$1315,DataRegularSeason20242025!$B$3:$B$1315, "&lt;=" &amp; $A184, DataRegularSeason20242025!$D$3:$D$1315, C$1)+SUMIFS(DataRegularSeason20242025!$AB$3:$AB$1315,DataRegularSeason20242025!$B$3:$B$1315, "&lt;=" &amp; $A184, DataRegularSeason20242025!$E$3:$E$1315, C$1)</f>
        <v>61</v>
      </c>
      <c r="D184" s="2">
        <f>SUMIFS(DataRegularSeason20242025!$AA$3:$AA$1315,DataRegularSeason20242025!$B$3:$B$1315, "&lt;=" &amp; $A184, DataRegularSeason20242025!$D$3:$D$1315, D$1)+SUMIFS(DataRegularSeason20242025!$AB$3:$AB$1315,DataRegularSeason20242025!$B$3:$B$1315, "&lt;=" &amp; $A184, DataRegularSeason20242025!$E$3:$E$1315, D$1)</f>
        <v>51</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62</v>
      </c>
      <c r="G184" s="2">
        <f>SUMIFS(DataRegularSeason20242025!$AA$3:$AA$1315,DataRegularSeason20242025!$B$3:$B$1315, "&lt;=" &amp; $A184, DataRegularSeason20242025!$D$3:$D$1315, G$1)+SUMIFS(DataRegularSeason20242025!$AB$3:$AB$1315,DataRegularSeason20242025!$B$3:$B$1315, "&lt;=" &amp; $A184, DataRegularSeason20242025!$E$3:$E$1315, G$1)</f>
        <v>60</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68</v>
      </c>
      <c r="J184" s="2">
        <f>SUMIFS(DataRegularSeason20242025!$AA$3:$AA$1315,DataRegularSeason20242025!$B$3:$B$1315, "&lt;=" &amp; $A184, DataRegularSeason20242025!$D$3:$D$1315, J$1)+SUMIFS(DataRegularSeason20242025!$AB$3:$AB$1315,DataRegularSeason20242025!$B$3:$B$1315, "&lt;=" &amp; $A184, DataRegularSeason20242025!$E$3:$E$1315, J$1)</f>
        <v>74</v>
      </c>
      <c r="K184" s="2">
        <f>SUMIFS(DataRegularSeason20242025!$AA$3:$AA$1315,DataRegularSeason20242025!$B$3:$B$1315, "&lt;=" &amp; $A184, DataRegularSeason20242025!$D$3:$D$1315, K$1)+SUMIFS(DataRegularSeason20242025!$AB$3:$AB$1315,DataRegularSeason20242025!$B$3:$B$1315, "&lt;=" &amp; $A184, DataRegularSeason20242025!$E$3:$E$1315, K$1)</f>
        <v>64</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71</v>
      </c>
      <c r="N184" s="2">
        <f>SUMIFS(DataRegularSeason20242025!$AA$3:$AA$1315,DataRegularSeason20242025!$B$3:$B$1315, "&lt;=" &amp; $A184, DataRegularSeason20242025!$D$3:$D$1315, N$1)+SUMIFS(DataRegularSeason20242025!$AB$3:$AB$1315,DataRegularSeason20242025!$B$3:$B$1315, "&lt;=" &amp; $A184, DataRegularSeason20242025!$E$3:$E$1315, N$1)</f>
        <v>67</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57</v>
      </c>
      <c r="Q184" s="2">
        <f>SUMIFS(DataRegularSeason20242025!$AA$3:$AA$1315,DataRegularSeason20242025!$B$3:$B$1315, "&lt;=" &amp; $A184, DataRegularSeason20242025!$D$3:$D$1315, Q$1)+SUMIFS(DataRegularSeason20242025!$AB$3:$AB$1315,DataRegularSeason20242025!$B$3:$B$1315, "&lt;=" &amp; $A184, DataRegularSeason20242025!$E$3:$E$1315, Q$1)</f>
        <v>68</v>
      </c>
      <c r="R184" s="2">
        <f>SUMIFS(DataRegularSeason20242025!$AA$3:$AA$1315,DataRegularSeason20242025!$B$3:$B$1315, "&lt;=" &amp; $A184, DataRegularSeason20242025!$D$3:$D$1315, R$1)+SUMIFS(DataRegularSeason20242025!$AB$3:$AB$1315,DataRegularSeason20242025!$B$3:$B$1315, "&lt;=" &amp; $A184, DataRegularSeason20242025!$E$3:$E$1315, R$1)</f>
        <v>47</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60</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57</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37</v>
      </c>
      <c r="Z184" s="2">
        <f>SUMIFS(DataRegularSeason20242025!$AA$3:$AA$1315,DataRegularSeason20242025!$B$3:$B$1315, "&lt;=" &amp; $A184, DataRegularSeason20242025!$D$3:$D$1315, Z$1)+SUMIFS(DataRegularSeason20242025!$AB$3:$AB$1315,DataRegularSeason20242025!$B$3:$B$1315, "&lt;=" &amp; $A184, DataRegularSeason20242025!$E$3:$E$1315, Z$1)</f>
        <v>56</v>
      </c>
      <c r="AA184" s="2">
        <f>SUMIFS(DataRegularSeason20242025!$AA$3:$AA$1315,DataRegularSeason20242025!$B$3:$B$1315, "&lt;=" &amp; $A184, DataRegularSeason20242025!$D$3:$D$1315, AA$1)+SUMIFS(DataRegularSeason20242025!$AB$3:$AB$1315,DataRegularSeason20242025!$B$3:$B$1315, "&lt;=" &amp; $A184, DataRegularSeason20242025!$E$3:$E$1315, AA$1)</f>
        <v>66</v>
      </c>
      <c r="AB184" s="2">
        <f>SUMIFS(DataRegularSeason20242025!$AA$3:$AA$1315,DataRegularSeason20242025!$B$3:$B$1315, "&lt;=" &amp; $A184, DataRegularSeason20242025!$D$3:$D$1315, AB$1)+SUMIFS(DataRegularSeason20242025!$AB$3:$AB$1315,DataRegularSeason20242025!$B$3:$B$1315, "&lt;=" &amp; $A184, DataRegularSeason20242025!$E$3:$E$1315, AB$1)</f>
        <v>72</v>
      </c>
      <c r="AC184" s="2">
        <f>SUMIFS(DataRegularSeason20242025!$AA$3:$AA$1315,DataRegularSeason20242025!$B$3:$B$1315, "&lt;=" &amp; $A184, DataRegularSeason20242025!$D$3:$D$1315, AC$1)+SUMIFS(DataRegularSeason20242025!$AB$3:$AB$1315,DataRegularSeason20242025!$B$3:$B$1315, "&lt;=" &amp; $A184, DataRegularSeason20242025!$E$3:$E$1315, AC$1)</f>
        <v>57</v>
      </c>
      <c r="AD184" s="2">
        <f>SUMIFS(DataRegularSeason20242025!$AA$3:$AA$1315,DataRegularSeason20242025!$B$3:$B$1315, "&lt;=" &amp; $A184, DataRegularSeason20242025!$D$3:$D$1315, AD$1)+SUMIFS(DataRegularSeason20242025!$AB$3:$AB$1315,DataRegularSeason20242025!$B$3:$B$1315, "&lt;=" &amp; $A184, DataRegularSeason20242025!$E$3:$E$1315, AD$1)</f>
        <v>60</v>
      </c>
      <c r="AE184" s="2">
        <f>SUMIFS(DataRegularSeason20242025!$AA$3:$AA$1315,DataRegularSeason20242025!$B$3:$B$1315, "&lt;=" &amp; $A184, DataRegularSeason20242025!$D$3:$D$1315, AE$1)+SUMIFS(DataRegularSeason20242025!$AB$3:$AB$1315,DataRegularSeason20242025!$B$3:$B$1315, "&lt;=" &amp; $A184, DataRegularSeason20242025!$E$3:$E$1315, AE$1)</f>
        <v>74</v>
      </c>
      <c r="AF184" s="2">
        <f>SUMIFS(DataRegularSeason20242025!$AA$3:$AA$1315,DataRegularSeason20242025!$B$3:$B$1315, "&lt;=" &amp; $A184, DataRegularSeason20242025!$D$3:$D$1315, AF$1)+SUMIFS(DataRegularSeason20242025!$AB$3:$AB$1315,DataRegularSeason20242025!$B$3:$B$1315, "&lt;=" &amp; $A184, DataRegularSeason20242025!$E$3:$E$1315, AF$1)</f>
        <v>83</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57</v>
      </c>
      <c r="C185" s="2">
        <f>SUMIFS(DataRegularSeason20242025!$AA$3:$AA$1315,DataRegularSeason20242025!$B$3:$B$1315, "&lt;=" &amp; $A185, DataRegularSeason20242025!$D$3:$D$1315, C$1)+SUMIFS(DataRegularSeason20242025!$AB$3:$AB$1315,DataRegularSeason20242025!$B$3:$B$1315, "&lt;=" &amp; $A185, DataRegularSeason20242025!$E$3:$E$1315, C$1)</f>
        <v>61</v>
      </c>
      <c r="D185" s="2">
        <f>SUMIFS(DataRegularSeason20242025!$AA$3:$AA$1315,DataRegularSeason20242025!$B$3:$B$1315, "&lt;=" &amp; $A185, DataRegularSeason20242025!$D$3:$D$1315, D$1)+SUMIFS(DataRegularSeason20242025!$AB$3:$AB$1315,DataRegularSeason20242025!$B$3:$B$1315, "&lt;=" &amp; $A185, DataRegularSeason20242025!$E$3:$E$1315, D$1)</f>
        <v>51</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62</v>
      </c>
      <c r="G185" s="2">
        <f>SUMIFS(DataRegularSeason20242025!$AA$3:$AA$1315,DataRegularSeason20242025!$B$3:$B$1315, "&lt;=" &amp; $A185, DataRegularSeason20242025!$D$3:$D$1315, G$1)+SUMIFS(DataRegularSeason20242025!$AB$3:$AB$1315,DataRegularSeason20242025!$B$3:$B$1315, "&lt;=" &amp; $A185, DataRegularSeason20242025!$E$3:$E$1315, G$1)</f>
        <v>60</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68</v>
      </c>
      <c r="J185" s="2">
        <f>SUMIFS(DataRegularSeason20242025!$AA$3:$AA$1315,DataRegularSeason20242025!$B$3:$B$1315, "&lt;=" &amp; $A185, DataRegularSeason20242025!$D$3:$D$1315, J$1)+SUMIFS(DataRegularSeason20242025!$AB$3:$AB$1315,DataRegularSeason20242025!$B$3:$B$1315, "&lt;=" &amp; $A185, DataRegularSeason20242025!$E$3:$E$1315, J$1)</f>
        <v>74</v>
      </c>
      <c r="K185" s="2">
        <f>SUMIFS(DataRegularSeason20242025!$AA$3:$AA$1315,DataRegularSeason20242025!$B$3:$B$1315, "&lt;=" &amp; $A185, DataRegularSeason20242025!$D$3:$D$1315, K$1)+SUMIFS(DataRegularSeason20242025!$AB$3:$AB$1315,DataRegularSeason20242025!$B$3:$B$1315, "&lt;=" &amp; $A185, DataRegularSeason20242025!$E$3:$E$1315, K$1)</f>
        <v>64</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71</v>
      </c>
      <c r="N185" s="2">
        <f>SUMIFS(DataRegularSeason20242025!$AA$3:$AA$1315,DataRegularSeason20242025!$B$3:$B$1315, "&lt;=" &amp; $A185, DataRegularSeason20242025!$D$3:$D$1315, N$1)+SUMIFS(DataRegularSeason20242025!$AB$3:$AB$1315,DataRegularSeason20242025!$B$3:$B$1315, "&lt;=" &amp; $A185, DataRegularSeason20242025!$E$3:$E$1315, N$1)</f>
        <v>67</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57</v>
      </c>
      <c r="Q185" s="2">
        <f>SUMIFS(DataRegularSeason20242025!$AA$3:$AA$1315,DataRegularSeason20242025!$B$3:$B$1315, "&lt;=" &amp; $A185, DataRegularSeason20242025!$D$3:$D$1315, Q$1)+SUMIFS(DataRegularSeason20242025!$AB$3:$AB$1315,DataRegularSeason20242025!$B$3:$B$1315, "&lt;=" &amp; $A185, DataRegularSeason20242025!$E$3:$E$1315, Q$1)</f>
        <v>68</v>
      </c>
      <c r="R185" s="2">
        <f>SUMIFS(DataRegularSeason20242025!$AA$3:$AA$1315,DataRegularSeason20242025!$B$3:$B$1315, "&lt;=" &amp; $A185, DataRegularSeason20242025!$D$3:$D$1315, R$1)+SUMIFS(DataRegularSeason20242025!$AB$3:$AB$1315,DataRegularSeason20242025!$B$3:$B$1315, "&lt;=" &amp; $A185, DataRegularSeason20242025!$E$3:$E$1315, R$1)</f>
        <v>47</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60</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57</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37</v>
      </c>
      <c r="Z185" s="2">
        <f>SUMIFS(DataRegularSeason20242025!$AA$3:$AA$1315,DataRegularSeason20242025!$B$3:$B$1315, "&lt;=" &amp; $A185, DataRegularSeason20242025!$D$3:$D$1315, Z$1)+SUMIFS(DataRegularSeason20242025!$AB$3:$AB$1315,DataRegularSeason20242025!$B$3:$B$1315, "&lt;=" &amp; $A185, DataRegularSeason20242025!$E$3:$E$1315, Z$1)</f>
        <v>56</v>
      </c>
      <c r="AA185" s="2">
        <f>SUMIFS(DataRegularSeason20242025!$AA$3:$AA$1315,DataRegularSeason20242025!$B$3:$B$1315, "&lt;=" &amp; $A185, DataRegularSeason20242025!$D$3:$D$1315, AA$1)+SUMIFS(DataRegularSeason20242025!$AB$3:$AB$1315,DataRegularSeason20242025!$B$3:$B$1315, "&lt;=" &amp; $A185, DataRegularSeason20242025!$E$3:$E$1315, AA$1)</f>
        <v>66</v>
      </c>
      <c r="AB185" s="2">
        <f>SUMIFS(DataRegularSeason20242025!$AA$3:$AA$1315,DataRegularSeason20242025!$B$3:$B$1315, "&lt;=" &amp; $A185, DataRegularSeason20242025!$D$3:$D$1315, AB$1)+SUMIFS(DataRegularSeason20242025!$AB$3:$AB$1315,DataRegularSeason20242025!$B$3:$B$1315, "&lt;=" &amp; $A185, DataRegularSeason20242025!$E$3:$E$1315, AB$1)</f>
        <v>72</v>
      </c>
      <c r="AC185" s="2">
        <f>SUMIFS(DataRegularSeason20242025!$AA$3:$AA$1315,DataRegularSeason20242025!$B$3:$B$1315, "&lt;=" &amp; $A185, DataRegularSeason20242025!$D$3:$D$1315, AC$1)+SUMIFS(DataRegularSeason20242025!$AB$3:$AB$1315,DataRegularSeason20242025!$B$3:$B$1315, "&lt;=" &amp; $A185, DataRegularSeason20242025!$E$3:$E$1315, AC$1)</f>
        <v>57</v>
      </c>
      <c r="AD185" s="2">
        <f>SUMIFS(DataRegularSeason20242025!$AA$3:$AA$1315,DataRegularSeason20242025!$B$3:$B$1315, "&lt;=" &amp; $A185, DataRegularSeason20242025!$D$3:$D$1315, AD$1)+SUMIFS(DataRegularSeason20242025!$AB$3:$AB$1315,DataRegularSeason20242025!$B$3:$B$1315, "&lt;=" &amp; $A185, DataRegularSeason20242025!$E$3:$E$1315, AD$1)</f>
        <v>60</v>
      </c>
      <c r="AE185" s="2">
        <f>SUMIFS(DataRegularSeason20242025!$AA$3:$AA$1315,DataRegularSeason20242025!$B$3:$B$1315, "&lt;=" &amp; $A185, DataRegularSeason20242025!$D$3:$D$1315, AE$1)+SUMIFS(DataRegularSeason20242025!$AB$3:$AB$1315,DataRegularSeason20242025!$B$3:$B$1315, "&lt;=" &amp; $A185, DataRegularSeason20242025!$E$3:$E$1315, AE$1)</f>
        <v>74</v>
      </c>
      <c r="AF185" s="2">
        <f>SUMIFS(DataRegularSeason20242025!$AA$3:$AA$1315,DataRegularSeason20242025!$B$3:$B$1315, "&lt;=" &amp; $A185, DataRegularSeason20242025!$D$3:$D$1315, AF$1)+SUMIFS(DataRegularSeason20242025!$AB$3:$AB$1315,DataRegularSeason20242025!$B$3:$B$1315, "&lt;=" &amp; $A185, DataRegularSeason20242025!$E$3:$E$1315, AF$1)</f>
        <v>83</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57</v>
      </c>
      <c r="C186" s="2">
        <f>SUMIFS(DataRegularSeason20242025!$AA$3:$AA$1315,DataRegularSeason20242025!$B$3:$B$1315, "&lt;=" &amp; $A186, DataRegularSeason20242025!$D$3:$D$1315, C$1)+SUMIFS(DataRegularSeason20242025!$AB$3:$AB$1315,DataRegularSeason20242025!$B$3:$B$1315, "&lt;=" &amp; $A186, DataRegularSeason20242025!$E$3:$E$1315, C$1)</f>
        <v>61</v>
      </c>
      <c r="D186" s="2">
        <f>SUMIFS(DataRegularSeason20242025!$AA$3:$AA$1315,DataRegularSeason20242025!$B$3:$B$1315, "&lt;=" &amp; $A186, DataRegularSeason20242025!$D$3:$D$1315, D$1)+SUMIFS(DataRegularSeason20242025!$AB$3:$AB$1315,DataRegularSeason20242025!$B$3:$B$1315, "&lt;=" &amp; $A186, DataRegularSeason20242025!$E$3:$E$1315, D$1)</f>
        <v>51</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62</v>
      </c>
      <c r="G186" s="2">
        <f>SUMIFS(DataRegularSeason20242025!$AA$3:$AA$1315,DataRegularSeason20242025!$B$3:$B$1315, "&lt;=" &amp; $A186, DataRegularSeason20242025!$D$3:$D$1315, G$1)+SUMIFS(DataRegularSeason20242025!$AB$3:$AB$1315,DataRegularSeason20242025!$B$3:$B$1315, "&lt;=" &amp; $A186, DataRegularSeason20242025!$E$3:$E$1315, G$1)</f>
        <v>60</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68</v>
      </c>
      <c r="J186" s="2">
        <f>SUMIFS(DataRegularSeason20242025!$AA$3:$AA$1315,DataRegularSeason20242025!$B$3:$B$1315, "&lt;=" &amp; $A186, DataRegularSeason20242025!$D$3:$D$1315, J$1)+SUMIFS(DataRegularSeason20242025!$AB$3:$AB$1315,DataRegularSeason20242025!$B$3:$B$1315, "&lt;=" &amp; $A186, DataRegularSeason20242025!$E$3:$E$1315, J$1)</f>
        <v>74</v>
      </c>
      <c r="K186" s="2">
        <f>SUMIFS(DataRegularSeason20242025!$AA$3:$AA$1315,DataRegularSeason20242025!$B$3:$B$1315, "&lt;=" &amp; $A186, DataRegularSeason20242025!$D$3:$D$1315, K$1)+SUMIFS(DataRegularSeason20242025!$AB$3:$AB$1315,DataRegularSeason20242025!$B$3:$B$1315, "&lt;=" &amp; $A186, DataRegularSeason20242025!$E$3:$E$1315, K$1)</f>
        <v>64</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71</v>
      </c>
      <c r="N186" s="2">
        <f>SUMIFS(DataRegularSeason20242025!$AA$3:$AA$1315,DataRegularSeason20242025!$B$3:$B$1315, "&lt;=" &amp; $A186, DataRegularSeason20242025!$D$3:$D$1315, N$1)+SUMIFS(DataRegularSeason20242025!$AB$3:$AB$1315,DataRegularSeason20242025!$B$3:$B$1315, "&lt;=" &amp; $A186, DataRegularSeason20242025!$E$3:$E$1315, N$1)</f>
        <v>67</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57</v>
      </c>
      <c r="Q186" s="2">
        <f>SUMIFS(DataRegularSeason20242025!$AA$3:$AA$1315,DataRegularSeason20242025!$B$3:$B$1315, "&lt;=" &amp; $A186, DataRegularSeason20242025!$D$3:$D$1315, Q$1)+SUMIFS(DataRegularSeason20242025!$AB$3:$AB$1315,DataRegularSeason20242025!$B$3:$B$1315, "&lt;=" &amp; $A186, DataRegularSeason20242025!$E$3:$E$1315, Q$1)</f>
        <v>68</v>
      </c>
      <c r="R186" s="2">
        <f>SUMIFS(DataRegularSeason20242025!$AA$3:$AA$1315,DataRegularSeason20242025!$B$3:$B$1315, "&lt;=" &amp; $A186, DataRegularSeason20242025!$D$3:$D$1315, R$1)+SUMIFS(DataRegularSeason20242025!$AB$3:$AB$1315,DataRegularSeason20242025!$B$3:$B$1315, "&lt;=" &amp; $A186, DataRegularSeason20242025!$E$3:$E$1315, R$1)</f>
        <v>47</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60</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57</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37</v>
      </c>
      <c r="Z186" s="2">
        <f>SUMIFS(DataRegularSeason20242025!$AA$3:$AA$1315,DataRegularSeason20242025!$B$3:$B$1315, "&lt;=" &amp; $A186, DataRegularSeason20242025!$D$3:$D$1315, Z$1)+SUMIFS(DataRegularSeason20242025!$AB$3:$AB$1315,DataRegularSeason20242025!$B$3:$B$1315, "&lt;=" &amp; $A186, DataRegularSeason20242025!$E$3:$E$1315, Z$1)</f>
        <v>56</v>
      </c>
      <c r="AA186" s="2">
        <f>SUMIFS(DataRegularSeason20242025!$AA$3:$AA$1315,DataRegularSeason20242025!$B$3:$B$1315, "&lt;=" &amp; $A186, DataRegularSeason20242025!$D$3:$D$1315, AA$1)+SUMIFS(DataRegularSeason20242025!$AB$3:$AB$1315,DataRegularSeason20242025!$B$3:$B$1315, "&lt;=" &amp; $A186, DataRegularSeason20242025!$E$3:$E$1315, AA$1)</f>
        <v>66</v>
      </c>
      <c r="AB186" s="2">
        <f>SUMIFS(DataRegularSeason20242025!$AA$3:$AA$1315,DataRegularSeason20242025!$B$3:$B$1315, "&lt;=" &amp; $A186, DataRegularSeason20242025!$D$3:$D$1315, AB$1)+SUMIFS(DataRegularSeason20242025!$AB$3:$AB$1315,DataRegularSeason20242025!$B$3:$B$1315, "&lt;=" &amp; $A186, DataRegularSeason20242025!$E$3:$E$1315, AB$1)</f>
        <v>72</v>
      </c>
      <c r="AC186" s="2">
        <f>SUMIFS(DataRegularSeason20242025!$AA$3:$AA$1315,DataRegularSeason20242025!$B$3:$B$1315, "&lt;=" &amp; $A186, DataRegularSeason20242025!$D$3:$D$1315, AC$1)+SUMIFS(DataRegularSeason20242025!$AB$3:$AB$1315,DataRegularSeason20242025!$B$3:$B$1315, "&lt;=" &amp; $A186, DataRegularSeason20242025!$E$3:$E$1315, AC$1)</f>
        <v>57</v>
      </c>
      <c r="AD186" s="2">
        <f>SUMIFS(DataRegularSeason20242025!$AA$3:$AA$1315,DataRegularSeason20242025!$B$3:$B$1315, "&lt;=" &amp; $A186, DataRegularSeason20242025!$D$3:$D$1315, AD$1)+SUMIFS(DataRegularSeason20242025!$AB$3:$AB$1315,DataRegularSeason20242025!$B$3:$B$1315, "&lt;=" &amp; $A186, DataRegularSeason20242025!$E$3:$E$1315, AD$1)</f>
        <v>60</v>
      </c>
      <c r="AE186" s="2">
        <f>SUMIFS(DataRegularSeason20242025!$AA$3:$AA$1315,DataRegularSeason20242025!$B$3:$B$1315, "&lt;=" &amp; $A186, DataRegularSeason20242025!$D$3:$D$1315, AE$1)+SUMIFS(DataRegularSeason20242025!$AB$3:$AB$1315,DataRegularSeason20242025!$B$3:$B$1315, "&lt;=" &amp; $A186, DataRegularSeason20242025!$E$3:$E$1315, AE$1)</f>
        <v>74</v>
      </c>
      <c r="AF186" s="2">
        <f>SUMIFS(DataRegularSeason20242025!$AA$3:$AA$1315,DataRegularSeason20242025!$B$3:$B$1315, "&lt;=" &amp; $A186, DataRegularSeason20242025!$D$3:$D$1315, AF$1)+SUMIFS(DataRegularSeason20242025!$AB$3:$AB$1315,DataRegularSeason20242025!$B$3:$B$1315, "&lt;=" &amp; $A186, DataRegularSeason20242025!$E$3:$E$1315, AF$1)</f>
        <v>83</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57</v>
      </c>
      <c r="C187" s="2">
        <f>SUMIFS(DataRegularSeason20242025!$AA$3:$AA$1315,DataRegularSeason20242025!$B$3:$B$1315, "&lt;=" &amp; $A187, DataRegularSeason20242025!$D$3:$D$1315, C$1)+SUMIFS(DataRegularSeason20242025!$AB$3:$AB$1315,DataRegularSeason20242025!$B$3:$B$1315, "&lt;=" &amp; $A187, DataRegularSeason20242025!$E$3:$E$1315, C$1)</f>
        <v>61</v>
      </c>
      <c r="D187" s="2">
        <f>SUMIFS(DataRegularSeason20242025!$AA$3:$AA$1315,DataRegularSeason20242025!$B$3:$B$1315, "&lt;=" &amp; $A187, DataRegularSeason20242025!$D$3:$D$1315, D$1)+SUMIFS(DataRegularSeason20242025!$AB$3:$AB$1315,DataRegularSeason20242025!$B$3:$B$1315, "&lt;=" &amp; $A187, DataRegularSeason20242025!$E$3:$E$1315, D$1)</f>
        <v>51</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62</v>
      </c>
      <c r="G187" s="2">
        <f>SUMIFS(DataRegularSeason20242025!$AA$3:$AA$1315,DataRegularSeason20242025!$B$3:$B$1315, "&lt;=" &amp; $A187, DataRegularSeason20242025!$D$3:$D$1315, G$1)+SUMIFS(DataRegularSeason20242025!$AB$3:$AB$1315,DataRegularSeason20242025!$B$3:$B$1315, "&lt;=" &amp; $A187, DataRegularSeason20242025!$E$3:$E$1315, G$1)</f>
        <v>60</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68</v>
      </c>
      <c r="J187" s="2">
        <f>SUMIFS(DataRegularSeason20242025!$AA$3:$AA$1315,DataRegularSeason20242025!$B$3:$B$1315, "&lt;=" &amp; $A187, DataRegularSeason20242025!$D$3:$D$1315, J$1)+SUMIFS(DataRegularSeason20242025!$AB$3:$AB$1315,DataRegularSeason20242025!$B$3:$B$1315, "&lt;=" &amp; $A187, DataRegularSeason20242025!$E$3:$E$1315, J$1)</f>
        <v>74</v>
      </c>
      <c r="K187" s="2">
        <f>SUMIFS(DataRegularSeason20242025!$AA$3:$AA$1315,DataRegularSeason20242025!$B$3:$B$1315, "&lt;=" &amp; $A187, DataRegularSeason20242025!$D$3:$D$1315, K$1)+SUMIFS(DataRegularSeason20242025!$AB$3:$AB$1315,DataRegularSeason20242025!$B$3:$B$1315, "&lt;=" &amp; $A187, DataRegularSeason20242025!$E$3:$E$1315, K$1)</f>
        <v>64</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71</v>
      </c>
      <c r="N187" s="2">
        <f>SUMIFS(DataRegularSeason20242025!$AA$3:$AA$1315,DataRegularSeason20242025!$B$3:$B$1315, "&lt;=" &amp; $A187, DataRegularSeason20242025!$D$3:$D$1315, N$1)+SUMIFS(DataRegularSeason20242025!$AB$3:$AB$1315,DataRegularSeason20242025!$B$3:$B$1315, "&lt;=" &amp; $A187, DataRegularSeason20242025!$E$3:$E$1315, N$1)</f>
        <v>67</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57</v>
      </c>
      <c r="Q187" s="2">
        <f>SUMIFS(DataRegularSeason20242025!$AA$3:$AA$1315,DataRegularSeason20242025!$B$3:$B$1315, "&lt;=" &amp; $A187, DataRegularSeason20242025!$D$3:$D$1315, Q$1)+SUMIFS(DataRegularSeason20242025!$AB$3:$AB$1315,DataRegularSeason20242025!$B$3:$B$1315, "&lt;=" &amp; $A187, DataRegularSeason20242025!$E$3:$E$1315, Q$1)</f>
        <v>68</v>
      </c>
      <c r="R187" s="2">
        <f>SUMIFS(DataRegularSeason20242025!$AA$3:$AA$1315,DataRegularSeason20242025!$B$3:$B$1315, "&lt;=" &amp; $A187, DataRegularSeason20242025!$D$3:$D$1315, R$1)+SUMIFS(DataRegularSeason20242025!$AB$3:$AB$1315,DataRegularSeason20242025!$B$3:$B$1315, "&lt;=" &amp; $A187, DataRegularSeason20242025!$E$3:$E$1315, R$1)</f>
        <v>47</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60</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57</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37</v>
      </c>
      <c r="Z187" s="2">
        <f>SUMIFS(DataRegularSeason20242025!$AA$3:$AA$1315,DataRegularSeason20242025!$B$3:$B$1315, "&lt;=" &amp; $A187, DataRegularSeason20242025!$D$3:$D$1315, Z$1)+SUMIFS(DataRegularSeason20242025!$AB$3:$AB$1315,DataRegularSeason20242025!$B$3:$B$1315, "&lt;=" &amp; $A187, DataRegularSeason20242025!$E$3:$E$1315, Z$1)</f>
        <v>56</v>
      </c>
      <c r="AA187" s="2">
        <f>SUMIFS(DataRegularSeason20242025!$AA$3:$AA$1315,DataRegularSeason20242025!$B$3:$B$1315, "&lt;=" &amp; $A187, DataRegularSeason20242025!$D$3:$D$1315, AA$1)+SUMIFS(DataRegularSeason20242025!$AB$3:$AB$1315,DataRegularSeason20242025!$B$3:$B$1315, "&lt;=" &amp; $A187, DataRegularSeason20242025!$E$3:$E$1315, AA$1)</f>
        <v>66</v>
      </c>
      <c r="AB187" s="2">
        <f>SUMIFS(DataRegularSeason20242025!$AA$3:$AA$1315,DataRegularSeason20242025!$B$3:$B$1315, "&lt;=" &amp; $A187, DataRegularSeason20242025!$D$3:$D$1315, AB$1)+SUMIFS(DataRegularSeason20242025!$AB$3:$AB$1315,DataRegularSeason20242025!$B$3:$B$1315, "&lt;=" &amp; $A187, DataRegularSeason20242025!$E$3:$E$1315, AB$1)</f>
        <v>72</v>
      </c>
      <c r="AC187" s="2">
        <f>SUMIFS(DataRegularSeason20242025!$AA$3:$AA$1315,DataRegularSeason20242025!$B$3:$B$1315, "&lt;=" &amp; $A187, DataRegularSeason20242025!$D$3:$D$1315, AC$1)+SUMIFS(DataRegularSeason20242025!$AB$3:$AB$1315,DataRegularSeason20242025!$B$3:$B$1315, "&lt;=" &amp; $A187, DataRegularSeason20242025!$E$3:$E$1315, AC$1)</f>
        <v>57</v>
      </c>
      <c r="AD187" s="2">
        <f>SUMIFS(DataRegularSeason20242025!$AA$3:$AA$1315,DataRegularSeason20242025!$B$3:$B$1315, "&lt;=" &amp; $A187, DataRegularSeason20242025!$D$3:$D$1315, AD$1)+SUMIFS(DataRegularSeason20242025!$AB$3:$AB$1315,DataRegularSeason20242025!$B$3:$B$1315, "&lt;=" &amp; $A187, DataRegularSeason20242025!$E$3:$E$1315, AD$1)</f>
        <v>60</v>
      </c>
      <c r="AE187" s="2">
        <f>SUMIFS(DataRegularSeason20242025!$AA$3:$AA$1315,DataRegularSeason20242025!$B$3:$B$1315, "&lt;=" &amp; $A187, DataRegularSeason20242025!$D$3:$D$1315, AE$1)+SUMIFS(DataRegularSeason20242025!$AB$3:$AB$1315,DataRegularSeason20242025!$B$3:$B$1315, "&lt;=" &amp; $A187, DataRegularSeason20242025!$E$3:$E$1315, AE$1)</f>
        <v>74</v>
      </c>
      <c r="AF187" s="2">
        <f>SUMIFS(DataRegularSeason20242025!$AA$3:$AA$1315,DataRegularSeason20242025!$B$3:$B$1315, "&lt;=" &amp; $A187, DataRegularSeason20242025!$D$3:$D$1315, AF$1)+SUMIFS(DataRegularSeason20242025!$AB$3:$AB$1315,DataRegularSeason20242025!$B$3:$B$1315, "&lt;=" &amp; $A187, DataRegularSeason20242025!$E$3:$E$1315, AF$1)</f>
        <v>83</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57</v>
      </c>
      <c r="C188" s="2">
        <f>SUMIFS(DataRegularSeason20242025!$AA$3:$AA$1315,DataRegularSeason20242025!$B$3:$B$1315, "&lt;=" &amp; $A188, DataRegularSeason20242025!$D$3:$D$1315, C$1)+SUMIFS(DataRegularSeason20242025!$AB$3:$AB$1315,DataRegularSeason20242025!$B$3:$B$1315, "&lt;=" &amp; $A188, DataRegularSeason20242025!$E$3:$E$1315, C$1)</f>
        <v>61</v>
      </c>
      <c r="D188" s="2">
        <f>SUMIFS(DataRegularSeason20242025!$AA$3:$AA$1315,DataRegularSeason20242025!$B$3:$B$1315, "&lt;=" &amp; $A188, DataRegularSeason20242025!$D$3:$D$1315, D$1)+SUMIFS(DataRegularSeason20242025!$AB$3:$AB$1315,DataRegularSeason20242025!$B$3:$B$1315, "&lt;=" &amp; $A188, DataRegularSeason20242025!$E$3:$E$1315, D$1)</f>
        <v>51</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62</v>
      </c>
      <c r="G188" s="2">
        <f>SUMIFS(DataRegularSeason20242025!$AA$3:$AA$1315,DataRegularSeason20242025!$B$3:$B$1315, "&lt;=" &amp; $A188, DataRegularSeason20242025!$D$3:$D$1315, G$1)+SUMIFS(DataRegularSeason20242025!$AB$3:$AB$1315,DataRegularSeason20242025!$B$3:$B$1315, "&lt;=" &amp; $A188, DataRegularSeason20242025!$E$3:$E$1315, G$1)</f>
        <v>60</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68</v>
      </c>
      <c r="J188" s="2">
        <f>SUMIFS(DataRegularSeason20242025!$AA$3:$AA$1315,DataRegularSeason20242025!$B$3:$B$1315, "&lt;=" &amp; $A188, DataRegularSeason20242025!$D$3:$D$1315, J$1)+SUMIFS(DataRegularSeason20242025!$AB$3:$AB$1315,DataRegularSeason20242025!$B$3:$B$1315, "&lt;=" &amp; $A188, DataRegularSeason20242025!$E$3:$E$1315, J$1)</f>
        <v>74</v>
      </c>
      <c r="K188" s="2">
        <f>SUMIFS(DataRegularSeason20242025!$AA$3:$AA$1315,DataRegularSeason20242025!$B$3:$B$1315, "&lt;=" &amp; $A188, DataRegularSeason20242025!$D$3:$D$1315, K$1)+SUMIFS(DataRegularSeason20242025!$AB$3:$AB$1315,DataRegularSeason20242025!$B$3:$B$1315, "&lt;=" &amp; $A188, DataRegularSeason20242025!$E$3:$E$1315, K$1)</f>
        <v>64</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71</v>
      </c>
      <c r="N188" s="2">
        <f>SUMIFS(DataRegularSeason20242025!$AA$3:$AA$1315,DataRegularSeason20242025!$B$3:$B$1315, "&lt;=" &amp; $A188, DataRegularSeason20242025!$D$3:$D$1315, N$1)+SUMIFS(DataRegularSeason20242025!$AB$3:$AB$1315,DataRegularSeason20242025!$B$3:$B$1315, "&lt;=" &amp; $A188, DataRegularSeason20242025!$E$3:$E$1315, N$1)</f>
        <v>67</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57</v>
      </c>
      <c r="Q188" s="2">
        <f>SUMIFS(DataRegularSeason20242025!$AA$3:$AA$1315,DataRegularSeason20242025!$B$3:$B$1315, "&lt;=" &amp; $A188, DataRegularSeason20242025!$D$3:$D$1315, Q$1)+SUMIFS(DataRegularSeason20242025!$AB$3:$AB$1315,DataRegularSeason20242025!$B$3:$B$1315, "&lt;=" &amp; $A188, DataRegularSeason20242025!$E$3:$E$1315, Q$1)</f>
        <v>68</v>
      </c>
      <c r="R188" s="2">
        <f>SUMIFS(DataRegularSeason20242025!$AA$3:$AA$1315,DataRegularSeason20242025!$B$3:$B$1315, "&lt;=" &amp; $A188, DataRegularSeason20242025!$D$3:$D$1315, R$1)+SUMIFS(DataRegularSeason20242025!$AB$3:$AB$1315,DataRegularSeason20242025!$B$3:$B$1315, "&lt;=" &amp; $A188, DataRegularSeason20242025!$E$3:$E$1315, R$1)</f>
        <v>47</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60</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57</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37</v>
      </c>
      <c r="Z188" s="2">
        <f>SUMIFS(DataRegularSeason20242025!$AA$3:$AA$1315,DataRegularSeason20242025!$B$3:$B$1315, "&lt;=" &amp; $A188, DataRegularSeason20242025!$D$3:$D$1315, Z$1)+SUMIFS(DataRegularSeason20242025!$AB$3:$AB$1315,DataRegularSeason20242025!$B$3:$B$1315, "&lt;=" &amp; $A188, DataRegularSeason20242025!$E$3:$E$1315, Z$1)</f>
        <v>56</v>
      </c>
      <c r="AA188" s="2">
        <f>SUMIFS(DataRegularSeason20242025!$AA$3:$AA$1315,DataRegularSeason20242025!$B$3:$B$1315, "&lt;=" &amp; $A188, DataRegularSeason20242025!$D$3:$D$1315, AA$1)+SUMIFS(DataRegularSeason20242025!$AB$3:$AB$1315,DataRegularSeason20242025!$B$3:$B$1315, "&lt;=" &amp; $A188, DataRegularSeason20242025!$E$3:$E$1315, AA$1)</f>
        <v>66</v>
      </c>
      <c r="AB188" s="2">
        <f>SUMIFS(DataRegularSeason20242025!$AA$3:$AA$1315,DataRegularSeason20242025!$B$3:$B$1315, "&lt;=" &amp; $A188, DataRegularSeason20242025!$D$3:$D$1315, AB$1)+SUMIFS(DataRegularSeason20242025!$AB$3:$AB$1315,DataRegularSeason20242025!$B$3:$B$1315, "&lt;=" &amp; $A188, DataRegularSeason20242025!$E$3:$E$1315, AB$1)</f>
        <v>72</v>
      </c>
      <c r="AC188" s="2">
        <f>SUMIFS(DataRegularSeason20242025!$AA$3:$AA$1315,DataRegularSeason20242025!$B$3:$B$1315, "&lt;=" &amp; $A188, DataRegularSeason20242025!$D$3:$D$1315, AC$1)+SUMIFS(DataRegularSeason20242025!$AB$3:$AB$1315,DataRegularSeason20242025!$B$3:$B$1315, "&lt;=" &amp; $A188, DataRegularSeason20242025!$E$3:$E$1315, AC$1)</f>
        <v>57</v>
      </c>
      <c r="AD188" s="2">
        <f>SUMIFS(DataRegularSeason20242025!$AA$3:$AA$1315,DataRegularSeason20242025!$B$3:$B$1315, "&lt;=" &amp; $A188, DataRegularSeason20242025!$D$3:$D$1315, AD$1)+SUMIFS(DataRegularSeason20242025!$AB$3:$AB$1315,DataRegularSeason20242025!$B$3:$B$1315, "&lt;=" &amp; $A188, DataRegularSeason20242025!$E$3:$E$1315, AD$1)</f>
        <v>60</v>
      </c>
      <c r="AE188" s="2">
        <f>SUMIFS(DataRegularSeason20242025!$AA$3:$AA$1315,DataRegularSeason20242025!$B$3:$B$1315, "&lt;=" &amp; $A188, DataRegularSeason20242025!$D$3:$D$1315, AE$1)+SUMIFS(DataRegularSeason20242025!$AB$3:$AB$1315,DataRegularSeason20242025!$B$3:$B$1315, "&lt;=" &amp; $A188, DataRegularSeason20242025!$E$3:$E$1315, AE$1)</f>
        <v>74</v>
      </c>
      <c r="AF188" s="2">
        <f>SUMIFS(DataRegularSeason20242025!$AA$3:$AA$1315,DataRegularSeason20242025!$B$3:$B$1315, "&lt;=" &amp; $A188, DataRegularSeason20242025!$D$3:$D$1315, AF$1)+SUMIFS(DataRegularSeason20242025!$AB$3:$AB$1315,DataRegularSeason20242025!$B$3:$B$1315, "&lt;=" &amp; $A188, DataRegularSeason20242025!$E$3:$E$1315, AF$1)</f>
        <v>83</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57</v>
      </c>
      <c r="C189" s="2">
        <f>SUMIFS(DataRegularSeason20242025!$AA$3:$AA$1315,DataRegularSeason20242025!$B$3:$B$1315, "&lt;=" &amp; $A189, DataRegularSeason20242025!$D$3:$D$1315, C$1)+SUMIFS(DataRegularSeason20242025!$AB$3:$AB$1315,DataRegularSeason20242025!$B$3:$B$1315, "&lt;=" &amp; $A189, DataRegularSeason20242025!$E$3:$E$1315, C$1)</f>
        <v>61</v>
      </c>
      <c r="D189" s="2">
        <f>SUMIFS(DataRegularSeason20242025!$AA$3:$AA$1315,DataRegularSeason20242025!$B$3:$B$1315, "&lt;=" &amp; $A189, DataRegularSeason20242025!$D$3:$D$1315, D$1)+SUMIFS(DataRegularSeason20242025!$AB$3:$AB$1315,DataRegularSeason20242025!$B$3:$B$1315, "&lt;=" &amp; $A189, DataRegularSeason20242025!$E$3:$E$1315, D$1)</f>
        <v>51</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62</v>
      </c>
      <c r="G189" s="2">
        <f>SUMIFS(DataRegularSeason20242025!$AA$3:$AA$1315,DataRegularSeason20242025!$B$3:$B$1315, "&lt;=" &amp; $A189, DataRegularSeason20242025!$D$3:$D$1315, G$1)+SUMIFS(DataRegularSeason20242025!$AB$3:$AB$1315,DataRegularSeason20242025!$B$3:$B$1315, "&lt;=" &amp; $A189, DataRegularSeason20242025!$E$3:$E$1315, G$1)</f>
        <v>60</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68</v>
      </c>
      <c r="J189" s="2">
        <f>SUMIFS(DataRegularSeason20242025!$AA$3:$AA$1315,DataRegularSeason20242025!$B$3:$B$1315, "&lt;=" &amp; $A189, DataRegularSeason20242025!$D$3:$D$1315, J$1)+SUMIFS(DataRegularSeason20242025!$AB$3:$AB$1315,DataRegularSeason20242025!$B$3:$B$1315, "&lt;=" &amp; $A189, DataRegularSeason20242025!$E$3:$E$1315, J$1)</f>
        <v>74</v>
      </c>
      <c r="K189" s="2">
        <f>SUMIFS(DataRegularSeason20242025!$AA$3:$AA$1315,DataRegularSeason20242025!$B$3:$B$1315, "&lt;=" &amp; $A189, DataRegularSeason20242025!$D$3:$D$1315, K$1)+SUMIFS(DataRegularSeason20242025!$AB$3:$AB$1315,DataRegularSeason20242025!$B$3:$B$1315, "&lt;=" &amp; $A189, DataRegularSeason20242025!$E$3:$E$1315, K$1)</f>
        <v>64</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71</v>
      </c>
      <c r="N189" s="2">
        <f>SUMIFS(DataRegularSeason20242025!$AA$3:$AA$1315,DataRegularSeason20242025!$B$3:$B$1315, "&lt;=" &amp; $A189, DataRegularSeason20242025!$D$3:$D$1315, N$1)+SUMIFS(DataRegularSeason20242025!$AB$3:$AB$1315,DataRegularSeason20242025!$B$3:$B$1315, "&lt;=" &amp; $A189, DataRegularSeason20242025!$E$3:$E$1315, N$1)</f>
        <v>67</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57</v>
      </c>
      <c r="Q189" s="2">
        <f>SUMIFS(DataRegularSeason20242025!$AA$3:$AA$1315,DataRegularSeason20242025!$B$3:$B$1315, "&lt;=" &amp; $A189, DataRegularSeason20242025!$D$3:$D$1315, Q$1)+SUMIFS(DataRegularSeason20242025!$AB$3:$AB$1315,DataRegularSeason20242025!$B$3:$B$1315, "&lt;=" &amp; $A189, DataRegularSeason20242025!$E$3:$E$1315, Q$1)</f>
        <v>68</v>
      </c>
      <c r="R189" s="2">
        <f>SUMIFS(DataRegularSeason20242025!$AA$3:$AA$1315,DataRegularSeason20242025!$B$3:$B$1315, "&lt;=" &amp; $A189, DataRegularSeason20242025!$D$3:$D$1315, R$1)+SUMIFS(DataRegularSeason20242025!$AB$3:$AB$1315,DataRegularSeason20242025!$B$3:$B$1315, "&lt;=" &amp; $A189, DataRegularSeason20242025!$E$3:$E$1315, R$1)</f>
        <v>47</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60</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57</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37</v>
      </c>
      <c r="Z189" s="2">
        <f>SUMIFS(DataRegularSeason20242025!$AA$3:$AA$1315,DataRegularSeason20242025!$B$3:$B$1315, "&lt;=" &amp; $A189, DataRegularSeason20242025!$D$3:$D$1315, Z$1)+SUMIFS(DataRegularSeason20242025!$AB$3:$AB$1315,DataRegularSeason20242025!$B$3:$B$1315, "&lt;=" &amp; $A189, DataRegularSeason20242025!$E$3:$E$1315, Z$1)</f>
        <v>56</v>
      </c>
      <c r="AA189" s="2">
        <f>SUMIFS(DataRegularSeason20242025!$AA$3:$AA$1315,DataRegularSeason20242025!$B$3:$B$1315, "&lt;=" &amp; $A189, DataRegularSeason20242025!$D$3:$D$1315, AA$1)+SUMIFS(DataRegularSeason20242025!$AB$3:$AB$1315,DataRegularSeason20242025!$B$3:$B$1315, "&lt;=" &amp; $A189, DataRegularSeason20242025!$E$3:$E$1315, AA$1)</f>
        <v>66</v>
      </c>
      <c r="AB189" s="2">
        <f>SUMIFS(DataRegularSeason20242025!$AA$3:$AA$1315,DataRegularSeason20242025!$B$3:$B$1315, "&lt;=" &amp; $A189, DataRegularSeason20242025!$D$3:$D$1315, AB$1)+SUMIFS(DataRegularSeason20242025!$AB$3:$AB$1315,DataRegularSeason20242025!$B$3:$B$1315, "&lt;=" &amp; $A189, DataRegularSeason20242025!$E$3:$E$1315, AB$1)</f>
        <v>72</v>
      </c>
      <c r="AC189" s="2">
        <f>SUMIFS(DataRegularSeason20242025!$AA$3:$AA$1315,DataRegularSeason20242025!$B$3:$B$1315, "&lt;=" &amp; $A189, DataRegularSeason20242025!$D$3:$D$1315, AC$1)+SUMIFS(DataRegularSeason20242025!$AB$3:$AB$1315,DataRegularSeason20242025!$B$3:$B$1315, "&lt;=" &amp; $A189, DataRegularSeason20242025!$E$3:$E$1315, AC$1)</f>
        <v>57</v>
      </c>
      <c r="AD189" s="2">
        <f>SUMIFS(DataRegularSeason20242025!$AA$3:$AA$1315,DataRegularSeason20242025!$B$3:$B$1315, "&lt;=" &amp; $A189, DataRegularSeason20242025!$D$3:$D$1315, AD$1)+SUMIFS(DataRegularSeason20242025!$AB$3:$AB$1315,DataRegularSeason20242025!$B$3:$B$1315, "&lt;=" &amp; $A189, DataRegularSeason20242025!$E$3:$E$1315, AD$1)</f>
        <v>60</v>
      </c>
      <c r="AE189" s="2">
        <f>SUMIFS(DataRegularSeason20242025!$AA$3:$AA$1315,DataRegularSeason20242025!$B$3:$B$1315, "&lt;=" &amp; $A189, DataRegularSeason20242025!$D$3:$D$1315, AE$1)+SUMIFS(DataRegularSeason20242025!$AB$3:$AB$1315,DataRegularSeason20242025!$B$3:$B$1315, "&lt;=" &amp; $A189, DataRegularSeason20242025!$E$3:$E$1315, AE$1)</f>
        <v>74</v>
      </c>
      <c r="AF189" s="2">
        <f>SUMIFS(DataRegularSeason20242025!$AA$3:$AA$1315,DataRegularSeason20242025!$B$3:$B$1315, "&lt;=" &amp; $A189, DataRegularSeason20242025!$D$3:$D$1315, AF$1)+SUMIFS(DataRegularSeason20242025!$AB$3:$AB$1315,DataRegularSeason20242025!$B$3:$B$1315, "&lt;=" &amp; $A189, DataRegularSeason20242025!$E$3:$E$1315, AF$1)</f>
        <v>83</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57</v>
      </c>
      <c r="C190" s="2">
        <f>SUMIFS(DataRegularSeason20242025!$AA$3:$AA$1315,DataRegularSeason20242025!$B$3:$B$1315, "&lt;=" &amp; $A190, DataRegularSeason20242025!$D$3:$D$1315, C$1)+SUMIFS(DataRegularSeason20242025!$AB$3:$AB$1315,DataRegularSeason20242025!$B$3:$B$1315, "&lt;=" &amp; $A190, DataRegularSeason20242025!$E$3:$E$1315, C$1)</f>
        <v>61</v>
      </c>
      <c r="D190" s="2">
        <f>SUMIFS(DataRegularSeason20242025!$AA$3:$AA$1315,DataRegularSeason20242025!$B$3:$B$1315, "&lt;=" &amp; $A190, DataRegularSeason20242025!$D$3:$D$1315, D$1)+SUMIFS(DataRegularSeason20242025!$AB$3:$AB$1315,DataRegularSeason20242025!$B$3:$B$1315, "&lt;=" &amp; $A190, DataRegularSeason20242025!$E$3:$E$1315, D$1)</f>
        <v>51</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62</v>
      </c>
      <c r="G190" s="2">
        <f>SUMIFS(DataRegularSeason20242025!$AA$3:$AA$1315,DataRegularSeason20242025!$B$3:$B$1315, "&lt;=" &amp; $A190, DataRegularSeason20242025!$D$3:$D$1315, G$1)+SUMIFS(DataRegularSeason20242025!$AB$3:$AB$1315,DataRegularSeason20242025!$B$3:$B$1315, "&lt;=" &amp; $A190, DataRegularSeason20242025!$E$3:$E$1315, G$1)</f>
        <v>60</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68</v>
      </c>
      <c r="J190" s="2">
        <f>SUMIFS(DataRegularSeason20242025!$AA$3:$AA$1315,DataRegularSeason20242025!$B$3:$B$1315, "&lt;=" &amp; $A190, DataRegularSeason20242025!$D$3:$D$1315, J$1)+SUMIFS(DataRegularSeason20242025!$AB$3:$AB$1315,DataRegularSeason20242025!$B$3:$B$1315, "&lt;=" &amp; $A190, DataRegularSeason20242025!$E$3:$E$1315, J$1)</f>
        <v>74</v>
      </c>
      <c r="K190" s="2">
        <f>SUMIFS(DataRegularSeason20242025!$AA$3:$AA$1315,DataRegularSeason20242025!$B$3:$B$1315, "&lt;=" &amp; $A190, DataRegularSeason20242025!$D$3:$D$1315, K$1)+SUMIFS(DataRegularSeason20242025!$AB$3:$AB$1315,DataRegularSeason20242025!$B$3:$B$1315, "&lt;=" &amp; $A190, DataRegularSeason20242025!$E$3:$E$1315, K$1)</f>
        <v>64</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71</v>
      </c>
      <c r="N190" s="2">
        <f>SUMIFS(DataRegularSeason20242025!$AA$3:$AA$1315,DataRegularSeason20242025!$B$3:$B$1315, "&lt;=" &amp; $A190, DataRegularSeason20242025!$D$3:$D$1315, N$1)+SUMIFS(DataRegularSeason20242025!$AB$3:$AB$1315,DataRegularSeason20242025!$B$3:$B$1315, "&lt;=" &amp; $A190, DataRegularSeason20242025!$E$3:$E$1315, N$1)</f>
        <v>67</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57</v>
      </c>
      <c r="Q190" s="2">
        <f>SUMIFS(DataRegularSeason20242025!$AA$3:$AA$1315,DataRegularSeason20242025!$B$3:$B$1315, "&lt;=" &amp; $A190, DataRegularSeason20242025!$D$3:$D$1315, Q$1)+SUMIFS(DataRegularSeason20242025!$AB$3:$AB$1315,DataRegularSeason20242025!$B$3:$B$1315, "&lt;=" &amp; $A190, DataRegularSeason20242025!$E$3:$E$1315, Q$1)</f>
        <v>68</v>
      </c>
      <c r="R190" s="2">
        <f>SUMIFS(DataRegularSeason20242025!$AA$3:$AA$1315,DataRegularSeason20242025!$B$3:$B$1315, "&lt;=" &amp; $A190, DataRegularSeason20242025!$D$3:$D$1315, R$1)+SUMIFS(DataRegularSeason20242025!$AB$3:$AB$1315,DataRegularSeason20242025!$B$3:$B$1315, "&lt;=" &amp; $A190, DataRegularSeason20242025!$E$3:$E$1315, R$1)</f>
        <v>47</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60</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57</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37</v>
      </c>
      <c r="Z190" s="2">
        <f>SUMIFS(DataRegularSeason20242025!$AA$3:$AA$1315,DataRegularSeason20242025!$B$3:$B$1315, "&lt;=" &amp; $A190, DataRegularSeason20242025!$D$3:$D$1315, Z$1)+SUMIFS(DataRegularSeason20242025!$AB$3:$AB$1315,DataRegularSeason20242025!$B$3:$B$1315, "&lt;=" &amp; $A190, DataRegularSeason20242025!$E$3:$E$1315, Z$1)</f>
        <v>56</v>
      </c>
      <c r="AA190" s="2">
        <f>SUMIFS(DataRegularSeason20242025!$AA$3:$AA$1315,DataRegularSeason20242025!$B$3:$B$1315, "&lt;=" &amp; $A190, DataRegularSeason20242025!$D$3:$D$1315, AA$1)+SUMIFS(DataRegularSeason20242025!$AB$3:$AB$1315,DataRegularSeason20242025!$B$3:$B$1315, "&lt;=" &amp; $A190, DataRegularSeason20242025!$E$3:$E$1315, AA$1)</f>
        <v>66</v>
      </c>
      <c r="AB190" s="2">
        <f>SUMIFS(DataRegularSeason20242025!$AA$3:$AA$1315,DataRegularSeason20242025!$B$3:$B$1315, "&lt;=" &amp; $A190, DataRegularSeason20242025!$D$3:$D$1315, AB$1)+SUMIFS(DataRegularSeason20242025!$AB$3:$AB$1315,DataRegularSeason20242025!$B$3:$B$1315, "&lt;=" &amp; $A190, DataRegularSeason20242025!$E$3:$E$1315, AB$1)</f>
        <v>72</v>
      </c>
      <c r="AC190" s="2">
        <f>SUMIFS(DataRegularSeason20242025!$AA$3:$AA$1315,DataRegularSeason20242025!$B$3:$B$1315, "&lt;=" &amp; $A190, DataRegularSeason20242025!$D$3:$D$1315, AC$1)+SUMIFS(DataRegularSeason20242025!$AB$3:$AB$1315,DataRegularSeason20242025!$B$3:$B$1315, "&lt;=" &amp; $A190, DataRegularSeason20242025!$E$3:$E$1315, AC$1)</f>
        <v>57</v>
      </c>
      <c r="AD190" s="2">
        <f>SUMIFS(DataRegularSeason20242025!$AA$3:$AA$1315,DataRegularSeason20242025!$B$3:$B$1315, "&lt;=" &amp; $A190, DataRegularSeason20242025!$D$3:$D$1315, AD$1)+SUMIFS(DataRegularSeason20242025!$AB$3:$AB$1315,DataRegularSeason20242025!$B$3:$B$1315, "&lt;=" &amp; $A190, DataRegularSeason20242025!$E$3:$E$1315, AD$1)</f>
        <v>60</v>
      </c>
      <c r="AE190" s="2">
        <f>SUMIFS(DataRegularSeason20242025!$AA$3:$AA$1315,DataRegularSeason20242025!$B$3:$B$1315, "&lt;=" &amp; $A190, DataRegularSeason20242025!$D$3:$D$1315, AE$1)+SUMIFS(DataRegularSeason20242025!$AB$3:$AB$1315,DataRegularSeason20242025!$B$3:$B$1315, "&lt;=" &amp; $A190, DataRegularSeason20242025!$E$3:$E$1315, AE$1)</f>
        <v>74</v>
      </c>
      <c r="AF190" s="2">
        <f>SUMIFS(DataRegularSeason20242025!$AA$3:$AA$1315,DataRegularSeason20242025!$B$3:$B$1315, "&lt;=" &amp; $A190, DataRegularSeason20242025!$D$3:$D$1315, AF$1)+SUMIFS(DataRegularSeason20242025!$AB$3:$AB$1315,DataRegularSeason20242025!$B$3:$B$1315, "&lt;=" &amp; $A190, DataRegularSeason20242025!$E$3:$E$1315, AF$1)</f>
        <v>83</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57</v>
      </c>
      <c r="C191" s="2">
        <f>SUMIFS(DataRegularSeason20242025!$AA$3:$AA$1315,DataRegularSeason20242025!$B$3:$B$1315, "&lt;=" &amp; $A191, DataRegularSeason20242025!$D$3:$D$1315, C$1)+SUMIFS(DataRegularSeason20242025!$AB$3:$AB$1315,DataRegularSeason20242025!$B$3:$B$1315, "&lt;=" &amp; $A191, DataRegularSeason20242025!$E$3:$E$1315, C$1)</f>
        <v>61</v>
      </c>
      <c r="D191" s="2">
        <f>SUMIFS(DataRegularSeason20242025!$AA$3:$AA$1315,DataRegularSeason20242025!$B$3:$B$1315, "&lt;=" &amp; $A191, DataRegularSeason20242025!$D$3:$D$1315, D$1)+SUMIFS(DataRegularSeason20242025!$AB$3:$AB$1315,DataRegularSeason20242025!$B$3:$B$1315, "&lt;=" &amp; $A191, DataRegularSeason20242025!$E$3:$E$1315, D$1)</f>
        <v>51</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62</v>
      </c>
      <c r="G191" s="2">
        <f>SUMIFS(DataRegularSeason20242025!$AA$3:$AA$1315,DataRegularSeason20242025!$B$3:$B$1315, "&lt;=" &amp; $A191, DataRegularSeason20242025!$D$3:$D$1315, G$1)+SUMIFS(DataRegularSeason20242025!$AB$3:$AB$1315,DataRegularSeason20242025!$B$3:$B$1315, "&lt;=" &amp; $A191, DataRegularSeason20242025!$E$3:$E$1315, G$1)</f>
        <v>60</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68</v>
      </c>
      <c r="J191" s="2">
        <f>SUMIFS(DataRegularSeason20242025!$AA$3:$AA$1315,DataRegularSeason20242025!$B$3:$B$1315, "&lt;=" &amp; $A191, DataRegularSeason20242025!$D$3:$D$1315, J$1)+SUMIFS(DataRegularSeason20242025!$AB$3:$AB$1315,DataRegularSeason20242025!$B$3:$B$1315, "&lt;=" &amp; $A191, DataRegularSeason20242025!$E$3:$E$1315, J$1)</f>
        <v>74</v>
      </c>
      <c r="K191" s="2">
        <f>SUMIFS(DataRegularSeason20242025!$AA$3:$AA$1315,DataRegularSeason20242025!$B$3:$B$1315, "&lt;=" &amp; $A191, DataRegularSeason20242025!$D$3:$D$1315, K$1)+SUMIFS(DataRegularSeason20242025!$AB$3:$AB$1315,DataRegularSeason20242025!$B$3:$B$1315, "&lt;=" &amp; $A191, DataRegularSeason20242025!$E$3:$E$1315, K$1)</f>
        <v>64</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71</v>
      </c>
      <c r="N191" s="2">
        <f>SUMIFS(DataRegularSeason20242025!$AA$3:$AA$1315,DataRegularSeason20242025!$B$3:$B$1315, "&lt;=" &amp; $A191, DataRegularSeason20242025!$D$3:$D$1315, N$1)+SUMIFS(DataRegularSeason20242025!$AB$3:$AB$1315,DataRegularSeason20242025!$B$3:$B$1315, "&lt;=" &amp; $A191, DataRegularSeason20242025!$E$3:$E$1315, N$1)</f>
        <v>67</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57</v>
      </c>
      <c r="Q191" s="2">
        <f>SUMIFS(DataRegularSeason20242025!$AA$3:$AA$1315,DataRegularSeason20242025!$B$3:$B$1315, "&lt;=" &amp; $A191, DataRegularSeason20242025!$D$3:$D$1315, Q$1)+SUMIFS(DataRegularSeason20242025!$AB$3:$AB$1315,DataRegularSeason20242025!$B$3:$B$1315, "&lt;=" &amp; $A191, DataRegularSeason20242025!$E$3:$E$1315, Q$1)</f>
        <v>68</v>
      </c>
      <c r="R191" s="2">
        <f>SUMIFS(DataRegularSeason20242025!$AA$3:$AA$1315,DataRegularSeason20242025!$B$3:$B$1315, "&lt;=" &amp; $A191, DataRegularSeason20242025!$D$3:$D$1315, R$1)+SUMIFS(DataRegularSeason20242025!$AB$3:$AB$1315,DataRegularSeason20242025!$B$3:$B$1315, "&lt;=" &amp; $A191, DataRegularSeason20242025!$E$3:$E$1315, R$1)</f>
        <v>47</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60</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57</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37</v>
      </c>
      <c r="Z191" s="2">
        <f>SUMIFS(DataRegularSeason20242025!$AA$3:$AA$1315,DataRegularSeason20242025!$B$3:$B$1315, "&lt;=" &amp; $A191, DataRegularSeason20242025!$D$3:$D$1315, Z$1)+SUMIFS(DataRegularSeason20242025!$AB$3:$AB$1315,DataRegularSeason20242025!$B$3:$B$1315, "&lt;=" &amp; $A191, DataRegularSeason20242025!$E$3:$E$1315, Z$1)</f>
        <v>56</v>
      </c>
      <c r="AA191" s="2">
        <f>SUMIFS(DataRegularSeason20242025!$AA$3:$AA$1315,DataRegularSeason20242025!$B$3:$B$1315, "&lt;=" &amp; $A191, DataRegularSeason20242025!$D$3:$D$1315, AA$1)+SUMIFS(DataRegularSeason20242025!$AB$3:$AB$1315,DataRegularSeason20242025!$B$3:$B$1315, "&lt;=" &amp; $A191, DataRegularSeason20242025!$E$3:$E$1315, AA$1)</f>
        <v>66</v>
      </c>
      <c r="AB191" s="2">
        <f>SUMIFS(DataRegularSeason20242025!$AA$3:$AA$1315,DataRegularSeason20242025!$B$3:$B$1315, "&lt;=" &amp; $A191, DataRegularSeason20242025!$D$3:$D$1315, AB$1)+SUMIFS(DataRegularSeason20242025!$AB$3:$AB$1315,DataRegularSeason20242025!$B$3:$B$1315, "&lt;=" &amp; $A191, DataRegularSeason20242025!$E$3:$E$1315, AB$1)</f>
        <v>72</v>
      </c>
      <c r="AC191" s="2">
        <f>SUMIFS(DataRegularSeason20242025!$AA$3:$AA$1315,DataRegularSeason20242025!$B$3:$B$1315, "&lt;=" &amp; $A191, DataRegularSeason20242025!$D$3:$D$1315, AC$1)+SUMIFS(DataRegularSeason20242025!$AB$3:$AB$1315,DataRegularSeason20242025!$B$3:$B$1315, "&lt;=" &amp; $A191, DataRegularSeason20242025!$E$3:$E$1315, AC$1)</f>
        <v>57</v>
      </c>
      <c r="AD191" s="2">
        <f>SUMIFS(DataRegularSeason20242025!$AA$3:$AA$1315,DataRegularSeason20242025!$B$3:$B$1315, "&lt;=" &amp; $A191, DataRegularSeason20242025!$D$3:$D$1315, AD$1)+SUMIFS(DataRegularSeason20242025!$AB$3:$AB$1315,DataRegularSeason20242025!$B$3:$B$1315, "&lt;=" &amp; $A191, DataRegularSeason20242025!$E$3:$E$1315, AD$1)</f>
        <v>60</v>
      </c>
      <c r="AE191" s="2">
        <f>SUMIFS(DataRegularSeason20242025!$AA$3:$AA$1315,DataRegularSeason20242025!$B$3:$B$1315, "&lt;=" &amp; $A191, DataRegularSeason20242025!$D$3:$D$1315, AE$1)+SUMIFS(DataRegularSeason20242025!$AB$3:$AB$1315,DataRegularSeason20242025!$B$3:$B$1315, "&lt;=" &amp; $A191, DataRegularSeason20242025!$E$3:$E$1315, AE$1)</f>
        <v>74</v>
      </c>
      <c r="AF191" s="2">
        <f>SUMIFS(DataRegularSeason20242025!$AA$3:$AA$1315,DataRegularSeason20242025!$B$3:$B$1315, "&lt;=" &amp; $A191, DataRegularSeason20242025!$D$3:$D$1315, AF$1)+SUMIFS(DataRegularSeason20242025!$AB$3:$AB$1315,DataRegularSeason20242025!$B$3:$B$1315, "&lt;=" &amp; $A191, DataRegularSeason20242025!$E$3:$E$1315, AF$1)</f>
        <v>83</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57</v>
      </c>
      <c r="C192" s="2">
        <f>SUMIFS(DataRegularSeason20242025!$AA$3:$AA$1315,DataRegularSeason20242025!$B$3:$B$1315, "&lt;=" &amp; $A192, DataRegularSeason20242025!$D$3:$D$1315, C$1)+SUMIFS(DataRegularSeason20242025!$AB$3:$AB$1315,DataRegularSeason20242025!$B$3:$B$1315, "&lt;=" &amp; $A192, DataRegularSeason20242025!$E$3:$E$1315, C$1)</f>
        <v>61</v>
      </c>
      <c r="D192" s="2">
        <f>SUMIFS(DataRegularSeason20242025!$AA$3:$AA$1315,DataRegularSeason20242025!$B$3:$B$1315, "&lt;=" &amp; $A192, DataRegularSeason20242025!$D$3:$D$1315, D$1)+SUMIFS(DataRegularSeason20242025!$AB$3:$AB$1315,DataRegularSeason20242025!$B$3:$B$1315, "&lt;=" &amp; $A192, DataRegularSeason20242025!$E$3:$E$1315, D$1)</f>
        <v>51</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62</v>
      </c>
      <c r="G192" s="2">
        <f>SUMIFS(DataRegularSeason20242025!$AA$3:$AA$1315,DataRegularSeason20242025!$B$3:$B$1315, "&lt;=" &amp; $A192, DataRegularSeason20242025!$D$3:$D$1315, G$1)+SUMIFS(DataRegularSeason20242025!$AB$3:$AB$1315,DataRegularSeason20242025!$B$3:$B$1315, "&lt;=" &amp; $A192, DataRegularSeason20242025!$E$3:$E$1315, G$1)</f>
        <v>60</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68</v>
      </c>
      <c r="J192" s="2">
        <f>SUMIFS(DataRegularSeason20242025!$AA$3:$AA$1315,DataRegularSeason20242025!$B$3:$B$1315, "&lt;=" &amp; $A192, DataRegularSeason20242025!$D$3:$D$1315, J$1)+SUMIFS(DataRegularSeason20242025!$AB$3:$AB$1315,DataRegularSeason20242025!$B$3:$B$1315, "&lt;=" &amp; $A192, DataRegularSeason20242025!$E$3:$E$1315, J$1)</f>
        <v>74</v>
      </c>
      <c r="K192" s="2">
        <f>SUMIFS(DataRegularSeason20242025!$AA$3:$AA$1315,DataRegularSeason20242025!$B$3:$B$1315, "&lt;=" &amp; $A192, DataRegularSeason20242025!$D$3:$D$1315, K$1)+SUMIFS(DataRegularSeason20242025!$AB$3:$AB$1315,DataRegularSeason20242025!$B$3:$B$1315, "&lt;=" &amp; $A192, DataRegularSeason20242025!$E$3:$E$1315, K$1)</f>
        <v>64</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71</v>
      </c>
      <c r="N192" s="2">
        <f>SUMIFS(DataRegularSeason20242025!$AA$3:$AA$1315,DataRegularSeason20242025!$B$3:$B$1315, "&lt;=" &amp; $A192, DataRegularSeason20242025!$D$3:$D$1315, N$1)+SUMIFS(DataRegularSeason20242025!$AB$3:$AB$1315,DataRegularSeason20242025!$B$3:$B$1315, "&lt;=" &amp; $A192, DataRegularSeason20242025!$E$3:$E$1315, N$1)</f>
        <v>67</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57</v>
      </c>
      <c r="Q192" s="2">
        <f>SUMIFS(DataRegularSeason20242025!$AA$3:$AA$1315,DataRegularSeason20242025!$B$3:$B$1315, "&lt;=" &amp; $A192, DataRegularSeason20242025!$D$3:$D$1315, Q$1)+SUMIFS(DataRegularSeason20242025!$AB$3:$AB$1315,DataRegularSeason20242025!$B$3:$B$1315, "&lt;=" &amp; $A192, DataRegularSeason20242025!$E$3:$E$1315, Q$1)</f>
        <v>68</v>
      </c>
      <c r="R192" s="2">
        <f>SUMIFS(DataRegularSeason20242025!$AA$3:$AA$1315,DataRegularSeason20242025!$B$3:$B$1315, "&lt;=" &amp; $A192, DataRegularSeason20242025!$D$3:$D$1315, R$1)+SUMIFS(DataRegularSeason20242025!$AB$3:$AB$1315,DataRegularSeason20242025!$B$3:$B$1315, "&lt;=" &amp; $A192, DataRegularSeason20242025!$E$3:$E$1315, R$1)</f>
        <v>47</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60</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57</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37</v>
      </c>
      <c r="Z192" s="2">
        <f>SUMIFS(DataRegularSeason20242025!$AA$3:$AA$1315,DataRegularSeason20242025!$B$3:$B$1315, "&lt;=" &amp; $A192, DataRegularSeason20242025!$D$3:$D$1315, Z$1)+SUMIFS(DataRegularSeason20242025!$AB$3:$AB$1315,DataRegularSeason20242025!$B$3:$B$1315, "&lt;=" &amp; $A192, DataRegularSeason20242025!$E$3:$E$1315, Z$1)</f>
        <v>56</v>
      </c>
      <c r="AA192" s="2">
        <f>SUMIFS(DataRegularSeason20242025!$AA$3:$AA$1315,DataRegularSeason20242025!$B$3:$B$1315, "&lt;=" &amp; $A192, DataRegularSeason20242025!$D$3:$D$1315, AA$1)+SUMIFS(DataRegularSeason20242025!$AB$3:$AB$1315,DataRegularSeason20242025!$B$3:$B$1315, "&lt;=" &amp; $A192, DataRegularSeason20242025!$E$3:$E$1315, AA$1)</f>
        <v>66</v>
      </c>
      <c r="AB192" s="2">
        <f>SUMIFS(DataRegularSeason20242025!$AA$3:$AA$1315,DataRegularSeason20242025!$B$3:$B$1315, "&lt;=" &amp; $A192, DataRegularSeason20242025!$D$3:$D$1315, AB$1)+SUMIFS(DataRegularSeason20242025!$AB$3:$AB$1315,DataRegularSeason20242025!$B$3:$B$1315, "&lt;=" &amp; $A192, DataRegularSeason20242025!$E$3:$E$1315, AB$1)</f>
        <v>72</v>
      </c>
      <c r="AC192" s="2">
        <f>SUMIFS(DataRegularSeason20242025!$AA$3:$AA$1315,DataRegularSeason20242025!$B$3:$B$1315, "&lt;=" &amp; $A192, DataRegularSeason20242025!$D$3:$D$1315, AC$1)+SUMIFS(DataRegularSeason20242025!$AB$3:$AB$1315,DataRegularSeason20242025!$B$3:$B$1315, "&lt;=" &amp; $A192, DataRegularSeason20242025!$E$3:$E$1315, AC$1)</f>
        <v>57</v>
      </c>
      <c r="AD192" s="2">
        <f>SUMIFS(DataRegularSeason20242025!$AA$3:$AA$1315,DataRegularSeason20242025!$B$3:$B$1315, "&lt;=" &amp; $A192, DataRegularSeason20242025!$D$3:$D$1315, AD$1)+SUMIFS(DataRegularSeason20242025!$AB$3:$AB$1315,DataRegularSeason20242025!$B$3:$B$1315, "&lt;=" &amp; $A192, DataRegularSeason20242025!$E$3:$E$1315, AD$1)</f>
        <v>60</v>
      </c>
      <c r="AE192" s="2">
        <f>SUMIFS(DataRegularSeason20242025!$AA$3:$AA$1315,DataRegularSeason20242025!$B$3:$B$1315, "&lt;=" &amp; $A192, DataRegularSeason20242025!$D$3:$D$1315, AE$1)+SUMIFS(DataRegularSeason20242025!$AB$3:$AB$1315,DataRegularSeason20242025!$B$3:$B$1315, "&lt;=" &amp; $A192, DataRegularSeason20242025!$E$3:$E$1315, AE$1)</f>
        <v>74</v>
      </c>
      <c r="AF192" s="2">
        <f>SUMIFS(DataRegularSeason20242025!$AA$3:$AA$1315,DataRegularSeason20242025!$B$3:$B$1315, "&lt;=" &amp; $A192, DataRegularSeason20242025!$D$3:$D$1315, AF$1)+SUMIFS(DataRegularSeason20242025!$AB$3:$AB$1315,DataRegularSeason20242025!$B$3:$B$1315, "&lt;=" &amp; $A192, DataRegularSeason20242025!$E$3:$E$1315, AF$1)</f>
        <v>83</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57</v>
      </c>
      <c r="C193" s="2">
        <f>SUMIFS(DataRegularSeason20242025!$AA$3:$AA$1315,DataRegularSeason20242025!$B$3:$B$1315, "&lt;=" &amp; $A193, DataRegularSeason20242025!$D$3:$D$1315, C$1)+SUMIFS(DataRegularSeason20242025!$AB$3:$AB$1315,DataRegularSeason20242025!$B$3:$B$1315, "&lt;=" &amp; $A193, DataRegularSeason20242025!$E$3:$E$1315, C$1)</f>
        <v>61</v>
      </c>
      <c r="D193" s="2">
        <f>SUMIFS(DataRegularSeason20242025!$AA$3:$AA$1315,DataRegularSeason20242025!$B$3:$B$1315, "&lt;=" &amp; $A193, DataRegularSeason20242025!$D$3:$D$1315, D$1)+SUMIFS(DataRegularSeason20242025!$AB$3:$AB$1315,DataRegularSeason20242025!$B$3:$B$1315, "&lt;=" &amp; $A193, DataRegularSeason20242025!$E$3:$E$1315, D$1)</f>
        <v>51</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62</v>
      </c>
      <c r="G193" s="2">
        <f>SUMIFS(DataRegularSeason20242025!$AA$3:$AA$1315,DataRegularSeason20242025!$B$3:$B$1315, "&lt;=" &amp; $A193, DataRegularSeason20242025!$D$3:$D$1315, G$1)+SUMIFS(DataRegularSeason20242025!$AB$3:$AB$1315,DataRegularSeason20242025!$B$3:$B$1315, "&lt;=" &amp; $A193, DataRegularSeason20242025!$E$3:$E$1315, G$1)</f>
        <v>60</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68</v>
      </c>
      <c r="J193" s="2">
        <f>SUMIFS(DataRegularSeason20242025!$AA$3:$AA$1315,DataRegularSeason20242025!$B$3:$B$1315, "&lt;=" &amp; $A193, DataRegularSeason20242025!$D$3:$D$1315, J$1)+SUMIFS(DataRegularSeason20242025!$AB$3:$AB$1315,DataRegularSeason20242025!$B$3:$B$1315, "&lt;=" &amp; $A193, DataRegularSeason20242025!$E$3:$E$1315, J$1)</f>
        <v>74</v>
      </c>
      <c r="K193" s="2">
        <f>SUMIFS(DataRegularSeason20242025!$AA$3:$AA$1315,DataRegularSeason20242025!$B$3:$B$1315, "&lt;=" &amp; $A193, DataRegularSeason20242025!$D$3:$D$1315, K$1)+SUMIFS(DataRegularSeason20242025!$AB$3:$AB$1315,DataRegularSeason20242025!$B$3:$B$1315, "&lt;=" &amp; $A193, DataRegularSeason20242025!$E$3:$E$1315, K$1)</f>
        <v>64</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71</v>
      </c>
      <c r="N193" s="2">
        <f>SUMIFS(DataRegularSeason20242025!$AA$3:$AA$1315,DataRegularSeason20242025!$B$3:$B$1315, "&lt;=" &amp; $A193, DataRegularSeason20242025!$D$3:$D$1315, N$1)+SUMIFS(DataRegularSeason20242025!$AB$3:$AB$1315,DataRegularSeason20242025!$B$3:$B$1315, "&lt;=" &amp; $A193, DataRegularSeason20242025!$E$3:$E$1315, N$1)</f>
        <v>67</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57</v>
      </c>
      <c r="Q193" s="2">
        <f>SUMIFS(DataRegularSeason20242025!$AA$3:$AA$1315,DataRegularSeason20242025!$B$3:$B$1315, "&lt;=" &amp; $A193, DataRegularSeason20242025!$D$3:$D$1315, Q$1)+SUMIFS(DataRegularSeason20242025!$AB$3:$AB$1315,DataRegularSeason20242025!$B$3:$B$1315, "&lt;=" &amp; $A193, DataRegularSeason20242025!$E$3:$E$1315, Q$1)</f>
        <v>68</v>
      </c>
      <c r="R193" s="2">
        <f>SUMIFS(DataRegularSeason20242025!$AA$3:$AA$1315,DataRegularSeason20242025!$B$3:$B$1315, "&lt;=" &amp; $A193, DataRegularSeason20242025!$D$3:$D$1315, R$1)+SUMIFS(DataRegularSeason20242025!$AB$3:$AB$1315,DataRegularSeason20242025!$B$3:$B$1315, "&lt;=" &amp; $A193, DataRegularSeason20242025!$E$3:$E$1315, R$1)</f>
        <v>47</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60</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57</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37</v>
      </c>
      <c r="Z193" s="2">
        <f>SUMIFS(DataRegularSeason20242025!$AA$3:$AA$1315,DataRegularSeason20242025!$B$3:$B$1315, "&lt;=" &amp; $A193, DataRegularSeason20242025!$D$3:$D$1315, Z$1)+SUMIFS(DataRegularSeason20242025!$AB$3:$AB$1315,DataRegularSeason20242025!$B$3:$B$1315, "&lt;=" &amp; $A193, DataRegularSeason20242025!$E$3:$E$1315, Z$1)</f>
        <v>56</v>
      </c>
      <c r="AA193" s="2">
        <f>SUMIFS(DataRegularSeason20242025!$AA$3:$AA$1315,DataRegularSeason20242025!$B$3:$B$1315, "&lt;=" &amp; $A193, DataRegularSeason20242025!$D$3:$D$1315, AA$1)+SUMIFS(DataRegularSeason20242025!$AB$3:$AB$1315,DataRegularSeason20242025!$B$3:$B$1315, "&lt;=" &amp; $A193, DataRegularSeason20242025!$E$3:$E$1315, AA$1)</f>
        <v>66</v>
      </c>
      <c r="AB193" s="2">
        <f>SUMIFS(DataRegularSeason20242025!$AA$3:$AA$1315,DataRegularSeason20242025!$B$3:$B$1315, "&lt;=" &amp; $A193, DataRegularSeason20242025!$D$3:$D$1315, AB$1)+SUMIFS(DataRegularSeason20242025!$AB$3:$AB$1315,DataRegularSeason20242025!$B$3:$B$1315, "&lt;=" &amp; $A193, DataRegularSeason20242025!$E$3:$E$1315, AB$1)</f>
        <v>72</v>
      </c>
      <c r="AC193" s="2">
        <f>SUMIFS(DataRegularSeason20242025!$AA$3:$AA$1315,DataRegularSeason20242025!$B$3:$B$1315, "&lt;=" &amp; $A193, DataRegularSeason20242025!$D$3:$D$1315, AC$1)+SUMIFS(DataRegularSeason20242025!$AB$3:$AB$1315,DataRegularSeason20242025!$B$3:$B$1315, "&lt;=" &amp; $A193, DataRegularSeason20242025!$E$3:$E$1315, AC$1)</f>
        <v>57</v>
      </c>
      <c r="AD193" s="2">
        <f>SUMIFS(DataRegularSeason20242025!$AA$3:$AA$1315,DataRegularSeason20242025!$B$3:$B$1315, "&lt;=" &amp; $A193, DataRegularSeason20242025!$D$3:$D$1315, AD$1)+SUMIFS(DataRegularSeason20242025!$AB$3:$AB$1315,DataRegularSeason20242025!$B$3:$B$1315, "&lt;=" &amp; $A193, DataRegularSeason20242025!$E$3:$E$1315, AD$1)</f>
        <v>60</v>
      </c>
      <c r="AE193" s="2">
        <f>SUMIFS(DataRegularSeason20242025!$AA$3:$AA$1315,DataRegularSeason20242025!$B$3:$B$1315, "&lt;=" &amp; $A193, DataRegularSeason20242025!$D$3:$D$1315, AE$1)+SUMIFS(DataRegularSeason20242025!$AB$3:$AB$1315,DataRegularSeason20242025!$B$3:$B$1315, "&lt;=" &amp; $A193, DataRegularSeason20242025!$E$3:$E$1315, AE$1)</f>
        <v>74</v>
      </c>
      <c r="AF193" s="2">
        <f>SUMIFS(DataRegularSeason20242025!$AA$3:$AA$1315,DataRegularSeason20242025!$B$3:$B$1315, "&lt;=" &amp; $A193, DataRegularSeason20242025!$D$3:$D$1315, AF$1)+SUMIFS(DataRegularSeason20242025!$AB$3:$AB$1315,DataRegularSeason20242025!$B$3:$B$1315, "&lt;=" &amp; $A193, DataRegularSeason20242025!$E$3:$E$1315, AF$1)</f>
        <v>83</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57</v>
      </c>
      <c r="C194" s="2">
        <f>SUMIFS(DataRegularSeason20242025!$AA$3:$AA$1315,DataRegularSeason20242025!$B$3:$B$1315, "&lt;=" &amp; $A194, DataRegularSeason20242025!$D$3:$D$1315, C$1)+SUMIFS(DataRegularSeason20242025!$AB$3:$AB$1315,DataRegularSeason20242025!$B$3:$B$1315, "&lt;=" &amp; $A194, DataRegularSeason20242025!$E$3:$E$1315, C$1)</f>
        <v>61</v>
      </c>
      <c r="D194" s="2">
        <f>SUMIFS(DataRegularSeason20242025!$AA$3:$AA$1315,DataRegularSeason20242025!$B$3:$B$1315, "&lt;=" &amp; $A194, DataRegularSeason20242025!$D$3:$D$1315, D$1)+SUMIFS(DataRegularSeason20242025!$AB$3:$AB$1315,DataRegularSeason20242025!$B$3:$B$1315, "&lt;=" &amp; $A194, DataRegularSeason20242025!$E$3:$E$1315, D$1)</f>
        <v>51</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62</v>
      </c>
      <c r="G194" s="2">
        <f>SUMIFS(DataRegularSeason20242025!$AA$3:$AA$1315,DataRegularSeason20242025!$B$3:$B$1315, "&lt;=" &amp; $A194, DataRegularSeason20242025!$D$3:$D$1315, G$1)+SUMIFS(DataRegularSeason20242025!$AB$3:$AB$1315,DataRegularSeason20242025!$B$3:$B$1315, "&lt;=" &amp; $A194, DataRegularSeason20242025!$E$3:$E$1315, G$1)</f>
        <v>60</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68</v>
      </c>
      <c r="J194" s="2">
        <f>SUMIFS(DataRegularSeason20242025!$AA$3:$AA$1315,DataRegularSeason20242025!$B$3:$B$1315, "&lt;=" &amp; $A194, DataRegularSeason20242025!$D$3:$D$1315, J$1)+SUMIFS(DataRegularSeason20242025!$AB$3:$AB$1315,DataRegularSeason20242025!$B$3:$B$1315, "&lt;=" &amp; $A194, DataRegularSeason20242025!$E$3:$E$1315, J$1)</f>
        <v>74</v>
      </c>
      <c r="K194" s="2">
        <f>SUMIFS(DataRegularSeason20242025!$AA$3:$AA$1315,DataRegularSeason20242025!$B$3:$B$1315, "&lt;=" &amp; $A194, DataRegularSeason20242025!$D$3:$D$1315, K$1)+SUMIFS(DataRegularSeason20242025!$AB$3:$AB$1315,DataRegularSeason20242025!$B$3:$B$1315, "&lt;=" &amp; $A194, DataRegularSeason20242025!$E$3:$E$1315, K$1)</f>
        <v>64</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71</v>
      </c>
      <c r="N194" s="2">
        <f>SUMIFS(DataRegularSeason20242025!$AA$3:$AA$1315,DataRegularSeason20242025!$B$3:$B$1315, "&lt;=" &amp; $A194, DataRegularSeason20242025!$D$3:$D$1315, N$1)+SUMIFS(DataRegularSeason20242025!$AB$3:$AB$1315,DataRegularSeason20242025!$B$3:$B$1315, "&lt;=" &amp; $A194, DataRegularSeason20242025!$E$3:$E$1315, N$1)</f>
        <v>67</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57</v>
      </c>
      <c r="Q194" s="2">
        <f>SUMIFS(DataRegularSeason20242025!$AA$3:$AA$1315,DataRegularSeason20242025!$B$3:$B$1315, "&lt;=" &amp; $A194, DataRegularSeason20242025!$D$3:$D$1315, Q$1)+SUMIFS(DataRegularSeason20242025!$AB$3:$AB$1315,DataRegularSeason20242025!$B$3:$B$1315, "&lt;=" &amp; $A194, DataRegularSeason20242025!$E$3:$E$1315, Q$1)</f>
        <v>68</v>
      </c>
      <c r="R194" s="2">
        <f>SUMIFS(DataRegularSeason20242025!$AA$3:$AA$1315,DataRegularSeason20242025!$B$3:$B$1315, "&lt;=" &amp; $A194, DataRegularSeason20242025!$D$3:$D$1315, R$1)+SUMIFS(DataRegularSeason20242025!$AB$3:$AB$1315,DataRegularSeason20242025!$B$3:$B$1315, "&lt;=" &amp; $A194, DataRegularSeason20242025!$E$3:$E$1315, R$1)</f>
        <v>47</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60</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57</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37</v>
      </c>
      <c r="Z194" s="2">
        <f>SUMIFS(DataRegularSeason20242025!$AA$3:$AA$1315,DataRegularSeason20242025!$B$3:$B$1315, "&lt;=" &amp; $A194, DataRegularSeason20242025!$D$3:$D$1315, Z$1)+SUMIFS(DataRegularSeason20242025!$AB$3:$AB$1315,DataRegularSeason20242025!$B$3:$B$1315, "&lt;=" &amp; $A194, DataRegularSeason20242025!$E$3:$E$1315, Z$1)</f>
        <v>56</v>
      </c>
      <c r="AA194" s="2">
        <f>SUMIFS(DataRegularSeason20242025!$AA$3:$AA$1315,DataRegularSeason20242025!$B$3:$B$1315, "&lt;=" &amp; $A194, DataRegularSeason20242025!$D$3:$D$1315, AA$1)+SUMIFS(DataRegularSeason20242025!$AB$3:$AB$1315,DataRegularSeason20242025!$B$3:$B$1315, "&lt;=" &amp; $A194, DataRegularSeason20242025!$E$3:$E$1315, AA$1)</f>
        <v>66</v>
      </c>
      <c r="AB194" s="2">
        <f>SUMIFS(DataRegularSeason20242025!$AA$3:$AA$1315,DataRegularSeason20242025!$B$3:$B$1315, "&lt;=" &amp; $A194, DataRegularSeason20242025!$D$3:$D$1315, AB$1)+SUMIFS(DataRegularSeason20242025!$AB$3:$AB$1315,DataRegularSeason20242025!$B$3:$B$1315, "&lt;=" &amp; $A194, DataRegularSeason20242025!$E$3:$E$1315, AB$1)</f>
        <v>72</v>
      </c>
      <c r="AC194" s="2">
        <f>SUMIFS(DataRegularSeason20242025!$AA$3:$AA$1315,DataRegularSeason20242025!$B$3:$B$1315, "&lt;=" &amp; $A194, DataRegularSeason20242025!$D$3:$D$1315, AC$1)+SUMIFS(DataRegularSeason20242025!$AB$3:$AB$1315,DataRegularSeason20242025!$B$3:$B$1315, "&lt;=" &amp; $A194, DataRegularSeason20242025!$E$3:$E$1315, AC$1)</f>
        <v>57</v>
      </c>
      <c r="AD194" s="2">
        <f>SUMIFS(DataRegularSeason20242025!$AA$3:$AA$1315,DataRegularSeason20242025!$B$3:$B$1315, "&lt;=" &amp; $A194, DataRegularSeason20242025!$D$3:$D$1315, AD$1)+SUMIFS(DataRegularSeason20242025!$AB$3:$AB$1315,DataRegularSeason20242025!$B$3:$B$1315, "&lt;=" &amp; $A194, DataRegularSeason20242025!$E$3:$E$1315, AD$1)</f>
        <v>60</v>
      </c>
      <c r="AE194" s="2">
        <f>SUMIFS(DataRegularSeason20242025!$AA$3:$AA$1315,DataRegularSeason20242025!$B$3:$B$1315, "&lt;=" &amp; $A194, DataRegularSeason20242025!$D$3:$D$1315, AE$1)+SUMIFS(DataRegularSeason20242025!$AB$3:$AB$1315,DataRegularSeason20242025!$B$3:$B$1315, "&lt;=" &amp; $A194, DataRegularSeason20242025!$E$3:$E$1315, AE$1)</f>
        <v>74</v>
      </c>
      <c r="AF194" s="2">
        <f>SUMIFS(DataRegularSeason20242025!$AA$3:$AA$1315,DataRegularSeason20242025!$B$3:$B$1315, "&lt;=" &amp; $A194, DataRegularSeason20242025!$D$3:$D$1315, AF$1)+SUMIFS(DataRegularSeason20242025!$AB$3:$AB$1315,DataRegularSeason20242025!$B$3:$B$1315, "&lt;=" &amp; $A194, DataRegularSeason20242025!$E$3:$E$1315, AF$1)</f>
        <v>83</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57</v>
      </c>
      <c r="C195" s="2">
        <f>SUMIFS(DataRegularSeason20242025!$AA$3:$AA$1315,DataRegularSeason20242025!$B$3:$B$1315, "&lt;=" &amp; $A195, DataRegularSeason20242025!$D$3:$D$1315, C$1)+SUMIFS(DataRegularSeason20242025!$AB$3:$AB$1315,DataRegularSeason20242025!$B$3:$B$1315, "&lt;=" &amp; $A195, DataRegularSeason20242025!$E$3:$E$1315, C$1)</f>
        <v>61</v>
      </c>
      <c r="D195" s="2">
        <f>SUMIFS(DataRegularSeason20242025!$AA$3:$AA$1315,DataRegularSeason20242025!$B$3:$B$1315, "&lt;=" &amp; $A195, DataRegularSeason20242025!$D$3:$D$1315, D$1)+SUMIFS(DataRegularSeason20242025!$AB$3:$AB$1315,DataRegularSeason20242025!$B$3:$B$1315, "&lt;=" &amp; $A195, DataRegularSeason20242025!$E$3:$E$1315, D$1)</f>
        <v>51</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62</v>
      </c>
      <c r="G195" s="2">
        <f>SUMIFS(DataRegularSeason20242025!$AA$3:$AA$1315,DataRegularSeason20242025!$B$3:$B$1315, "&lt;=" &amp; $A195, DataRegularSeason20242025!$D$3:$D$1315, G$1)+SUMIFS(DataRegularSeason20242025!$AB$3:$AB$1315,DataRegularSeason20242025!$B$3:$B$1315, "&lt;=" &amp; $A195, DataRegularSeason20242025!$E$3:$E$1315, G$1)</f>
        <v>60</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68</v>
      </c>
      <c r="J195" s="2">
        <f>SUMIFS(DataRegularSeason20242025!$AA$3:$AA$1315,DataRegularSeason20242025!$B$3:$B$1315, "&lt;=" &amp; $A195, DataRegularSeason20242025!$D$3:$D$1315, J$1)+SUMIFS(DataRegularSeason20242025!$AB$3:$AB$1315,DataRegularSeason20242025!$B$3:$B$1315, "&lt;=" &amp; $A195, DataRegularSeason20242025!$E$3:$E$1315, J$1)</f>
        <v>74</v>
      </c>
      <c r="K195" s="2">
        <f>SUMIFS(DataRegularSeason20242025!$AA$3:$AA$1315,DataRegularSeason20242025!$B$3:$B$1315, "&lt;=" &amp; $A195, DataRegularSeason20242025!$D$3:$D$1315, K$1)+SUMIFS(DataRegularSeason20242025!$AB$3:$AB$1315,DataRegularSeason20242025!$B$3:$B$1315, "&lt;=" &amp; $A195, DataRegularSeason20242025!$E$3:$E$1315, K$1)</f>
        <v>64</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71</v>
      </c>
      <c r="N195" s="2">
        <f>SUMIFS(DataRegularSeason20242025!$AA$3:$AA$1315,DataRegularSeason20242025!$B$3:$B$1315, "&lt;=" &amp; $A195, DataRegularSeason20242025!$D$3:$D$1315, N$1)+SUMIFS(DataRegularSeason20242025!$AB$3:$AB$1315,DataRegularSeason20242025!$B$3:$B$1315, "&lt;=" &amp; $A195, DataRegularSeason20242025!$E$3:$E$1315, N$1)</f>
        <v>67</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57</v>
      </c>
      <c r="Q195" s="2">
        <f>SUMIFS(DataRegularSeason20242025!$AA$3:$AA$1315,DataRegularSeason20242025!$B$3:$B$1315, "&lt;=" &amp; $A195, DataRegularSeason20242025!$D$3:$D$1315, Q$1)+SUMIFS(DataRegularSeason20242025!$AB$3:$AB$1315,DataRegularSeason20242025!$B$3:$B$1315, "&lt;=" &amp; $A195, DataRegularSeason20242025!$E$3:$E$1315, Q$1)</f>
        <v>68</v>
      </c>
      <c r="R195" s="2">
        <f>SUMIFS(DataRegularSeason20242025!$AA$3:$AA$1315,DataRegularSeason20242025!$B$3:$B$1315, "&lt;=" &amp; $A195, DataRegularSeason20242025!$D$3:$D$1315, R$1)+SUMIFS(DataRegularSeason20242025!$AB$3:$AB$1315,DataRegularSeason20242025!$B$3:$B$1315, "&lt;=" &amp; $A195, DataRegularSeason20242025!$E$3:$E$1315, R$1)</f>
        <v>47</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60</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57</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37</v>
      </c>
      <c r="Z195" s="2">
        <f>SUMIFS(DataRegularSeason20242025!$AA$3:$AA$1315,DataRegularSeason20242025!$B$3:$B$1315, "&lt;=" &amp; $A195, DataRegularSeason20242025!$D$3:$D$1315, Z$1)+SUMIFS(DataRegularSeason20242025!$AB$3:$AB$1315,DataRegularSeason20242025!$B$3:$B$1315, "&lt;=" &amp; $A195, DataRegularSeason20242025!$E$3:$E$1315, Z$1)</f>
        <v>56</v>
      </c>
      <c r="AA195" s="2">
        <f>SUMIFS(DataRegularSeason20242025!$AA$3:$AA$1315,DataRegularSeason20242025!$B$3:$B$1315, "&lt;=" &amp; $A195, DataRegularSeason20242025!$D$3:$D$1315, AA$1)+SUMIFS(DataRegularSeason20242025!$AB$3:$AB$1315,DataRegularSeason20242025!$B$3:$B$1315, "&lt;=" &amp; $A195, DataRegularSeason20242025!$E$3:$E$1315, AA$1)</f>
        <v>66</v>
      </c>
      <c r="AB195" s="2">
        <f>SUMIFS(DataRegularSeason20242025!$AA$3:$AA$1315,DataRegularSeason20242025!$B$3:$B$1315, "&lt;=" &amp; $A195, DataRegularSeason20242025!$D$3:$D$1315, AB$1)+SUMIFS(DataRegularSeason20242025!$AB$3:$AB$1315,DataRegularSeason20242025!$B$3:$B$1315, "&lt;=" &amp; $A195, DataRegularSeason20242025!$E$3:$E$1315, AB$1)</f>
        <v>72</v>
      </c>
      <c r="AC195" s="2">
        <f>SUMIFS(DataRegularSeason20242025!$AA$3:$AA$1315,DataRegularSeason20242025!$B$3:$B$1315, "&lt;=" &amp; $A195, DataRegularSeason20242025!$D$3:$D$1315, AC$1)+SUMIFS(DataRegularSeason20242025!$AB$3:$AB$1315,DataRegularSeason20242025!$B$3:$B$1315, "&lt;=" &amp; $A195, DataRegularSeason20242025!$E$3:$E$1315, AC$1)</f>
        <v>57</v>
      </c>
      <c r="AD195" s="2">
        <f>SUMIFS(DataRegularSeason20242025!$AA$3:$AA$1315,DataRegularSeason20242025!$B$3:$B$1315, "&lt;=" &amp; $A195, DataRegularSeason20242025!$D$3:$D$1315, AD$1)+SUMIFS(DataRegularSeason20242025!$AB$3:$AB$1315,DataRegularSeason20242025!$B$3:$B$1315, "&lt;=" &amp; $A195, DataRegularSeason20242025!$E$3:$E$1315, AD$1)</f>
        <v>60</v>
      </c>
      <c r="AE195" s="2">
        <f>SUMIFS(DataRegularSeason20242025!$AA$3:$AA$1315,DataRegularSeason20242025!$B$3:$B$1315, "&lt;=" &amp; $A195, DataRegularSeason20242025!$D$3:$D$1315, AE$1)+SUMIFS(DataRegularSeason20242025!$AB$3:$AB$1315,DataRegularSeason20242025!$B$3:$B$1315, "&lt;=" &amp; $A195, DataRegularSeason20242025!$E$3:$E$1315, AE$1)</f>
        <v>74</v>
      </c>
      <c r="AF195" s="2">
        <f>SUMIFS(DataRegularSeason20242025!$AA$3:$AA$1315,DataRegularSeason20242025!$B$3:$B$1315, "&lt;=" &amp; $A195, DataRegularSeason20242025!$D$3:$D$1315, AF$1)+SUMIFS(DataRegularSeason20242025!$AB$3:$AB$1315,DataRegularSeason20242025!$B$3:$B$1315, "&lt;=" &amp; $A195, DataRegularSeason20242025!$E$3:$E$1315, AF$1)</f>
        <v>83</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57</v>
      </c>
      <c r="C196" s="2">
        <f>SUMIFS(DataRegularSeason20242025!$AA$3:$AA$1315,DataRegularSeason20242025!$B$3:$B$1315, "&lt;=" &amp; $A196, DataRegularSeason20242025!$D$3:$D$1315, C$1)+SUMIFS(DataRegularSeason20242025!$AB$3:$AB$1315,DataRegularSeason20242025!$B$3:$B$1315, "&lt;=" &amp; $A196, DataRegularSeason20242025!$E$3:$E$1315, C$1)</f>
        <v>61</v>
      </c>
      <c r="D196" s="2">
        <f>SUMIFS(DataRegularSeason20242025!$AA$3:$AA$1315,DataRegularSeason20242025!$B$3:$B$1315, "&lt;=" &amp; $A196, DataRegularSeason20242025!$D$3:$D$1315, D$1)+SUMIFS(DataRegularSeason20242025!$AB$3:$AB$1315,DataRegularSeason20242025!$B$3:$B$1315, "&lt;=" &amp; $A196, DataRegularSeason20242025!$E$3:$E$1315, D$1)</f>
        <v>51</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62</v>
      </c>
      <c r="G196" s="2">
        <f>SUMIFS(DataRegularSeason20242025!$AA$3:$AA$1315,DataRegularSeason20242025!$B$3:$B$1315, "&lt;=" &amp; $A196, DataRegularSeason20242025!$D$3:$D$1315, G$1)+SUMIFS(DataRegularSeason20242025!$AB$3:$AB$1315,DataRegularSeason20242025!$B$3:$B$1315, "&lt;=" &amp; $A196, DataRegularSeason20242025!$E$3:$E$1315, G$1)</f>
        <v>60</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68</v>
      </c>
      <c r="J196" s="2">
        <f>SUMIFS(DataRegularSeason20242025!$AA$3:$AA$1315,DataRegularSeason20242025!$B$3:$B$1315, "&lt;=" &amp; $A196, DataRegularSeason20242025!$D$3:$D$1315, J$1)+SUMIFS(DataRegularSeason20242025!$AB$3:$AB$1315,DataRegularSeason20242025!$B$3:$B$1315, "&lt;=" &amp; $A196, DataRegularSeason20242025!$E$3:$E$1315, J$1)</f>
        <v>74</v>
      </c>
      <c r="K196" s="2">
        <f>SUMIFS(DataRegularSeason20242025!$AA$3:$AA$1315,DataRegularSeason20242025!$B$3:$B$1315, "&lt;=" &amp; $A196, DataRegularSeason20242025!$D$3:$D$1315, K$1)+SUMIFS(DataRegularSeason20242025!$AB$3:$AB$1315,DataRegularSeason20242025!$B$3:$B$1315, "&lt;=" &amp; $A196, DataRegularSeason20242025!$E$3:$E$1315, K$1)</f>
        <v>64</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71</v>
      </c>
      <c r="N196" s="2">
        <f>SUMIFS(DataRegularSeason20242025!$AA$3:$AA$1315,DataRegularSeason20242025!$B$3:$B$1315, "&lt;=" &amp; $A196, DataRegularSeason20242025!$D$3:$D$1315, N$1)+SUMIFS(DataRegularSeason20242025!$AB$3:$AB$1315,DataRegularSeason20242025!$B$3:$B$1315, "&lt;=" &amp; $A196, DataRegularSeason20242025!$E$3:$E$1315, N$1)</f>
        <v>67</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57</v>
      </c>
      <c r="Q196" s="2">
        <f>SUMIFS(DataRegularSeason20242025!$AA$3:$AA$1315,DataRegularSeason20242025!$B$3:$B$1315, "&lt;=" &amp; $A196, DataRegularSeason20242025!$D$3:$D$1315, Q$1)+SUMIFS(DataRegularSeason20242025!$AB$3:$AB$1315,DataRegularSeason20242025!$B$3:$B$1315, "&lt;=" &amp; $A196, DataRegularSeason20242025!$E$3:$E$1315, Q$1)</f>
        <v>68</v>
      </c>
      <c r="R196" s="2">
        <f>SUMIFS(DataRegularSeason20242025!$AA$3:$AA$1315,DataRegularSeason20242025!$B$3:$B$1315, "&lt;=" &amp; $A196, DataRegularSeason20242025!$D$3:$D$1315, R$1)+SUMIFS(DataRegularSeason20242025!$AB$3:$AB$1315,DataRegularSeason20242025!$B$3:$B$1315, "&lt;=" &amp; $A196, DataRegularSeason20242025!$E$3:$E$1315, R$1)</f>
        <v>47</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60</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57</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37</v>
      </c>
      <c r="Z196" s="2">
        <f>SUMIFS(DataRegularSeason20242025!$AA$3:$AA$1315,DataRegularSeason20242025!$B$3:$B$1315, "&lt;=" &amp; $A196, DataRegularSeason20242025!$D$3:$D$1315, Z$1)+SUMIFS(DataRegularSeason20242025!$AB$3:$AB$1315,DataRegularSeason20242025!$B$3:$B$1315, "&lt;=" &amp; $A196, DataRegularSeason20242025!$E$3:$E$1315, Z$1)</f>
        <v>56</v>
      </c>
      <c r="AA196" s="2">
        <f>SUMIFS(DataRegularSeason20242025!$AA$3:$AA$1315,DataRegularSeason20242025!$B$3:$B$1315, "&lt;=" &amp; $A196, DataRegularSeason20242025!$D$3:$D$1315, AA$1)+SUMIFS(DataRegularSeason20242025!$AB$3:$AB$1315,DataRegularSeason20242025!$B$3:$B$1315, "&lt;=" &amp; $A196, DataRegularSeason20242025!$E$3:$E$1315, AA$1)</f>
        <v>66</v>
      </c>
      <c r="AB196" s="2">
        <f>SUMIFS(DataRegularSeason20242025!$AA$3:$AA$1315,DataRegularSeason20242025!$B$3:$B$1315, "&lt;=" &amp; $A196, DataRegularSeason20242025!$D$3:$D$1315, AB$1)+SUMIFS(DataRegularSeason20242025!$AB$3:$AB$1315,DataRegularSeason20242025!$B$3:$B$1315, "&lt;=" &amp; $A196, DataRegularSeason20242025!$E$3:$E$1315, AB$1)</f>
        <v>72</v>
      </c>
      <c r="AC196" s="2">
        <f>SUMIFS(DataRegularSeason20242025!$AA$3:$AA$1315,DataRegularSeason20242025!$B$3:$B$1315, "&lt;=" &amp; $A196, DataRegularSeason20242025!$D$3:$D$1315, AC$1)+SUMIFS(DataRegularSeason20242025!$AB$3:$AB$1315,DataRegularSeason20242025!$B$3:$B$1315, "&lt;=" &amp; $A196, DataRegularSeason20242025!$E$3:$E$1315, AC$1)</f>
        <v>57</v>
      </c>
      <c r="AD196" s="2">
        <f>SUMIFS(DataRegularSeason20242025!$AA$3:$AA$1315,DataRegularSeason20242025!$B$3:$B$1315, "&lt;=" &amp; $A196, DataRegularSeason20242025!$D$3:$D$1315, AD$1)+SUMIFS(DataRegularSeason20242025!$AB$3:$AB$1315,DataRegularSeason20242025!$B$3:$B$1315, "&lt;=" &amp; $A196, DataRegularSeason20242025!$E$3:$E$1315, AD$1)</f>
        <v>60</v>
      </c>
      <c r="AE196" s="2">
        <f>SUMIFS(DataRegularSeason20242025!$AA$3:$AA$1315,DataRegularSeason20242025!$B$3:$B$1315, "&lt;=" &amp; $A196, DataRegularSeason20242025!$D$3:$D$1315, AE$1)+SUMIFS(DataRegularSeason20242025!$AB$3:$AB$1315,DataRegularSeason20242025!$B$3:$B$1315, "&lt;=" &amp; $A196, DataRegularSeason20242025!$E$3:$E$1315, AE$1)</f>
        <v>74</v>
      </c>
      <c r="AF196" s="2">
        <f>SUMIFS(DataRegularSeason20242025!$AA$3:$AA$1315,DataRegularSeason20242025!$B$3:$B$1315, "&lt;=" &amp; $A196, DataRegularSeason20242025!$D$3:$D$1315, AF$1)+SUMIFS(DataRegularSeason20242025!$AB$3:$AB$1315,DataRegularSeason20242025!$B$3:$B$1315, "&lt;=" &amp; $A196, DataRegularSeason20242025!$E$3:$E$1315, AF$1)</f>
        <v>83</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57</v>
      </c>
      <c r="C197" s="2">
        <f>SUMIFS(DataRegularSeason20242025!$AA$3:$AA$1315,DataRegularSeason20242025!$B$3:$B$1315, "&lt;=" &amp; $A197, DataRegularSeason20242025!$D$3:$D$1315, C$1)+SUMIFS(DataRegularSeason20242025!$AB$3:$AB$1315,DataRegularSeason20242025!$B$3:$B$1315, "&lt;=" &amp; $A197, DataRegularSeason20242025!$E$3:$E$1315, C$1)</f>
        <v>61</v>
      </c>
      <c r="D197" s="2">
        <f>SUMIFS(DataRegularSeason20242025!$AA$3:$AA$1315,DataRegularSeason20242025!$B$3:$B$1315, "&lt;=" &amp; $A197, DataRegularSeason20242025!$D$3:$D$1315, D$1)+SUMIFS(DataRegularSeason20242025!$AB$3:$AB$1315,DataRegularSeason20242025!$B$3:$B$1315, "&lt;=" &amp; $A197, DataRegularSeason20242025!$E$3:$E$1315, D$1)</f>
        <v>51</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62</v>
      </c>
      <c r="G197" s="2">
        <f>SUMIFS(DataRegularSeason20242025!$AA$3:$AA$1315,DataRegularSeason20242025!$B$3:$B$1315, "&lt;=" &amp; $A197, DataRegularSeason20242025!$D$3:$D$1315, G$1)+SUMIFS(DataRegularSeason20242025!$AB$3:$AB$1315,DataRegularSeason20242025!$B$3:$B$1315, "&lt;=" &amp; $A197, DataRegularSeason20242025!$E$3:$E$1315, G$1)</f>
        <v>60</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68</v>
      </c>
      <c r="J197" s="2">
        <f>SUMIFS(DataRegularSeason20242025!$AA$3:$AA$1315,DataRegularSeason20242025!$B$3:$B$1315, "&lt;=" &amp; $A197, DataRegularSeason20242025!$D$3:$D$1315, J$1)+SUMIFS(DataRegularSeason20242025!$AB$3:$AB$1315,DataRegularSeason20242025!$B$3:$B$1315, "&lt;=" &amp; $A197, DataRegularSeason20242025!$E$3:$E$1315, J$1)</f>
        <v>74</v>
      </c>
      <c r="K197" s="2">
        <f>SUMIFS(DataRegularSeason20242025!$AA$3:$AA$1315,DataRegularSeason20242025!$B$3:$B$1315, "&lt;=" &amp; $A197, DataRegularSeason20242025!$D$3:$D$1315, K$1)+SUMIFS(DataRegularSeason20242025!$AB$3:$AB$1315,DataRegularSeason20242025!$B$3:$B$1315, "&lt;=" &amp; $A197, DataRegularSeason20242025!$E$3:$E$1315, K$1)</f>
        <v>64</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71</v>
      </c>
      <c r="N197" s="2">
        <f>SUMIFS(DataRegularSeason20242025!$AA$3:$AA$1315,DataRegularSeason20242025!$B$3:$B$1315, "&lt;=" &amp; $A197, DataRegularSeason20242025!$D$3:$D$1315, N$1)+SUMIFS(DataRegularSeason20242025!$AB$3:$AB$1315,DataRegularSeason20242025!$B$3:$B$1315, "&lt;=" &amp; $A197, DataRegularSeason20242025!$E$3:$E$1315, N$1)</f>
        <v>67</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57</v>
      </c>
      <c r="Q197" s="2">
        <f>SUMIFS(DataRegularSeason20242025!$AA$3:$AA$1315,DataRegularSeason20242025!$B$3:$B$1315, "&lt;=" &amp; $A197, DataRegularSeason20242025!$D$3:$D$1315, Q$1)+SUMIFS(DataRegularSeason20242025!$AB$3:$AB$1315,DataRegularSeason20242025!$B$3:$B$1315, "&lt;=" &amp; $A197, DataRegularSeason20242025!$E$3:$E$1315, Q$1)</f>
        <v>68</v>
      </c>
      <c r="R197" s="2">
        <f>SUMIFS(DataRegularSeason20242025!$AA$3:$AA$1315,DataRegularSeason20242025!$B$3:$B$1315, "&lt;=" &amp; $A197, DataRegularSeason20242025!$D$3:$D$1315, R$1)+SUMIFS(DataRegularSeason20242025!$AB$3:$AB$1315,DataRegularSeason20242025!$B$3:$B$1315, "&lt;=" &amp; $A197, DataRegularSeason20242025!$E$3:$E$1315, R$1)</f>
        <v>47</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60</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57</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37</v>
      </c>
      <c r="Z197" s="2">
        <f>SUMIFS(DataRegularSeason20242025!$AA$3:$AA$1315,DataRegularSeason20242025!$B$3:$B$1315, "&lt;=" &amp; $A197, DataRegularSeason20242025!$D$3:$D$1315, Z$1)+SUMIFS(DataRegularSeason20242025!$AB$3:$AB$1315,DataRegularSeason20242025!$B$3:$B$1315, "&lt;=" &amp; $A197, DataRegularSeason20242025!$E$3:$E$1315, Z$1)</f>
        <v>56</v>
      </c>
      <c r="AA197" s="2">
        <f>SUMIFS(DataRegularSeason20242025!$AA$3:$AA$1315,DataRegularSeason20242025!$B$3:$B$1315, "&lt;=" &amp; $A197, DataRegularSeason20242025!$D$3:$D$1315, AA$1)+SUMIFS(DataRegularSeason20242025!$AB$3:$AB$1315,DataRegularSeason20242025!$B$3:$B$1315, "&lt;=" &amp; $A197, DataRegularSeason20242025!$E$3:$E$1315, AA$1)</f>
        <v>66</v>
      </c>
      <c r="AB197" s="2">
        <f>SUMIFS(DataRegularSeason20242025!$AA$3:$AA$1315,DataRegularSeason20242025!$B$3:$B$1315, "&lt;=" &amp; $A197, DataRegularSeason20242025!$D$3:$D$1315, AB$1)+SUMIFS(DataRegularSeason20242025!$AB$3:$AB$1315,DataRegularSeason20242025!$B$3:$B$1315, "&lt;=" &amp; $A197, DataRegularSeason20242025!$E$3:$E$1315, AB$1)</f>
        <v>72</v>
      </c>
      <c r="AC197" s="2">
        <f>SUMIFS(DataRegularSeason20242025!$AA$3:$AA$1315,DataRegularSeason20242025!$B$3:$B$1315, "&lt;=" &amp; $A197, DataRegularSeason20242025!$D$3:$D$1315, AC$1)+SUMIFS(DataRegularSeason20242025!$AB$3:$AB$1315,DataRegularSeason20242025!$B$3:$B$1315, "&lt;=" &amp; $A197, DataRegularSeason20242025!$E$3:$E$1315, AC$1)</f>
        <v>57</v>
      </c>
      <c r="AD197" s="2">
        <f>SUMIFS(DataRegularSeason20242025!$AA$3:$AA$1315,DataRegularSeason20242025!$B$3:$B$1315, "&lt;=" &amp; $A197, DataRegularSeason20242025!$D$3:$D$1315, AD$1)+SUMIFS(DataRegularSeason20242025!$AB$3:$AB$1315,DataRegularSeason20242025!$B$3:$B$1315, "&lt;=" &amp; $A197, DataRegularSeason20242025!$E$3:$E$1315, AD$1)</f>
        <v>60</v>
      </c>
      <c r="AE197" s="2">
        <f>SUMIFS(DataRegularSeason20242025!$AA$3:$AA$1315,DataRegularSeason20242025!$B$3:$B$1315, "&lt;=" &amp; $A197, DataRegularSeason20242025!$D$3:$D$1315, AE$1)+SUMIFS(DataRegularSeason20242025!$AB$3:$AB$1315,DataRegularSeason20242025!$B$3:$B$1315, "&lt;=" &amp; $A197, DataRegularSeason20242025!$E$3:$E$1315, AE$1)</f>
        <v>74</v>
      </c>
      <c r="AF197" s="2">
        <f>SUMIFS(DataRegularSeason20242025!$AA$3:$AA$1315,DataRegularSeason20242025!$B$3:$B$1315, "&lt;=" &amp; $A197, DataRegularSeason20242025!$D$3:$D$1315, AF$1)+SUMIFS(DataRegularSeason20242025!$AB$3:$AB$1315,DataRegularSeason20242025!$B$3:$B$1315, "&lt;=" &amp; $A197, DataRegularSeason20242025!$E$3:$E$1315, AF$1)</f>
        <v>83</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57</v>
      </c>
      <c r="C198" s="2">
        <f>SUMIFS(DataRegularSeason20242025!$AA$3:$AA$1315,DataRegularSeason20242025!$B$3:$B$1315, "&lt;=" &amp; $A198, DataRegularSeason20242025!$D$3:$D$1315, C$1)+SUMIFS(DataRegularSeason20242025!$AB$3:$AB$1315,DataRegularSeason20242025!$B$3:$B$1315, "&lt;=" &amp; $A198, DataRegularSeason20242025!$E$3:$E$1315, C$1)</f>
        <v>61</v>
      </c>
      <c r="D198" s="2">
        <f>SUMIFS(DataRegularSeason20242025!$AA$3:$AA$1315,DataRegularSeason20242025!$B$3:$B$1315, "&lt;=" &amp; $A198, DataRegularSeason20242025!$D$3:$D$1315, D$1)+SUMIFS(DataRegularSeason20242025!$AB$3:$AB$1315,DataRegularSeason20242025!$B$3:$B$1315, "&lt;=" &amp; $A198, DataRegularSeason20242025!$E$3:$E$1315, D$1)</f>
        <v>51</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62</v>
      </c>
      <c r="G198" s="2">
        <f>SUMIFS(DataRegularSeason20242025!$AA$3:$AA$1315,DataRegularSeason20242025!$B$3:$B$1315, "&lt;=" &amp; $A198, DataRegularSeason20242025!$D$3:$D$1315, G$1)+SUMIFS(DataRegularSeason20242025!$AB$3:$AB$1315,DataRegularSeason20242025!$B$3:$B$1315, "&lt;=" &amp; $A198, DataRegularSeason20242025!$E$3:$E$1315, G$1)</f>
        <v>60</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68</v>
      </c>
      <c r="J198" s="2">
        <f>SUMIFS(DataRegularSeason20242025!$AA$3:$AA$1315,DataRegularSeason20242025!$B$3:$B$1315, "&lt;=" &amp; $A198, DataRegularSeason20242025!$D$3:$D$1315, J$1)+SUMIFS(DataRegularSeason20242025!$AB$3:$AB$1315,DataRegularSeason20242025!$B$3:$B$1315, "&lt;=" &amp; $A198, DataRegularSeason20242025!$E$3:$E$1315, J$1)</f>
        <v>74</v>
      </c>
      <c r="K198" s="2">
        <f>SUMIFS(DataRegularSeason20242025!$AA$3:$AA$1315,DataRegularSeason20242025!$B$3:$B$1315, "&lt;=" &amp; $A198, DataRegularSeason20242025!$D$3:$D$1315, K$1)+SUMIFS(DataRegularSeason20242025!$AB$3:$AB$1315,DataRegularSeason20242025!$B$3:$B$1315, "&lt;=" &amp; $A198, DataRegularSeason20242025!$E$3:$E$1315, K$1)</f>
        <v>64</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71</v>
      </c>
      <c r="N198" s="2">
        <f>SUMIFS(DataRegularSeason20242025!$AA$3:$AA$1315,DataRegularSeason20242025!$B$3:$B$1315, "&lt;=" &amp; $A198, DataRegularSeason20242025!$D$3:$D$1315, N$1)+SUMIFS(DataRegularSeason20242025!$AB$3:$AB$1315,DataRegularSeason20242025!$B$3:$B$1315, "&lt;=" &amp; $A198, DataRegularSeason20242025!$E$3:$E$1315, N$1)</f>
        <v>67</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57</v>
      </c>
      <c r="Q198" s="2">
        <f>SUMIFS(DataRegularSeason20242025!$AA$3:$AA$1315,DataRegularSeason20242025!$B$3:$B$1315, "&lt;=" &amp; $A198, DataRegularSeason20242025!$D$3:$D$1315, Q$1)+SUMIFS(DataRegularSeason20242025!$AB$3:$AB$1315,DataRegularSeason20242025!$B$3:$B$1315, "&lt;=" &amp; $A198, DataRegularSeason20242025!$E$3:$E$1315, Q$1)</f>
        <v>68</v>
      </c>
      <c r="R198" s="2">
        <f>SUMIFS(DataRegularSeason20242025!$AA$3:$AA$1315,DataRegularSeason20242025!$B$3:$B$1315, "&lt;=" &amp; $A198, DataRegularSeason20242025!$D$3:$D$1315, R$1)+SUMIFS(DataRegularSeason20242025!$AB$3:$AB$1315,DataRegularSeason20242025!$B$3:$B$1315, "&lt;=" &amp; $A198, DataRegularSeason20242025!$E$3:$E$1315, R$1)</f>
        <v>47</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60</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57</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37</v>
      </c>
      <c r="Z198" s="2">
        <f>SUMIFS(DataRegularSeason20242025!$AA$3:$AA$1315,DataRegularSeason20242025!$B$3:$B$1315, "&lt;=" &amp; $A198, DataRegularSeason20242025!$D$3:$D$1315, Z$1)+SUMIFS(DataRegularSeason20242025!$AB$3:$AB$1315,DataRegularSeason20242025!$B$3:$B$1315, "&lt;=" &amp; $A198, DataRegularSeason20242025!$E$3:$E$1315, Z$1)</f>
        <v>56</v>
      </c>
      <c r="AA198" s="2">
        <f>SUMIFS(DataRegularSeason20242025!$AA$3:$AA$1315,DataRegularSeason20242025!$B$3:$B$1315, "&lt;=" &amp; $A198, DataRegularSeason20242025!$D$3:$D$1315, AA$1)+SUMIFS(DataRegularSeason20242025!$AB$3:$AB$1315,DataRegularSeason20242025!$B$3:$B$1315, "&lt;=" &amp; $A198, DataRegularSeason20242025!$E$3:$E$1315, AA$1)</f>
        <v>66</v>
      </c>
      <c r="AB198" s="2">
        <f>SUMIFS(DataRegularSeason20242025!$AA$3:$AA$1315,DataRegularSeason20242025!$B$3:$B$1315, "&lt;=" &amp; $A198, DataRegularSeason20242025!$D$3:$D$1315, AB$1)+SUMIFS(DataRegularSeason20242025!$AB$3:$AB$1315,DataRegularSeason20242025!$B$3:$B$1315, "&lt;=" &amp; $A198, DataRegularSeason20242025!$E$3:$E$1315, AB$1)</f>
        <v>72</v>
      </c>
      <c r="AC198" s="2">
        <f>SUMIFS(DataRegularSeason20242025!$AA$3:$AA$1315,DataRegularSeason20242025!$B$3:$B$1315, "&lt;=" &amp; $A198, DataRegularSeason20242025!$D$3:$D$1315, AC$1)+SUMIFS(DataRegularSeason20242025!$AB$3:$AB$1315,DataRegularSeason20242025!$B$3:$B$1315, "&lt;=" &amp; $A198, DataRegularSeason20242025!$E$3:$E$1315, AC$1)</f>
        <v>57</v>
      </c>
      <c r="AD198" s="2">
        <f>SUMIFS(DataRegularSeason20242025!$AA$3:$AA$1315,DataRegularSeason20242025!$B$3:$B$1315, "&lt;=" &amp; $A198, DataRegularSeason20242025!$D$3:$D$1315, AD$1)+SUMIFS(DataRegularSeason20242025!$AB$3:$AB$1315,DataRegularSeason20242025!$B$3:$B$1315, "&lt;=" &amp; $A198, DataRegularSeason20242025!$E$3:$E$1315, AD$1)</f>
        <v>60</v>
      </c>
      <c r="AE198" s="2">
        <f>SUMIFS(DataRegularSeason20242025!$AA$3:$AA$1315,DataRegularSeason20242025!$B$3:$B$1315, "&lt;=" &amp; $A198, DataRegularSeason20242025!$D$3:$D$1315, AE$1)+SUMIFS(DataRegularSeason20242025!$AB$3:$AB$1315,DataRegularSeason20242025!$B$3:$B$1315, "&lt;=" &amp; $A198, DataRegularSeason20242025!$E$3:$E$1315, AE$1)</f>
        <v>74</v>
      </c>
      <c r="AF198" s="2">
        <f>SUMIFS(DataRegularSeason20242025!$AA$3:$AA$1315,DataRegularSeason20242025!$B$3:$B$1315, "&lt;=" &amp; $A198, DataRegularSeason20242025!$D$3:$D$1315, AF$1)+SUMIFS(DataRegularSeason20242025!$AB$3:$AB$1315,DataRegularSeason20242025!$B$3:$B$1315, "&lt;=" &amp; $A198, DataRegularSeason20242025!$E$3:$E$1315, AF$1)</f>
        <v>83</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57</v>
      </c>
      <c r="C199" s="2">
        <f>SUMIFS(DataRegularSeason20242025!$AA$3:$AA$1315,DataRegularSeason20242025!$B$3:$B$1315, "&lt;=" &amp; $A199, DataRegularSeason20242025!$D$3:$D$1315, C$1)+SUMIFS(DataRegularSeason20242025!$AB$3:$AB$1315,DataRegularSeason20242025!$B$3:$B$1315, "&lt;=" &amp; $A199, DataRegularSeason20242025!$E$3:$E$1315, C$1)</f>
        <v>61</v>
      </c>
      <c r="D199" s="2">
        <f>SUMIFS(DataRegularSeason20242025!$AA$3:$AA$1315,DataRegularSeason20242025!$B$3:$B$1315, "&lt;=" &amp; $A199, DataRegularSeason20242025!$D$3:$D$1315, D$1)+SUMIFS(DataRegularSeason20242025!$AB$3:$AB$1315,DataRegularSeason20242025!$B$3:$B$1315, "&lt;=" &amp; $A199, DataRegularSeason20242025!$E$3:$E$1315, D$1)</f>
        <v>51</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62</v>
      </c>
      <c r="G199" s="2">
        <f>SUMIFS(DataRegularSeason20242025!$AA$3:$AA$1315,DataRegularSeason20242025!$B$3:$B$1315, "&lt;=" &amp; $A199, DataRegularSeason20242025!$D$3:$D$1315, G$1)+SUMIFS(DataRegularSeason20242025!$AB$3:$AB$1315,DataRegularSeason20242025!$B$3:$B$1315, "&lt;=" &amp; $A199, DataRegularSeason20242025!$E$3:$E$1315, G$1)</f>
        <v>60</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68</v>
      </c>
      <c r="J199" s="2">
        <f>SUMIFS(DataRegularSeason20242025!$AA$3:$AA$1315,DataRegularSeason20242025!$B$3:$B$1315, "&lt;=" &amp; $A199, DataRegularSeason20242025!$D$3:$D$1315, J$1)+SUMIFS(DataRegularSeason20242025!$AB$3:$AB$1315,DataRegularSeason20242025!$B$3:$B$1315, "&lt;=" &amp; $A199, DataRegularSeason20242025!$E$3:$E$1315, J$1)</f>
        <v>74</v>
      </c>
      <c r="K199" s="2">
        <f>SUMIFS(DataRegularSeason20242025!$AA$3:$AA$1315,DataRegularSeason20242025!$B$3:$B$1315, "&lt;=" &amp; $A199, DataRegularSeason20242025!$D$3:$D$1315, K$1)+SUMIFS(DataRegularSeason20242025!$AB$3:$AB$1315,DataRegularSeason20242025!$B$3:$B$1315, "&lt;=" &amp; $A199, DataRegularSeason20242025!$E$3:$E$1315, K$1)</f>
        <v>64</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71</v>
      </c>
      <c r="N199" s="2">
        <f>SUMIFS(DataRegularSeason20242025!$AA$3:$AA$1315,DataRegularSeason20242025!$B$3:$B$1315, "&lt;=" &amp; $A199, DataRegularSeason20242025!$D$3:$D$1315, N$1)+SUMIFS(DataRegularSeason20242025!$AB$3:$AB$1315,DataRegularSeason20242025!$B$3:$B$1315, "&lt;=" &amp; $A199, DataRegularSeason20242025!$E$3:$E$1315, N$1)</f>
        <v>67</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57</v>
      </c>
      <c r="Q199" s="2">
        <f>SUMIFS(DataRegularSeason20242025!$AA$3:$AA$1315,DataRegularSeason20242025!$B$3:$B$1315, "&lt;=" &amp; $A199, DataRegularSeason20242025!$D$3:$D$1315, Q$1)+SUMIFS(DataRegularSeason20242025!$AB$3:$AB$1315,DataRegularSeason20242025!$B$3:$B$1315, "&lt;=" &amp; $A199, DataRegularSeason20242025!$E$3:$E$1315, Q$1)</f>
        <v>68</v>
      </c>
      <c r="R199" s="2">
        <f>SUMIFS(DataRegularSeason20242025!$AA$3:$AA$1315,DataRegularSeason20242025!$B$3:$B$1315, "&lt;=" &amp; $A199, DataRegularSeason20242025!$D$3:$D$1315, R$1)+SUMIFS(DataRegularSeason20242025!$AB$3:$AB$1315,DataRegularSeason20242025!$B$3:$B$1315, "&lt;=" &amp; $A199, DataRegularSeason20242025!$E$3:$E$1315, R$1)</f>
        <v>47</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60</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57</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37</v>
      </c>
      <c r="Z199" s="2">
        <f>SUMIFS(DataRegularSeason20242025!$AA$3:$AA$1315,DataRegularSeason20242025!$B$3:$B$1315, "&lt;=" &amp; $A199, DataRegularSeason20242025!$D$3:$D$1315, Z$1)+SUMIFS(DataRegularSeason20242025!$AB$3:$AB$1315,DataRegularSeason20242025!$B$3:$B$1315, "&lt;=" &amp; $A199, DataRegularSeason20242025!$E$3:$E$1315, Z$1)</f>
        <v>56</v>
      </c>
      <c r="AA199" s="2">
        <f>SUMIFS(DataRegularSeason20242025!$AA$3:$AA$1315,DataRegularSeason20242025!$B$3:$B$1315, "&lt;=" &amp; $A199, DataRegularSeason20242025!$D$3:$D$1315, AA$1)+SUMIFS(DataRegularSeason20242025!$AB$3:$AB$1315,DataRegularSeason20242025!$B$3:$B$1315, "&lt;=" &amp; $A199, DataRegularSeason20242025!$E$3:$E$1315, AA$1)</f>
        <v>66</v>
      </c>
      <c r="AB199" s="2">
        <f>SUMIFS(DataRegularSeason20242025!$AA$3:$AA$1315,DataRegularSeason20242025!$B$3:$B$1315, "&lt;=" &amp; $A199, DataRegularSeason20242025!$D$3:$D$1315, AB$1)+SUMIFS(DataRegularSeason20242025!$AB$3:$AB$1315,DataRegularSeason20242025!$B$3:$B$1315, "&lt;=" &amp; $A199, DataRegularSeason20242025!$E$3:$E$1315, AB$1)</f>
        <v>72</v>
      </c>
      <c r="AC199" s="2">
        <f>SUMIFS(DataRegularSeason20242025!$AA$3:$AA$1315,DataRegularSeason20242025!$B$3:$B$1315, "&lt;=" &amp; $A199, DataRegularSeason20242025!$D$3:$D$1315, AC$1)+SUMIFS(DataRegularSeason20242025!$AB$3:$AB$1315,DataRegularSeason20242025!$B$3:$B$1315, "&lt;=" &amp; $A199, DataRegularSeason20242025!$E$3:$E$1315, AC$1)</f>
        <v>57</v>
      </c>
      <c r="AD199" s="2">
        <f>SUMIFS(DataRegularSeason20242025!$AA$3:$AA$1315,DataRegularSeason20242025!$B$3:$B$1315, "&lt;=" &amp; $A199, DataRegularSeason20242025!$D$3:$D$1315, AD$1)+SUMIFS(DataRegularSeason20242025!$AB$3:$AB$1315,DataRegularSeason20242025!$B$3:$B$1315, "&lt;=" &amp; $A199, DataRegularSeason20242025!$E$3:$E$1315, AD$1)</f>
        <v>60</v>
      </c>
      <c r="AE199" s="2">
        <f>SUMIFS(DataRegularSeason20242025!$AA$3:$AA$1315,DataRegularSeason20242025!$B$3:$B$1315, "&lt;=" &amp; $A199, DataRegularSeason20242025!$D$3:$D$1315, AE$1)+SUMIFS(DataRegularSeason20242025!$AB$3:$AB$1315,DataRegularSeason20242025!$B$3:$B$1315, "&lt;=" &amp; $A199, DataRegularSeason20242025!$E$3:$E$1315, AE$1)</f>
        <v>74</v>
      </c>
      <c r="AF199" s="2">
        <f>SUMIFS(DataRegularSeason20242025!$AA$3:$AA$1315,DataRegularSeason20242025!$B$3:$B$1315, "&lt;=" &amp; $A199, DataRegularSeason20242025!$D$3:$D$1315, AF$1)+SUMIFS(DataRegularSeason20242025!$AB$3:$AB$1315,DataRegularSeason20242025!$B$3:$B$1315, "&lt;=" &amp; $A199, DataRegularSeason20242025!$E$3:$E$1315, AF$1)</f>
        <v>83</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57</v>
      </c>
      <c r="C200" s="2">
        <f>SUMIFS(DataRegularSeason20242025!$AA$3:$AA$1315,DataRegularSeason20242025!$B$3:$B$1315, "&lt;=" &amp; $A200, DataRegularSeason20242025!$D$3:$D$1315, C$1)+SUMIFS(DataRegularSeason20242025!$AB$3:$AB$1315,DataRegularSeason20242025!$B$3:$B$1315, "&lt;=" &amp; $A200, DataRegularSeason20242025!$E$3:$E$1315, C$1)</f>
        <v>61</v>
      </c>
      <c r="D200" s="2">
        <f>SUMIFS(DataRegularSeason20242025!$AA$3:$AA$1315,DataRegularSeason20242025!$B$3:$B$1315, "&lt;=" &amp; $A200, DataRegularSeason20242025!$D$3:$D$1315, D$1)+SUMIFS(DataRegularSeason20242025!$AB$3:$AB$1315,DataRegularSeason20242025!$B$3:$B$1315, "&lt;=" &amp; $A200, DataRegularSeason20242025!$E$3:$E$1315, D$1)</f>
        <v>51</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62</v>
      </c>
      <c r="G200" s="2">
        <f>SUMIFS(DataRegularSeason20242025!$AA$3:$AA$1315,DataRegularSeason20242025!$B$3:$B$1315, "&lt;=" &amp; $A200, DataRegularSeason20242025!$D$3:$D$1315, G$1)+SUMIFS(DataRegularSeason20242025!$AB$3:$AB$1315,DataRegularSeason20242025!$B$3:$B$1315, "&lt;=" &amp; $A200, DataRegularSeason20242025!$E$3:$E$1315, G$1)</f>
        <v>60</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68</v>
      </c>
      <c r="J200" s="2">
        <f>SUMIFS(DataRegularSeason20242025!$AA$3:$AA$1315,DataRegularSeason20242025!$B$3:$B$1315, "&lt;=" &amp; $A200, DataRegularSeason20242025!$D$3:$D$1315, J$1)+SUMIFS(DataRegularSeason20242025!$AB$3:$AB$1315,DataRegularSeason20242025!$B$3:$B$1315, "&lt;=" &amp; $A200, DataRegularSeason20242025!$E$3:$E$1315, J$1)</f>
        <v>74</v>
      </c>
      <c r="K200" s="2">
        <f>SUMIFS(DataRegularSeason20242025!$AA$3:$AA$1315,DataRegularSeason20242025!$B$3:$B$1315, "&lt;=" &amp; $A200, DataRegularSeason20242025!$D$3:$D$1315, K$1)+SUMIFS(DataRegularSeason20242025!$AB$3:$AB$1315,DataRegularSeason20242025!$B$3:$B$1315, "&lt;=" &amp; $A200, DataRegularSeason20242025!$E$3:$E$1315, K$1)</f>
        <v>64</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71</v>
      </c>
      <c r="N200" s="2">
        <f>SUMIFS(DataRegularSeason20242025!$AA$3:$AA$1315,DataRegularSeason20242025!$B$3:$B$1315, "&lt;=" &amp; $A200, DataRegularSeason20242025!$D$3:$D$1315, N$1)+SUMIFS(DataRegularSeason20242025!$AB$3:$AB$1315,DataRegularSeason20242025!$B$3:$B$1315, "&lt;=" &amp; $A200, DataRegularSeason20242025!$E$3:$E$1315, N$1)</f>
        <v>67</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57</v>
      </c>
      <c r="Q200" s="2">
        <f>SUMIFS(DataRegularSeason20242025!$AA$3:$AA$1315,DataRegularSeason20242025!$B$3:$B$1315, "&lt;=" &amp; $A200, DataRegularSeason20242025!$D$3:$D$1315, Q$1)+SUMIFS(DataRegularSeason20242025!$AB$3:$AB$1315,DataRegularSeason20242025!$B$3:$B$1315, "&lt;=" &amp; $A200, DataRegularSeason20242025!$E$3:$E$1315, Q$1)</f>
        <v>68</v>
      </c>
      <c r="R200" s="2">
        <f>SUMIFS(DataRegularSeason20242025!$AA$3:$AA$1315,DataRegularSeason20242025!$B$3:$B$1315, "&lt;=" &amp; $A200, DataRegularSeason20242025!$D$3:$D$1315, R$1)+SUMIFS(DataRegularSeason20242025!$AB$3:$AB$1315,DataRegularSeason20242025!$B$3:$B$1315, "&lt;=" &amp; $A200, DataRegularSeason20242025!$E$3:$E$1315, R$1)</f>
        <v>47</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60</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57</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37</v>
      </c>
      <c r="Z200" s="2">
        <f>SUMIFS(DataRegularSeason20242025!$AA$3:$AA$1315,DataRegularSeason20242025!$B$3:$B$1315, "&lt;=" &amp; $A200, DataRegularSeason20242025!$D$3:$D$1315, Z$1)+SUMIFS(DataRegularSeason20242025!$AB$3:$AB$1315,DataRegularSeason20242025!$B$3:$B$1315, "&lt;=" &amp; $A200, DataRegularSeason20242025!$E$3:$E$1315, Z$1)</f>
        <v>56</v>
      </c>
      <c r="AA200" s="2">
        <f>SUMIFS(DataRegularSeason20242025!$AA$3:$AA$1315,DataRegularSeason20242025!$B$3:$B$1315, "&lt;=" &amp; $A200, DataRegularSeason20242025!$D$3:$D$1315, AA$1)+SUMIFS(DataRegularSeason20242025!$AB$3:$AB$1315,DataRegularSeason20242025!$B$3:$B$1315, "&lt;=" &amp; $A200, DataRegularSeason20242025!$E$3:$E$1315, AA$1)</f>
        <v>66</v>
      </c>
      <c r="AB200" s="2">
        <f>SUMIFS(DataRegularSeason20242025!$AA$3:$AA$1315,DataRegularSeason20242025!$B$3:$B$1315, "&lt;=" &amp; $A200, DataRegularSeason20242025!$D$3:$D$1315, AB$1)+SUMIFS(DataRegularSeason20242025!$AB$3:$AB$1315,DataRegularSeason20242025!$B$3:$B$1315, "&lt;=" &amp; $A200, DataRegularSeason20242025!$E$3:$E$1315, AB$1)</f>
        <v>72</v>
      </c>
      <c r="AC200" s="2">
        <f>SUMIFS(DataRegularSeason20242025!$AA$3:$AA$1315,DataRegularSeason20242025!$B$3:$B$1315, "&lt;=" &amp; $A200, DataRegularSeason20242025!$D$3:$D$1315, AC$1)+SUMIFS(DataRegularSeason20242025!$AB$3:$AB$1315,DataRegularSeason20242025!$B$3:$B$1315, "&lt;=" &amp; $A200, DataRegularSeason20242025!$E$3:$E$1315, AC$1)</f>
        <v>57</v>
      </c>
      <c r="AD200" s="2">
        <f>SUMIFS(DataRegularSeason20242025!$AA$3:$AA$1315,DataRegularSeason20242025!$B$3:$B$1315, "&lt;=" &amp; $A200, DataRegularSeason20242025!$D$3:$D$1315, AD$1)+SUMIFS(DataRegularSeason20242025!$AB$3:$AB$1315,DataRegularSeason20242025!$B$3:$B$1315, "&lt;=" &amp; $A200, DataRegularSeason20242025!$E$3:$E$1315, AD$1)</f>
        <v>60</v>
      </c>
      <c r="AE200" s="2">
        <f>SUMIFS(DataRegularSeason20242025!$AA$3:$AA$1315,DataRegularSeason20242025!$B$3:$B$1315, "&lt;=" &amp; $A200, DataRegularSeason20242025!$D$3:$D$1315, AE$1)+SUMIFS(DataRegularSeason20242025!$AB$3:$AB$1315,DataRegularSeason20242025!$B$3:$B$1315, "&lt;=" &amp; $A200, DataRegularSeason20242025!$E$3:$E$1315, AE$1)</f>
        <v>74</v>
      </c>
      <c r="AF200" s="2">
        <f>SUMIFS(DataRegularSeason20242025!$AA$3:$AA$1315,DataRegularSeason20242025!$B$3:$B$1315, "&lt;=" &amp; $A200, DataRegularSeason20242025!$D$3:$D$1315, AF$1)+SUMIFS(DataRegularSeason20242025!$AB$3:$AB$1315,DataRegularSeason20242025!$B$3:$B$1315, "&lt;=" &amp; $A200, DataRegularSeason20242025!$E$3:$E$1315, AF$1)</f>
        <v>83</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57</v>
      </c>
      <c r="C201" s="2">
        <f>SUMIFS(DataRegularSeason20242025!$AA$3:$AA$1315,DataRegularSeason20242025!$B$3:$B$1315, "&lt;=" &amp; $A201, DataRegularSeason20242025!$D$3:$D$1315, C$1)+SUMIFS(DataRegularSeason20242025!$AB$3:$AB$1315,DataRegularSeason20242025!$B$3:$B$1315, "&lt;=" &amp; $A201, DataRegularSeason20242025!$E$3:$E$1315, C$1)</f>
        <v>61</v>
      </c>
      <c r="D201" s="2">
        <f>SUMIFS(DataRegularSeason20242025!$AA$3:$AA$1315,DataRegularSeason20242025!$B$3:$B$1315, "&lt;=" &amp; $A201, DataRegularSeason20242025!$D$3:$D$1315, D$1)+SUMIFS(DataRegularSeason20242025!$AB$3:$AB$1315,DataRegularSeason20242025!$B$3:$B$1315, "&lt;=" &amp; $A201, DataRegularSeason20242025!$E$3:$E$1315, D$1)</f>
        <v>51</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62</v>
      </c>
      <c r="G201" s="2">
        <f>SUMIFS(DataRegularSeason20242025!$AA$3:$AA$1315,DataRegularSeason20242025!$B$3:$B$1315, "&lt;=" &amp; $A201, DataRegularSeason20242025!$D$3:$D$1315, G$1)+SUMIFS(DataRegularSeason20242025!$AB$3:$AB$1315,DataRegularSeason20242025!$B$3:$B$1315, "&lt;=" &amp; $A201, DataRegularSeason20242025!$E$3:$E$1315, G$1)</f>
        <v>60</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68</v>
      </c>
      <c r="J201" s="2">
        <f>SUMIFS(DataRegularSeason20242025!$AA$3:$AA$1315,DataRegularSeason20242025!$B$3:$B$1315, "&lt;=" &amp; $A201, DataRegularSeason20242025!$D$3:$D$1315, J$1)+SUMIFS(DataRegularSeason20242025!$AB$3:$AB$1315,DataRegularSeason20242025!$B$3:$B$1315, "&lt;=" &amp; $A201, DataRegularSeason20242025!$E$3:$E$1315, J$1)</f>
        <v>74</v>
      </c>
      <c r="K201" s="2">
        <f>SUMIFS(DataRegularSeason20242025!$AA$3:$AA$1315,DataRegularSeason20242025!$B$3:$B$1315, "&lt;=" &amp; $A201, DataRegularSeason20242025!$D$3:$D$1315, K$1)+SUMIFS(DataRegularSeason20242025!$AB$3:$AB$1315,DataRegularSeason20242025!$B$3:$B$1315, "&lt;=" &amp; $A201, DataRegularSeason20242025!$E$3:$E$1315, K$1)</f>
        <v>64</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71</v>
      </c>
      <c r="N201" s="2">
        <f>SUMIFS(DataRegularSeason20242025!$AA$3:$AA$1315,DataRegularSeason20242025!$B$3:$B$1315, "&lt;=" &amp; $A201, DataRegularSeason20242025!$D$3:$D$1315, N$1)+SUMIFS(DataRegularSeason20242025!$AB$3:$AB$1315,DataRegularSeason20242025!$B$3:$B$1315, "&lt;=" &amp; $A201, DataRegularSeason20242025!$E$3:$E$1315, N$1)</f>
        <v>67</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57</v>
      </c>
      <c r="Q201" s="2">
        <f>SUMIFS(DataRegularSeason20242025!$AA$3:$AA$1315,DataRegularSeason20242025!$B$3:$B$1315, "&lt;=" &amp; $A201, DataRegularSeason20242025!$D$3:$D$1315, Q$1)+SUMIFS(DataRegularSeason20242025!$AB$3:$AB$1315,DataRegularSeason20242025!$B$3:$B$1315, "&lt;=" &amp; $A201, DataRegularSeason20242025!$E$3:$E$1315, Q$1)</f>
        <v>68</v>
      </c>
      <c r="R201" s="2">
        <f>SUMIFS(DataRegularSeason20242025!$AA$3:$AA$1315,DataRegularSeason20242025!$B$3:$B$1315, "&lt;=" &amp; $A201, DataRegularSeason20242025!$D$3:$D$1315, R$1)+SUMIFS(DataRegularSeason20242025!$AB$3:$AB$1315,DataRegularSeason20242025!$B$3:$B$1315, "&lt;=" &amp; $A201, DataRegularSeason20242025!$E$3:$E$1315, R$1)</f>
        <v>47</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60</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57</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37</v>
      </c>
      <c r="Z201" s="2">
        <f>SUMIFS(DataRegularSeason20242025!$AA$3:$AA$1315,DataRegularSeason20242025!$B$3:$B$1315, "&lt;=" &amp; $A201, DataRegularSeason20242025!$D$3:$D$1315, Z$1)+SUMIFS(DataRegularSeason20242025!$AB$3:$AB$1315,DataRegularSeason20242025!$B$3:$B$1315, "&lt;=" &amp; $A201, DataRegularSeason20242025!$E$3:$E$1315, Z$1)</f>
        <v>56</v>
      </c>
      <c r="AA201" s="2">
        <f>SUMIFS(DataRegularSeason20242025!$AA$3:$AA$1315,DataRegularSeason20242025!$B$3:$B$1315, "&lt;=" &amp; $A201, DataRegularSeason20242025!$D$3:$D$1315, AA$1)+SUMIFS(DataRegularSeason20242025!$AB$3:$AB$1315,DataRegularSeason20242025!$B$3:$B$1315, "&lt;=" &amp; $A201, DataRegularSeason20242025!$E$3:$E$1315, AA$1)</f>
        <v>66</v>
      </c>
      <c r="AB201" s="2">
        <f>SUMIFS(DataRegularSeason20242025!$AA$3:$AA$1315,DataRegularSeason20242025!$B$3:$B$1315, "&lt;=" &amp; $A201, DataRegularSeason20242025!$D$3:$D$1315, AB$1)+SUMIFS(DataRegularSeason20242025!$AB$3:$AB$1315,DataRegularSeason20242025!$B$3:$B$1315, "&lt;=" &amp; $A201, DataRegularSeason20242025!$E$3:$E$1315, AB$1)</f>
        <v>72</v>
      </c>
      <c r="AC201" s="2">
        <f>SUMIFS(DataRegularSeason20242025!$AA$3:$AA$1315,DataRegularSeason20242025!$B$3:$B$1315, "&lt;=" &amp; $A201, DataRegularSeason20242025!$D$3:$D$1315, AC$1)+SUMIFS(DataRegularSeason20242025!$AB$3:$AB$1315,DataRegularSeason20242025!$B$3:$B$1315, "&lt;=" &amp; $A201, DataRegularSeason20242025!$E$3:$E$1315, AC$1)</f>
        <v>57</v>
      </c>
      <c r="AD201" s="2">
        <f>SUMIFS(DataRegularSeason20242025!$AA$3:$AA$1315,DataRegularSeason20242025!$B$3:$B$1315, "&lt;=" &amp; $A201, DataRegularSeason20242025!$D$3:$D$1315, AD$1)+SUMIFS(DataRegularSeason20242025!$AB$3:$AB$1315,DataRegularSeason20242025!$B$3:$B$1315, "&lt;=" &amp; $A201, DataRegularSeason20242025!$E$3:$E$1315, AD$1)</f>
        <v>60</v>
      </c>
      <c r="AE201" s="2">
        <f>SUMIFS(DataRegularSeason20242025!$AA$3:$AA$1315,DataRegularSeason20242025!$B$3:$B$1315, "&lt;=" &amp; $A201, DataRegularSeason20242025!$D$3:$D$1315, AE$1)+SUMIFS(DataRegularSeason20242025!$AB$3:$AB$1315,DataRegularSeason20242025!$B$3:$B$1315, "&lt;=" &amp; $A201, DataRegularSeason20242025!$E$3:$E$1315, AE$1)</f>
        <v>74</v>
      </c>
      <c r="AF201" s="2">
        <f>SUMIFS(DataRegularSeason20242025!$AA$3:$AA$1315,DataRegularSeason20242025!$B$3:$B$1315, "&lt;=" &amp; $A201, DataRegularSeason20242025!$D$3:$D$1315, AF$1)+SUMIFS(DataRegularSeason20242025!$AB$3:$AB$1315,DataRegularSeason20242025!$B$3:$B$1315, "&lt;=" &amp; $A201, DataRegularSeason20242025!$E$3:$E$1315, AF$1)</f>
        <v>83</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57</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57</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57</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57</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57</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57</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57</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57</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57</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57</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57</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57</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57</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57</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57</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57</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57</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57</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57</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57</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57</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57</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57</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57</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57</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57</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57</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57</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57</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57</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57</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57</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57</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57</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57</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57</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57</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57</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57</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57</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57</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57</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57</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57</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57</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57</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57</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57</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57</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57</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57</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57</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57</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57</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57</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57</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57</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57</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57</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57</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57</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57</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57</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57</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57</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57</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57</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57</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57</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1" activePane="topRight" state="frozen"/>
      <selection pane="topRight" activeCell="AP9" sqref="AP9"/>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7"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72</v>
      </c>
      <c r="ER2">
        <f>SUMIFS(DataRegularSeason20242025!$AA$3:$AA$1315,DataRegularSeason20242025!$B$3:$B$1315, "&lt;=" &amp; ER$1, DataRegularSeason20242025!$D$3:$D$1315, $A2)+SUMIFS(DataRegularSeason20242025!$AB$3:$AB$1315,DataRegularSeason20242025!$B$3:$B$1315, "&lt;=" &amp; ER$1, DataRegularSeason20242025!$E$3:$E$1315, $A2)</f>
        <v>72</v>
      </c>
      <c r="ES2">
        <f>SUMIFS(DataRegularSeason20242025!$AA$3:$AA$1315,DataRegularSeason20242025!$B$3:$B$1315, "&lt;=" &amp; ES$1, DataRegularSeason20242025!$D$3:$D$1315, $A2)+SUMIFS(DataRegularSeason20242025!$AB$3:$AB$1315,DataRegularSeason20242025!$B$3:$B$1315, "&lt;=" &amp; ES$1, DataRegularSeason20242025!$E$3:$E$1315, $A2)</f>
        <v>72</v>
      </c>
      <c r="ET2">
        <f>SUMIFS(DataRegularSeason20242025!$AA$3:$AA$1315,DataRegularSeason20242025!$B$3:$B$1315, "&lt;=" &amp; ET$1, DataRegularSeason20242025!$D$3:$D$1315, $A2)+SUMIFS(DataRegularSeason20242025!$AB$3:$AB$1315,DataRegularSeason20242025!$B$3:$B$1315, "&lt;=" &amp; ET$1, DataRegularSeason20242025!$E$3:$E$1315, $A2)</f>
        <v>72</v>
      </c>
      <c r="EU2">
        <f>SUMIFS(DataRegularSeason20242025!$AA$3:$AA$1315,DataRegularSeason20242025!$B$3:$B$1315, "&lt;=" &amp; EU$1, DataRegularSeason20242025!$D$3:$D$1315, $A2)+SUMIFS(DataRegularSeason20242025!$AB$3:$AB$1315,DataRegularSeason20242025!$B$3:$B$1315, "&lt;=" &amp; EU$1, DataRegularSeason20242025!$E$3:$E$1315, $A2)</f>
        <v>72</v>
      </c>
      <c r="EV2">
        <f>SUMIFS(DataRegularSeason20242025!$AA$3:$AA$1315,DataRegularSeason20242025!$B$3:$B$1315, "&lt;=" &amp; EV$1, DataRegularSeason20242025!$D$3:$D$1315, $A2)+SUMIFS(DataRegularSeason20242025!$AB$3:$AB$1315,DataRegularSeason20242025!$B$3:$B$1315, "&lt;=" &amp; EV$1, DataRegularSeason20242025!$E$3:$E$1315, $A2)</f>
        <v>72</v>
      </c>
      <c r="EW2">
        <f>SUMIFS(DataRegularSeason20242025!$AA$3:$AA$1315,DataRegularSeason20242025!$B$3:$B$1315, "&lt;=" &amp; EW$1, DataRegularSeason20242025!$D$3:$D$1315, $A2)+SUMIFS(DataRegularSeason20242025!$AB$3:$AB$1315,DataRegularSeason20242025!$B$3:$B$1315, "&lt;=" &amp; EW$1, DataRegularSeason20242025!$E$3:$E$1315, $A2)</f>
        <v>72</v>
      </c>
      <c r="EX2">
        <f>SUMIFS(DataRegularSeason20242025!$AA$3:$AA$1315,DataRegularSeason20242025!$B$3:$B$1315, "&lt;=" &amp; EX$1, DataRegularSeason20242025!$D$3:$D$1315, $A2)+SUMIFS(DataRegularSeason20242025!$AB$3:$AB$1315,DataRegularSeason20242025!$B$3:$B$1315, "&lt;=" &amp; EX$1, DataRegularSeason20242025!$E$3:$E$1315, $A2)</f>
        <v>72</v>
      </c>
      <c r="EY2">
        <f>SUMIFS(DataRegularSeason20242025!$AA$3:$AA$1315,DataRegularSeason20242025!$B$3:$B$1315, "&lt;=" &amp; EY$1, DataRegularSeason20242025!$D$3:$D$1315, $A2)+SUMIFS(DataRegularSeason20242025!$AB$3:$AB$1315,DataRegularSeason20242025!$B$3:$B$1315, "&lt;=" &amp; EY$1, DataRegularSeason20242025!$E$3:$E$1315, $A2)</f>
        <v>72</v>
      </c>
      <c r="EZ2">
        <f>SUMIFS(DataRegularSeason20242025!$AA$3:$AA$1315,DataRegularSeason20242025!$B$3:$B$1315, "&lt;=" &amp; EZ$1, DataRegularSeason20242025!$D$3:$D$1315, $A2)+SUMIFS(DataRegularSeason20242025!$AB$3:$AB$1315,DataRegularSeason20242025!$B$3:$B$1315, "&lt;=" &amp; EZ$1, DataRegularSeason20242025!$E$3:$E$1315, $A2)</f>
        <v>72</v>
      </c>
      <c r="FA2">
        <f>SUMIFS(DataRegularSeason20242025!$AA$3:$AA$1315,DataRegularSeason20242025!$B$3:$B$1315, "&lt;=" &amp; FA$1, DataRegularSeason20242025!$D$3:$D$1315, $A2)+SUMIFS(DataRegularSeason20242025!$AB$3:$AB$1315,DataRegularSeason20242025!$B$3:$B$1315, "&lt;=" &amp; FA$1, DataRegularSeason20242025!$E$3:$E$1315, $A2)</f>
        <v>72</v>
      </c>
      <c r="FB2">
        <f>SUMIFS(DataRegularSeason20242025!$AA$3:$AA$1315,DataRegularSeason20242025!$B$3:$B$1315, "&lt;=" &amp; FB$1, DataRegularSeason20242025!$D$3:$D$1315, $A2)+SUMIFS(DataRegularSeason20242025!$AB$3:$AB$1315,DataRegularSeason20242025!$B$3:$B$1315, "&lt;=" &amp; FB$1, DataRegularSeason20242025!$E$3:$E$1315, $A2)</f>
        <v>72</v>
      </c>
      <c r="FC2">
        <f>SUMIFS(DataRegularSeason20242025!$AA$3:$AA$1315,DataRegularSeason20242025!$B$3:$B$1315, "&lt;=" &amp; FC$1, DataRegularSeason20242025!$D$3:$D$1315, $A2)+SUMIFS(DataRegularSeason20242025!$AB$3:$AB$1315,DataRegularSeason20242025!$B$3:$B$1315, "&lt;=" &amp; FC$1, DataRegularSeason20242025!$E$3:$E$1315, $A2)</f>
        <v>72</v>
      </c>
      <c r="FD2">
        <f>SUMIFS(DataRegularSeason20242025!$AA$3:$AA$1315,DataRegularSeason20242025!$B$3:$B$1315, "&lt;=" &amp; FD$1, DataRegularSeason20242025!$D$3:$D$1315, $A2)+SUMIFS(DataRegularSeason20242025!$AB$3:$AB$1315,DataRegularSeason20242025!$B$3:$B$1315, "&lt;=" &amp; FD$1, DataRegularSeason20242025!$E$3:$E$1315, $A2)</f>
        <v>72</v>
      </c>
      <c r="FE2">
        <f>SUMIFS(DataRegularSeason20242025!$AA$3:$AA$1315,DataRegularSeason20242025!$B$3:$B$1315, "&lt;=" &amp; FE$1, DataRegularSeason20242025!$D$3:$D$1315, $A2)+SUMIFS(DataRegularSeason20242025!$AB$3:$AB$1315,DataRegularSeason20242025!$B$3:$B$1315, "&lt;=" &amp; FE$1, DataRegularSeason20242025!$E$3:$E$1315, $A2)</f>
        <v>72</v>
      </c>
      <c r="FF2">
        <f>SUMIFS(DataRegularSeason20242025!$AA$3:$AA$1315,DataRegularSeason20242025!$B$3:$B$1315, "&lt;=" &amp; FF$1, DataRegularSeason20242025!$D$3:$D$1315, $A2)+SUMIFS(DataRegularSeason20242025!$AB$3:$AB$1315,DataRegularSeason20242025!$B$3:$B$1315, "&lt;=" &amp; FF$1, DataRegularSeason20242025!$E$3:$E$1315, $A2)</f>
        <v>72</v>
      </c>
      <c r="FG2">
        <f>SUMIFS(DataRegularSeason20242025!$AA$3:$AA$1315,DataRegularSeason20242025!$B$3:$B$1315, "&lt;=" &amp; FG$1, DataRegularSeason20242025!$D$3:$D$1315, $A2)+SUMIFS(DataRegularSeason20242025!$AB$3:$AB$1315,DataRegularSeason20242025!$B$3:$B$1315, "&lt;=" &amp; FG$1, DataRegularSeason20242025!$E$3:$E$1315, $A2)</f>
        <v>72</v>
      </c>
      <c r="FH2">
        <f>SUMIFS(DataRegularSeason20242025!$AA$3:$AA$1315,DataRegularSeason20242025!$B$3:$B$1315, "&lt;=" &amp; FH$1, DataRegularSeason20242025!$D$3:$D$1315, $A2)+SUMIFS(DataRegularSeason20242025!$AB$3:$AB$1315,DataRegularSeason20242025!$B$3:$B$1315, "&lt;=" &amp; FH$1, DataRegularSeason20242025!$E$3:$E$1315, $A2)</f>
        <v>72</v>
      </c>
      <c r="FI2">
        <f>SUMIFS(DataRegularSeason20242025!$AA$3:$AA$1315,DataRegularSeason20242025!$B$3:$B$1315, "&lt;=" &amp; FI$1, DataRegularSeason20242025!$D$3:$D$1315, $A2)+SUMIFS(DataRegularSeason20242025!$AB$3:$AB$1315,DataRegularSeason20242025!$B$3:$B$1315, "&lt;=" &amp; FI$1, DataRegularSeason20242025!$E$3:$E$1315, $A2)</f>
        <v>72</v>
      </c>
      <c r="FJ2">
        <f>SUMIFS(DataRegularSeason20242025!$AA$3:$AA$1315,DataRegularSeason20242025!$B$3:$B$1315, "&lt;=" &amp; FJ$1, DataRegularSeason20242025!$D$3:$D$1315, $A2)+SUMIFS(DataRegularSeason20242025!$AB$3:$AB$1315,DataRegularSeason20242025!$B$3:$B$1315, "&lt;=" &amp; FJ$1, DataRegularSeason20242025!$E$3:$E$1315, $A2)</f>
        <v>72</v>
      </c>
      <c r="FK2">
        <f>SUMIFS(DataRegularSeason20242025!$AA$3:$AA$1315,DataRegularSeason20242025!$B$3:$B$1315, "&lt;=" &amp; FK$1, DataRegularSeason20242025!$D$3:$D$1315, $A2)+SUMIFS(DataRegularSeason20242025!$AB$3:$AB$1315,DataRegularSeason20242025!$B$3:$B$1315, "&lt;=" &amp; FK$1, DataRegularSeason20242025!$E$3:$E$1315, $A2)</f>
        <v>72</v>
      </c>
      <c r="FL2">
        <f>SUMIFS(DataRegularSeason20242025!$AA$3:$AA$1315,DataRegularSeason20242025!$B$3:$B$1315, "&lt;=" &amp; FL$1, DataRegularSeason20242025!$D$3:$D$1315, $A2)+SUMIFS(DataRegularSeason20242025!$AB$3:$AB$1315,DataRegularSeason20242025!$B$3:$B$1315, "&lt;=" &amp; FL$1, DataRegularSeason20242025!$E$3:$E$1315, $A2)</f>
        <v>72</v>
      </c>
      <c r="FM2">
        <f>SUMIFS(DataRegularSeason20242025!$AA$3:$AA$1315,DataRegularSeason20242025!$B$3:$B$1315, "&lt;=" &amp; FM$1, DataRegularSeason20242025!$D$3:$D$1315, $A2)+SUMIFS(DataRegularSeason20242025!$AB$3:$AB$1315,DataRegularSeason20242025!$B$3:$B$1315, "&lt;=" &amp; FM$1, DataRegularSeason20242025!$E$3:$E$1315, $A2)</f>
        <v>72</v>
      </c>
      <c r="FN2">
        <f>SUMIFS(DataRegularSeason20242025!$AA$3:$AA$1315,DataRegularSeason20242025!$B$3:$B$1315, "&lt;=" &amp; FN$1, DataRegularSeason20242025!$D$3:$D$1315, $A2)+SUMIFS(DataRegularSeason20242025!$AB$3:$AB$1315,DataRegularSeason20242025!$B$3:$B$1315, "&lt;=" &amp; FN$1, DataRegularSeason20242025!$E$3:$E$1315, $A2)</f>
        <v>72</v>
      </c>
      <c r="FO2">
        <f>SUMIFS(DataRegularSeason20242025!$AA$3:$AA$1315,DataRegularSeason20242025!$B$3:$B$1315, "&lt;=" &amp; FO$1, DataRegularSeason20242025!$D$3:$D$1315, $A2)+SUMIFS(DataRegularSeason20242025!$AB$3:$AB$1315,DataRegularSeason20242025!$B$3:$B$1315, "&lt;=" &amp; FO$1, DataRegularSeason20242025!$E$3:$E$1315, $A2)</f>
        <v>72</v>
      </c>
      <c r="FP2">
        <f>SUMIFS(DataRegularSeason20242025!$AA$3:$AA$1315,DataRegularSeason20242025!$B$3:$B$1315, "&lt;=" &amp; FP$1, DataRegularSeason20242025!$D$3:$D$1315, $A2)+SUMIFS(DataRegularSeason20242025!$AB$3:$AB$1315,DataRegularSeason20242025!$B$3:$B$1315, "&lt;=" &amp; FP$1, DataRegularSeason20242025!$E$3:$E$1315, $A2)</f>
        <v>72</v>
      </c>
      <c r="FQ2">
        <f>SUMIFS(DataRegularSeason20242025!$AA$3:$AA$1315,DataRegularSeason20242025!$B$3:$B$1315, "&lt;=" &amp; FQ$1, DataRegularSeason20242025!$D$3:$D$1315, $A2)+SUMIFS(DataRegularSeason20242025!$AB$3:$AB$1315,DataRegularSeason20242025!$B$3:$B$1315, "&lt;=" &amp; FQ$1, DataRegularSeason20242025!$E$3:$E$1315, $A2)</f>
        <v>72</v>
      </c>
      <c r="FR2">
        <f>SUMIFS(DataRegularSeason20242025!$AA$3:$AA$1315,DataRegularSeason20242025!$B$3:$B$1315, "&lt;=" &amp; FR$1, DataRegularSeason20242025!$D$3:$D$1315, $A2)+SUMIFS(DataRegularSeason20242025!$AB$3:$AB$1315,DataRegularSeason20242025!$B$3:$B$1315, "&lt;=" &amp; FR$1, DataRegularSeason20242025!$E$3:$E$1315, $A2)</f>
        <v>72</v>
      </c>
      <c r="FS2">
        <f>SUMIFS(DataRegularSeason20242025!$AA$3:$AA$1315,DataRegularSeason20242025!$B$3:$B$1315, "&lt;=" &amp; FS$1, DataRegularSeason20242025!$D$3:$D$1315, $A2)+SUMIFS(DataRegularSeason20242025!$AB$3:$AB$1315,DataRegularSeason20242025!$B$3:$B$1315, "&lt;=" &amp; FS$1, DataRegularSeason20242025!$E$3:$E$1315, $A2)</f>
        <v>72</v>
      </c>
      <c r="FT2">
        <f>SUMIFS(DataRegularSeason20242025!$AA$3:$AA$1315,DataRegularSeason20242025!$B$3:$B$1315, "&lt;=" &amp; FT$1, DataRegularSeason20242025!$D$3:$D$1315, $A2)+SUMIFS(DataRegularSeason20242025!$AB$3:$AB$1315,DataRegularSeason20242025!$B$3:$B$1315, "&lt;=" &amp; FT$1, DataRegularSeason20242025!$E$3:$E$1315, $A2)</f>
        <v>72</v>
      </c>
      <c r="FU2">
        <f>SUMIFS(DataRegularSeason20242025!$AA$3:$AA$1315,DataRegularSeason20242025!$B$3:$B$1315, "&lt;=" &amp; FU$1, DataRegularSeason20242025!$D$3:$D$1315, $A2)+SUMIFS(DataRegularSeason20242025!$AB$3:$AB$1315,DataRegularSeason20242025!$B$3:$B$1315, "&lt;=" &amp; FU$1, DataRegularSeason20242025!$E$3:$E$1315, $A2)</f>
        <v>72</v>
      </c>
      <c r="FV2">
        <f>SUMIFS(DataRegularSeason20242025!$AA$3:$AA$1315,DataRegularSeason20242025!$B$3:$B$1315, "&lt;=" &amp; FV$1, DataRegularSeason20242025!$D$3:$D$1315, $A2)+SUMIFS(DataRegularSeason20242025!$AB$3:$AB$1315,DataRegularSeason20242025!$B$3:$B$1315, "&lt;=" &amp; FV$1, DataRegularSeason20242025!$E$3:$E$1315, $A2)</f>
        <v>72</v>
      </c>
      <c r="FW2">
        <f>SUMIFS(DataRegularSeason20242025!$AA$3:$AA$1315,DataRegularSeason20242025!$B$3:$B$1315, "&lt;=" &amp; FW$1, DataRegularSeason20242025!$D$3:$D$1315, $A2)+SUMIFS(DataRegularSeason20242025!$AB$3:$AB$1315,DataRegularSeason20242025!$B$3:$B$1315, "&lt;=" &amp; FW$1, DataRegularSeason20242025!$E$3:$E$1315, $A2)</f>
        <v>72</v>
      </c>
      <c r="FX2">
        <f>SUMIFS(DataRegularSeason20242025!$AA$3:$AA$1315,DataRegularSeason20242025!$B$3:$B$1315, "&lt;=" &amp; FX$1, DataRegularSeason20242025!$D$3:$D$1315, $A2)+SUMIFS(DataRegularSeason20242025!$AB$3:$AB$1315,DataRegularSeason20242025!$B$3:$B$1315, "&lt;=" &amp; FX$1, DataRegularSeason20242025!$E$3:$E$1315, $A2)</f>
        <v>72</v>
      </c>
      <c r="FY2">
        <f>SUMIFS(DataRegularSeason20242025!$AA$3:$AA$1315,DataRegularSeason20242025!$B$3:$B$1315, "&lt;=" &amp; FY$1, DataRegularSeason20242025!$D$3:$D$1315, $A2)+SUMIFS(DataRegularSeason20242025!$AB$3:$AB$1315,DataRegularSeason20242025!$B$3:$B$1315, "&lt;=" &amp; FY$1, DataRegularSeason20242025!$E$3:$E$1315, $A2)</f>
        <v>72</v>
      </c>
      <c r="FZ2">
        <f>SUMIFS(DataRegularSeason20242025!$AA$3:$AA$1315,DataRegularSeason20242025!$B$3:$B$1315, "&lt;=" &amp; FZ$1, DataRegularSeason20242025!$D$3:$D$1315, $A2)+SUMIFS(DataRegularSeason20242025!$AB$3:$AB$1315,DataRegularSeason20242025!$B$3:$B$1315, "&lt;=" &amp; FZ$1, DataRegularSeason20242025!$E$3:$E$1315, $A2)</f>
        <v>72</v>
      </c>
      <c r="GA2">
        <f>SUMIFS(DataRegularSeason20242025!$AA$3:$AA$1315,DataRegularSeason20242025!$B$3:$B$1315, "&lt;=" &amp; GA$1, DataRegularSeason20242025!$D$3:$D$1315, $A2)+SUMIFS(DataRegularSeason20242025!$AB$3:$AB$1315,DataRegularSeason20242025!$B$3:$B$1315, "&lt;=" &amp; GA$1, DataRegularSeason20242025!$E$3:$E$1315, $A2)</f>
        <v>72</v>
      </c>
      <c r="GB2">
        <f>SUMIFS(DataRegularSeason20242025!$AA$3:$AA$1315,DataRegularSeason20242025!$B$3:$B$1315, "&lt;=" &amp; GB$1, DataRegularSeason20242025!$D$3:$D$1315, $A2)+SUMIFS(DataRegularSeason20242025!$AB$3:$AB$1315,DataRegularSeason20242025!$B$3:$B$1315, "&lt;=" &amp; GB$1, DataRegularSeason20242025!$E$3:$E$1315, $A2)</f>
        <v>72</v>
      </c>
      <c r="GC2">
        <f>SUMIFS(DataRegularSeason20242025!$AA$3:$AA$1315,DataRegularSeason20242025!$B$3:$B$1315, "&lt;=" &amp; GC$1, DataRegularSeason20242025!$D$3:$D$1315, $A2)+SUMIFS(DataRegularSeason20242025!$AB$3:$AB$1315,DataRegularSeason20242025!$B$3:$B$1315, "&lt;=" &amp; GC$1, DataRegularSeason20242025!$E$3:$E$1315, $A2)</f>
        <v>72</v>
      </c>
      <c r="GD2">
        <f>SUMIFS(DataRegularSeason20242025!$AA$3:$AA$1315,DataRegularSeason20242025!$B$3:$B$1315, "&lt;=" &amp; GD$1, DataRegularSeason20242025!$D$3:$D$1315, $A2)+SUMIFS(DataRegularSeason20242025!$AB$3:$AB$1315,DataRegularSeason20242025!$B$3:$B$1315, "&lt;=" &amp; GD$1, DataRegularSeason20242025!$E$3:$E$1315, $A2)</f>
        <v>72</v>
      </c>
      <c r="GE2">
        <f>SUMIFS(DataRegularSeason20242025!$AA$3:$AA$1315,DataRegularSeason20242025!$B$3:$B$1315, "&lt;=" &amp; GE$1, DataRegularSeason20242025!$D$3:$D$1315, $A2)+SUMIFS(DataRegularSeason20242025!$AB$3:$AB$1315,DataRegularSeason20242025!$B$3:$B$1315, "&lt;=" &amp; GE$1, DataRegularSeason20242025!$E$3:$E$1315, $A2)</f>
        <v>72</v>
      </c>
      <c r="GF2">
        <f>SUMIFS(DataRegularSeason20242025!$AA$3:$AA$1315,DataRegularSeason20242025!$B$3:$B$1315, "&lt;=" &amp; GF$1, DataRegularSeason20242025!$D$3:$D$1315, $A2)+SUMIFS(DataRegularSeason20242025!$AB$3:$AB$1315,DataRegularSeason20242025!$B$3:$B$1315, "&lt;=" &amp; GF$1, DataRegularSeason20242025!$E$3:$E$1315, $A2)</f>
        <v>72</v>
      </c>
      <c r="GG2">
        <f>SUMIFS(DataRegularSeason20242025!$AA$3:$AA$1315,DataRegularSeason20242025!$B$3:$B$1315, "&lt;=" &amp; GG$1, DataRegularSeason20242025!$D$3:$D$1315, $A2)+SUMIFS(DataRegularSeason20242025!$AB$3:$AB$1315,DataRegularSeason20242025!$B$3:$B$1315, "&lt;=" &amp; GG$1, DataRegularSeason20242025!$E$3:$E$1315, $A2)</f>
        <v>72</v>
      </c>
      <c r="GH2">
        <f>SUMIFS(DataRegularSeason20242025!$AA$3:$AA$1315,DataRegularSeason20242025!$B$3:$B$1315, "&lt;=" &amp; GH$1, DataRegularSeason20242025!$D$3:$D$1315, $A2)+SUMIFS(DataRegularSeason20242025!$AB$3:$AB$1315,DataRegularSeason20242025!$B$3:$B$1315, "&lt;=" &amp; GH$1, DataRegularSeason20242025!$E$3:$E$1315, $A2)</f>
        <v>72</v>
      </c>
      <c r="GI2">
        <f>SUMIFS(DataRegularSeason20242025!$AA$3:$AA$1315,DataRegularSeason20242025!$B$3:$B$1315, "&lt;=" &amp; GI$1, DataRegularSeason20242025!$D$3:$D$1315, $A2)+SUMIFS(DataRegularSeason20242025!$AB$3:$AB$1315,DataRegularSeason20242025!$B$3:$B$1315, "&lt;=" &amp; GI$1, DataRegularSeason20242025!$E$3:$E$1315, $A2)</f>
        <v>72</v>
      </c>
      <c r="GJ2">
        <f>SUMIFS(DataRegularSeason20242025!$AA$3:$AA$1315,DataRegularSeason20242025!$B$3:$B$1315, "&lt;=" &amp; GJ$1, DataRegularSeason20242025!$D$3:$D$1315, $A2)+SUMIFS(DataRegularSeason20242025!$AB$3:$AB$1315,DataRegularSeason20242025!$B$3:$B$1315, "&lt;=" &amp; GJ$1, DataRegularSeason20242025!$E$3:$E$1315, $A2)</f>
        <v>72</v>
      </c>
      <c r="GK2">
        <f>SUMIFS(DataRegularSeason20242025!$AA$3:$AA$1315,DataRegularSeason20242025!$B$3:$B$1315, "&lt;=" &amp; GK$1, DataRegularSeason20242025!$D$3:$D$1315, $A2)+SUMIFS(DataRegularSeason20242025!$AB$3:$AB$1315,DataRegularSeason20242025!$B$3:$B$1315, "&lt;=" &amp; GK$1, DataRegularSeason20242025!$E$3:$E$1315, $A2)</f>
        <v>72</v>
      </c>
      <c r="GL2">
        <f>SUMIFS(DataRegularSeason20242025!$AA$3:$AA$1315,DataRegularSeason20242025!$B$3:$B$1315, "&lt;=" &amp; GL$1, DataRegularSeason20242025!$D$3:$D$1315, $A2)+SUMIFS(DataRegularSeason20242025!$AB$3:$AB$1315,DataRegularSeason20242025!$B$3:$B$1315, "&lt;=" &amp; GL$1, DataRegularSeason20242025!$E$3:$E$1315, $A2)</f>
        <v>72</v>
      </c>
      <c r="GM2">
        <f>SUMIFS(DataRegularSeason20242025!$AA$3:$AA$1315,DataRegularSeason20242025!$B$3:$B$1315, "&lt;=" &amp; GM$1, DataRegularSeason20242025!$D$3:$D$1315, $A2)+SUMIFS(DataRegularSeason20242025!$AB$3:$AB$1315,DataRegularSeason20242025!$B$3:$B$1315, "&lt;=" &amp; GM$1, DataRegularSeason20242025!$E$3:$E$1315, $A2)</f>
        <v>72</v>
      </c>
      <c r="GN2">
        <f>SUMIFS(DataRegularSeason20242025!$AA$3:$AA$1315,DataRegularSeason20242025!$B$3:$B$1315, "&lt;=" &amp; GN$1, DataRegularSeason20242025!$D$3:$D$1315, $A2)+SUMIFS(DataRegularSeason20242025!$AB$3:$AB$1315,DataRegularSeason20242025!$B$3:$B$1315, "&lt;=" &amp; GN$1, DataRegularSeason20242025!$E$3:$E$1315, $A2)</f>
        <v>72</v>
      </c>
      <c r="GO2">
        <f>SUMIFS(DataRegularSeason20242025!$AA$3:$AA$1315,DataRegularSeason20242025!$B$3:$B$1315, "&lt;=" &amp; GO$1, DataRegularSeason20242025!$D$3:$D$1315, $A2)+SUMIFS(DataRegularSeason20242025!$AB$3:$AB$1315,DataRegularSeason20242025!$B$3:$B$1315, "&lt;=" &amp; GO$1, DataRegularSeason20242025!$E$3:$E$1315, $A2)</f>
        <v>72</v>
      </c>
      <c r="GP2">
        <f>SUMIFS(DataRegularSeason20242025!$AA$3:$AA$1315,DataRegularSeason20242025!$B$3:$B$1315, "&lt;=" &amp; GP$1, DataRegularSeason20242025!$D$3:$D$1315, $A2)+SUMIFS(DataRegularSeason20242025!$AB$3:$AB$1315,DataRegularSeason20242025!$B$3:$B$1315, "&lt;=" &amp; GP$1, DataRegularSeason20242025!$E$3:$E$1315, $A2)</f>
        <v>72</v>
      </c>
      <c r="GQ2">
        <f>SUMIFS(DataRegularSeason20242025!$AA$3:$AA$1315,DataRegularSeason20242025!$B$3:$B$1315, "&lt;=" &amp; GQ$1, DataRegularSeason20242025!$D$3:$D$1315, $A2)+SUMIFS(DataRegularSeason20242025!$AB$3:$AB$1315,DataRegularSeason20242025!$B$3:$B$1315, "&lt;=" &amp; GQ$1, DataRegularSeason20242025!$E$3:$E$1315, $A2)</f>
        <v>72</v>
      </c>
      <c r="GR2">
        <f>SUMIFS(DataRegularSeason20242025!$AA$3:$AA$1315,DataRegularSeason20242025!$B$3:$B$1315, "&lt;=" &amp; GR$1, DataRegularSeason20242025!$D$3:$D$1315, $A2)+SUMIFS(DataRegularSeason20242025!$AB$3:$AB$1315,DataRegularSeason20242025!$B$3:$B$1315, "&lt;=" &amp; GR$1, DataRegularSeason20242025!$E$3:$E$1315, $A2)</f>
        <v>72</v>
      </c>
      <c r="GS2">
        <f>SUMIFS(DataRegularSeason20242025!$AA$3:$AA$1315,DataRegularSeason20242025!$B$3:$B$1315, "&lt;=" &amp; GS$1, DataRegularSeason20242025!$D$3:$D$1315, $A2)+SUMIFS(DataRegularSeason20242025!$AB$3:$AB$1315,DataRegularSeason20242025!$B$3:$B$1315, "&lt;=" &amp; GS$1, DataRegularSeason20242025!$E$3:$E$1315, $A2)</f>
        <v>72</v>
      </c>
      <c r="GT2">
        <f>SUMIFS(DataRegularSeason20242025!$AA$3:$AA$1315,DataRegularSeason20242025!$B$3:$B$1315, "&lt;=" &amp; GT$1, DataRegularSeason20242025!$D$3:$D$1315, $A2)+SUMIFS(DataRegularSeason20242025!$AB$3:$AB$1315,DataRegularSeason20242025!$B$3:$B$1315, "&lt;=" &amp; GT$1, DataRegularSeason20242025!$E$3:$E$1315, $A2)</f>
        <v>72</v>
      </c>
      <c r="GU2">
        <f>SUMIFS(DataRegularSeason20242025!$AA$3:$AA$1315,DataRegularSeason20242025!$B$3:$B$1315, "&lt;=" &amp; GU$1, DataRegularSeason20242025!$D$3:$D$1315, $A2)+SUMIFS(DataRegularSeason20242025!$AB$3:$AB$1315,DataRegularSeason20242025!$B$3:$B$1315, "&lt;=" &amp; GU$1, DataRegularSeason20242025!$E$3:$E$1315, $A2)</f>
        <v>72</v>
      </c>
    </row>
    <row r="3" spans="1:275" x14ac:dyDescent="0.25">
      <c r="A3" t="s">
        <v>13</v>
      </c>
      <c r="B3" t="s">
        <v>97</v>
      </c>
      <c r="C3" s="127"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71</v>
      </c>
      <c r="ET3">
        <f>SUMIFS(DataRegularSeason20242025!$AA$3:$AA$1315,DataRegularSeason20242025!$B$3:$B$1315, "&lt;=" &amp; ET$1, DataRegularSeason20242025!$D$3:$D$1315, $A3)+SUMIFS(DataRegularSeason20242025!$AB$3:$AB$1315,DataRegularSeason20242025!$B$3:$B$1315, "&lt;=" &amp; ET$1, DataRegularSeason20242025!$E$3:$E$1315, $A3)</f>
        <v>71</v>
      </c>
      <c r="EU3">
        <f>SUMIFS(DataRegularSeason20242025!$AA$3:$AA$1315,DataRegularSeason20242025!$B$3:$B$1315, "&lt;=" &amp; EU$1, DataRegularSeason20242025!$D$3:$D$1315, $A3)+SUMIFS(DataRegularSeason20242025!$AB$3:$AB$1315,DataRegularSeason20242025!$B$3:$B$1315, "&lt;=" &amp; EU$1, DataRegularSeason20242025!$E$3:$E$1315, $A3)</f>
        <v>71</v>
      </c>
      <c r="EV3">
        <f>SUMIFS(DataRegularSeason20242025!$AA$3:$AA$1315,DataRegularSeason20242025!$B$3:$B$1315, "&lt;=" &amp; EV$1, DataRegularSeason20242025!$D$3:$D$1315, $A3)+SUMIFS(DataRegularSeason20242025!$AB$3:$AB$1315,DataRegularSeason20242025!$B$3:$B$1315, "&lt;=" &amp; EV$1, DataRegularSeason20242025!$E$3:$E$1315, $A3)</f>
        <v>71</v>
      </c>
      <c r="EW3">
        <f>SUMIFS(DataRegularSeason20242025!$AA$3:$AA$1315,DataRegularSeason20242025!$B$3:$B$1315, "&lt;=" &amp; EW$1, DataRegularSeason20242025!$D$3:$D$1315, $A3)+SUMIFS(DataRegularSeason20242025!$AB$3:$AB$1315,DataRegularSeason20242025!$B$3:$B$1315, "&lt;=" &amp; EW$1, DataRegularSeason20242025!$E$3:$E$1315, $A3)</f>
        <v>71</v>
      </c>
      <c r="EX3">
        <f>SUMIFS(DataRegularSeason20242025!$AA$3:$AA$1315,DataRegularSeason20242025!$B$3:$B$1315, "&lt;=" &amp; EX$1, DataRegularSeason20242025!$D$3:$D$1315, $A3)+SUMIFS(DataRegularSeason20242025!$AB$3:$AB$1315,DataRegularSeason20242025!$B$3:$B$1315, "&lt;=" &amp; EX$1, DataRegularSeason20242025!$E$3:$E$1315, $A3)</f>
        <v>71</v>
      </c>
      <c r="EY3">
        <f>SUMIFS(DataRegularSeason20242025!$AA$3:$AA$1315,DataRegularSeason20242025!$B$3:$B$1315, "&lt;=" &amp; EY$1, DataRegularSeason20242025!$D$3:$D$1315, $A3)+SUMIFS(DataRegularSeason20242025!$AB$3:$AB$1315,DataRegularSeason20242025!$B$3:$B$1315, "&lt;=" &amp; EY$1, DataRegularSeason20242025!$E$3:$E$1315, $A3)</f>
        <v>71</v>
      </c>
      <c r="EZ3">
        <f>SUMIFS(DataRegularSeason20242025!$AA$3:$AA$1315,DataRegularSeason20242025!$B$3:$B$1315, "&lt;=" &amp; EZ$1, DataRegularSeason20242025!$D$3:$D$1315, $A3)+SUMIFS(DataRegularSeason20242025!$AB$3:$AB$1315,DataRegularSeason20242025!$B$3:$B$1315, "&lt;=" &amp; EZ$1, DataRegularSeason20242025!$E$3:$E$1315, $A3)</f>
        <v>71</v>
      </c>
      <c r="FA3">
        <f>SUMIFS(DataRegularSeason20242025!$AA$3:$AA$1315,DataRegularSeason20242025!$B$3:$B$1315, "&lt;=" &amp; FA$1, DataRegularSeason20242025!$D$3:$D$1315, $A3)+SUMIFS(DataRegularSeason20242025!$AB$3:$AB$1315,DataRegularSeason20242025!$B$3:$B$1315, "&lt;=" &amp; FA$1, DataRegularSeason20242025!$E$3:$E$1315, $A3)</f>
        <v>71</v>
      </c>
      <c r="FB3">
        <f>SUMIFS(DataRegularSeason20242025!$AA$3:$AA$1315,DataRegularSeason20242025!$B$3:$B$1315, "&lt;=" &amp; FB$1, DataRegularSeason20242025!$D$3:$D$1315, $A3)+SUMIFS(DataRegularSeason20242025!$AB$3:$AB$1315,DataRegularSeason20242025!$B$3:$B$1315, "&lt;=" &amp; FB$1, DataRegularSeason20242025!$E$3:$E$1315, $A3)</f>
        <v>71</v>
      </c>
      <c r="FC3">
        <f>SUMIFS(DataRegularSeason20242025!$AA$3:$AA$1315,DataRegularSeason20242025!$B$3:$B$1315, "&lt;=" &amp; FC$1, DataRegularSeason20242025!$D$3:$D$1315, $A3)+SUMIFS(DataRegularSeason20242025!$AB$3:$AB$1315,DataRegularSeason20242025!$B$3:$B$1315, "&lt;=" &amp; FC$1, DataRegularSeason20242025!$E$3:$E$1315, $A3)</f>
        <v>71</v>
      </c>
      <c r="FD3">
        <f>SUMIFS(DataRegularSeason20242025!$AA$3:$AA$1315,DataRegularSeason20242025!$B$3:$B$1315, "&lt;=" &amp; FD$1, DataRegularSeason20242025!$D$3:$D$1315, $A3)+SUMIFS(DataRegularSeason20242025!$AB$3:$AB$1315,DataRegularSeason20242025!$B$3:$B$1315, "&lt;=" &amp; FD$1, DataRegularSeason20242025!$E$3:$E$1315, $A3)</f>
        <v>71</v>
      </c>
      <c r="FE3">
        <f>SUMIFS(DataRegularSeason20242025!$AA$3:$AA$1315,DataRegularSeason20242025!$B$3:$B$1315, "&lt;=" &amp; FE$1, DataRegularSeason20242025!$D$3:$D$1315, $A3)+SUMIFS(DataRegularSeason20242025!$AB$3:$AB$1315,DataRegularSeason20242025!$B$3:$B$1315, "&lt;=" &amp; FE$1, DataRegularSeason20242025!$E$3:$E$1315, $A3)</f>
        <v>71</v>
      </c>
      <c r="FF3">
        <f>SUMIFS(DataRegularSeason20242025!$AA$3:$AA$1315,DataRegularSeason20242025!$B$3:$B$1315, "&lt;=" &amp; FF$1, DataRegularSeason20242025!$D$3:$D$1315, $A3)+SUMIFS(DataRegularSeason20242025!$AB$3:$AB$1315,DataRegularSeason20242025!$B$3:$B$1315, "&lt;=" &amp; FF$1, DataRegularSeason20242025!$E$3:$E$1315, $A3)</f>
        <v>71</v>
      </c>
      <c r="FG3">
        <f>SUMIFS(DataRegularSeason20242025!$AA$3:$AA$1315,DataRegularSeason20242025!$B$3:$B$1315, "&lt;=" &amp; FG$1, DataRegularSeason20242025!$D$3:$D$1315, $A3)+SUMIFS(DataRegularSeason20242025!$AB$3:$AB$1315,DataRegularSeason20242025!$B$3:$B$1315, "&lt;=" &amp; FG$1, DataRegularSeason20242025!$E$3:$E$1315, $A3)</f>
        <v>71</v>
      </c>
      <c r="FH3">
        <f>SUMIFS(DataRegularSeason20242025!$AA$3:$AA$1315,DataRegularSeason20242025!$B$3:$B$1315, "&lt;=" &amp; FH$1, DataRegularSeason20242025!$D$3:$D$1315, $A3)+SUMIFS(DataRegularSeason20242025!$AB$3:$AB$1315,DataRegularSeason20242025!$B$3:$B$1315, "&lt;=" &amp; FH$1, DataRegularSeason20242025!$E$3:$E$1315, $A3)</f>
        <v>71</v>
      </c>
      <c r="FI3">
        <f>SUMIFS(DataRegularSeason20242025!$AA$3:$AA$1315,DataRegularSeason20242025!$B$3:$B$1315, "&lt;=" &amp; FI$1, DataRegularSeason20242025!$D$3:$D$1315, $A3)+SUMIFS(DataRegularSeason20242025!$AB$3:$AB$1315,DataRegularSeason20242025!$B$3:$B$1315, "&lt;=" &amp; FI$1, DataRegularSeason20242025!$E$3:$E$1315, $A3)</f>
        <v>71</v>
      </c>
      <c r="FJ3">
        <f>SUMIFS(DataRegularSeason20242025!$AA$3:$AA$1315,DataRegularSeason20242025!$B$3:$B$1315, "&lt;=" &amp; FJ$1, DataRegularSeason20242025!$D$3:$D$1315, $A3)+SUMIFS(DataRegularSeason20242025!$AB$3:$AB$1315,DataRegularSeason20242025!$B$3:$B$1315, "&lt;=" &amp; FJ$1, DataRegularSeason20242025!$E$3:$E$1315, $A3)</f>
        <v>71</v>
      </c>
      <c r="FK3">
        <f>SUMIFS(DataRegularSeason20242025!$AA$3:$AA$1315,DataRegularSeason20242025!$B$3:$B$1315, "&lt;=" &amp; FK$1, DataRegularSeason20242025!$D$3:$D$1315, $A3)+SUMIFS(DataRegularSeason20242025!$AB$3:$AB$1315,DataRegularSeason20242025!$B$3:$B$1315, "&lt;=" &amp; FK$1, DataRegularSeason20242025!$E$3:$E$1315, $A3)</f>
        <v>71</v>
      </c>
      <c r="FL3">
        <f>SUMIFS(DataRegularSeason20242025!$AA$3:$AA$1315,DataRegularSeason20242025!$B$3:$B$1315, "&lt;=" &amp; FL$1, DataRegularSeason20242025!$D$3:$D$1315, $A3)+SUMIFS(DataRegularSeason20242025!$AB$3:$AB$1315,DataRegularSeason20242025!$B$3:$B$1315, "&lt;=" &amp; FL$1, DataRegularSeason20242025!$E$3:$E$1315, $A3)</f>
        <v>71</v>
      </c>
      <c r="FM3">
        <f>SUMIFS(DataRegularSeason20242025!$AA$3:$AA$1315,DataRegularSeason20242025!$B$3:$B$1315, "&lt;=" &amp; FM$1, DataRegularSeason20242025!$D$3:$D$1315, $A3)+SUMIFS(DataRegularSeason20242025!$AB$3:$AB$1315,DataRegularSeason20242025!$B$3:$B$1315, "&lt;=" &amp; FM$1, DataRegularSeason20242025!$E$3:$E$1315, $A3)</f>
        <v>71</v>
      </c>
      <c r="FN3">
        <f>SUMIFS(DataRegularSeason20242025!$AA$3:$AA$1315,DataRegularSeason20242025!$B$3:$B$1315, "&lt;=" &amp; FN$1, DataRegularSeason20242025!$D$3:$D$1315, $A3)+SUMIFS(DataRegularSeason20242025!$AB$3:$AB$1315,DataRegularSeason20242025!$B$3:$B$1315, "&lt;=" &amp; FN$1, DataRegularSeason20242025!$E$3:$E$1315, $A3)</f>
        <v>71</v>
      </c>
      <c r="FO3">
        <f>SUMIFS(DataRegularSeason20242025!$AA$3:$AA$1315,DataRegularSeason20242025!$B$3:$B$1315, "&lt;=" &amp; FO$1, DataRegularSeason20242025!$D$3:$D$1315, $A3)+SUMIFS(DataRegularSeason20242025!$AB$3:$AB$1315,DataRegularSeason20242025!$B$3:$B$1315, "&lt;=" &amp; FO$1, DataRegularSeason20242025!$E$3:$E$1315, $A3)</f>
        <v>71</v>
      </c>
      <c r="FP3">
        <f>SUMIFS(DataRegularSeason20242025!$AA$3:$AA$1315,DataRegularSeason20242025!$B$3:$B$1315, "&lt;=" &amp; FP$1, DataRegularSeason20242025!$D$3:$D$1315, $A3)+SUMIFS(DataRegularSeason20242025!$AB$3:$AB$1315,DataRegularSeason20242025!$B$3:$B$1315, "&lt;=" &amp; FP$1, DataRegularSeason20242025!$E$3:$E$1315, $A3)</f>
        <v>71</v>
      </c>
      <c r="FQ3">
        <f>SUMIFS(DataRegularSeason20242025!$AA$3:$AA$1315,DataRegularSeason20242025!$B$3:$B$1315, "&lt;=" &amp; FQ$1, DataRegularSeason20242025!$D$3:$D$1315, $A3)+SUMIFS(DataRegularSeason20242025!$AB$3:$AB$1315,DataRegularSeason20242025!$B$3:$B$1315, "&lt;=" &amp; FQ$1, DataRegularSeason20242025!$E$3:$E$1315, $A3)</f>
        <v>71</v>
      </c>
      <c r="FR3">
        <f>SUMIFS(DataRegularSeason20242025!$AA$3:$AA$1315,DataRegularSeason20242025!$B$3:$B$1315, "&lt;=" &amp; FR$1, DataRegularSeason20242025!$D$3:$D$1315, $A3)+SUMIFS(DataRegularSeason20242025!$AB$3:$AB$1315,DataRegularSeason20242025!$B$3:$B$1315, "&lt;=" &amp; FR$1, DataRegularSeason20242025!$E$3:$E$1315, $A3)</f>
        <v>71</v>
      </c>
      <c r="FS3">
        <f>SUMIFS(DataRegularSeason20242025!$AA$3:$AA$1315,DataRegularSeason20242025!$B$3:$B$1315, "&lt;=" &amp; FS$1, DataRegularSeason20242025!$D$3:$D$1315, $A3)+SUMIFS(DataRegularSeason20242025!$AB$3:$AB$1315,DataRegularSeason20242025!$B$3:$B$1315, "&lt;=" &amp; FS$1, DataRegularSeason20242025!$E$3:$E$1315, $A3)</f>
        <v>71</v>
      </c>
      <c r="FT3">
        <f>SUMIFS(DataRegularSeason20242025!$AA$3:$AA$1315,DataRegularSeason20242025!$B$3:$B$1315, "&lt;=" &amp; FT$1, DataRegularSeason20242025!$D$3:$D$1315, $A3)+SUMIFS(DataRegularSeason20242025!$AB$3:$AB$1315,DataRegularSeason20242025!$B$3:$B$1315, "&lt;=" &amp; FT$1, DataRegularSeason20242025!$E$3:$E$1315, $A3)</f>
        <v>71</v>
      </c>
      <c r="FU3">
        <f>SUMIFS(DataRegularSeason20242025!$AA$3:$AA$1315,DataRegularSeason20242025!$B$3:$B$1315, "&lt;=" &amp; FU$1, DataRegularSeason20242025!$D$3:$D$1315, $A3)+SUMIFS(DataRegularSeason20242025!$AB$3:$AB$1315,DataRegularSeason20242025!$B$3:$B$1315, "&lt;=" &amp; FU$1, DataRegularSeason20242025!$E$3:$E$1315, $A3)</f>
        <v>71</v>
      </c>
      <c r="FV3">
        <f>SUMIFS(DataRegularSeason20242025!$AA$3:$AA$1315,DataRegularSeason20242025!$B$3:$B$1315, "&lt;=" &amp; FV$1, DataRegularSeason20242025!$D$3:$D$1315, $A3)+SUMIFS(DataRegularSeason20242025!$AB$3:$AB$1315,DataRegularSeason20242025!$B$3:$B$1315, "&lt;=" &amp; FV$1, DataRegularSeason20242025!$E$3:$E$1315, $A3)</f>
        <v>71</v>
      </c>
      <c r="FW3">
        <f>SUMIFS(DataRegularSeason20242025!$AA$3:$AA$1315,DataRegularSeason20242025!$B$3:$B$1315, "&lt;=" &amp; FW$1, DataRegularSeason20242025!$D$3:$D$1315, $A3)+SUMIFS(DataRegularSeason20242025!$AB$3:$AB$1315,DataRegularSeason20242025!$B$3:$B$1315, "&lt;=" &amp; FW$1, DataRegularSeason20242025!$E$3:$E$1315, $A3)</f>
        <v>71</v>
      </c>
      <c r="FX3">
        <f>SUMIFS(DataRegularSeason20242025!$AA$3:$AA$1315,DataRegularSeason20242025!$B$3:$B$1315, "&lt;=" &amp; FX$1, DataRegularSeason20242025!$D$3:$D$1315, $A3)+SUMIFS(DataRegularSeason20242025!$AB$3:$AB$1315,DataRegularSeason20242025!$B$3:$B$1315, "&lt;=" &amp; FX$1, DataRegularSeason20242025!$E$3:$E$1315, $A3)</f>
        <v>71</v>
      </c>
      <c r="FY3">
        <f>SUMIFS(DataRegularSeason20242025!$AA$3:$AA$1315,DataRegularSeason20242025!$B$3:$B$1315, "&lt;=" &amp; FY$1, DataRegularSeason20242025!$D$3:$D$1315, $A3)+SUMIFS(DataRegularSeason20242025!$AB$3:$AB$1315,DataRegularSeason20242025!$B$3:$B$1315, "&lt;=" &amp; FY$1, DataRegularSeason20242025!$E$3:$E$1315, $A3)</f>
        <v>71</v>
      </c>
      <c r="FZ3">
        <f>SUMIFS(DataRegularSeason20242025!$AA$3:$AA$1315,DataRegularSeason20242025!$B$3:$B$1315, "&lt;=" &amp; FZ$1, DataRegularSeason20242025!$D$3:$D$1315, $A3)+SUMIFS(DataRegularSeason20242025!$AB$3:$AB$1315,DataRegularSeason20242025!$B$3:$B$1315, "&lt;=" &amp; FZ$1, DataRegularSeason20242025!$E$3:$E$1315, $A3)</f>
        <v>71</v>
      </c>
      <c r="GA3">
        <f>SUMIFS(DataRegularSeason20242025!$AA$3:$AA$1315,DataRegularSeason20242025!$B$3:$B$1315, "&lt;=" &amp; GA$1, DataRegularSeason20242025!$D$3:$D$1315, $A3)+SUMIFS(DataRegularSeason20242025!$AB$3:$AB$1315,DataRegularSeason20242025!$B$3:$B$1315, "&lt;=" &amp; GA$1, DataRegularSeason20242025!$E$3:$E$1315, $A3)</f>
        <v>71</v>
      </c>
      <c r="GB3">
        <f>SUMIFS(DataRegularSeason20242025!$AA$3:$AA$1315,DataRegularSeason20242025!$B$3:$B$1315, "&lt;=" &amp; GB$1, DataRegularSeason20242025!$D$3:$D$1315, $A3)+SUMIFS(DataRegularSeason20242025!$AB$3:$AB$1315,DataRegularSeason20242025!$B$3:$B$1315, "&lt;=" &amp; GB$1, DataRegularSeason20242025!$E$3:$E$1315, $A3)</f>
        <v>71</v>
      </c>
      <c r="GC3">
        <f>SUMIFS(DataRegularSeason20242025!$AA$3:$AA$1315,DataRegularSeason20242025!$B$3:$B$1315, "&lt;=" &amp; GC$1, DataRegularSeason20242025!$D$3:$D$1315, $A3)+SUMIFS(DataRegularSeason20242025!$AB$3:$AB$1315,DataRegularSeason20242025!$B$3:$B$1315, "&lt;=" &amp; GC$1, DataRegularSeason20242025!$E$3:$E$1315, $A3)</f>
        <v>71</v>
      </c>
      <c r="GD3">
        <f>SUMIFS(DataRegularSeason20242025!$AA$3:$AA$1315,DataRegularSeason20242025!$B$3:$B$1315, "&lt;=" &amp; GD$1, DataRegularSeason20242025!$D$3:$D$1315, $A3)+SUMIFS(DataRegularSeason20242025!$AB$3:$AB$1315,DataRegularSeason20242025!$B$3:$B$1315, "&lt;=" &amp; GD$1, DataRegularSeason20242025!$E$3:$E$1315, $A3)</f>
        <v>71</v>
      </c>
      <c r="GE3">
        <f>SUMIFS(DataRegularSeason20242025!$AA$3:$AA$1315,DataRegularSeason20242025!$B$3:$B$1315, "&lt;=" &amp; GE$1, DataRegularSeason20242025!$D$3:$D$1315, $A3)+SUMIFS(DataRegularSeason20242025!$AB$3:$AB$1315,DataRegularSeason20242025!$B$3:$B$1315, "&lt;=" &amp; GE$1, DataRegularSeason20242025!$E$3:$E$1315, $A3)</f>
        <v>71</v>
      </c>
      <c r="GF3">
        <f>SUMIFS(DataRegularSeason20242025!$AA$3:$AA$1315,DataRegularSeason20242025!$B$3:$B$1315, "&lt;=" &amp; GF$1, DataRegularSeason20242025!$D$3:$D$1315, $A3)+SUMIFS(DataRegularSeason20242025!$AB$3:$AB$1315,DataRegularSeason20242025!$B$3:$B$1315, "&lt;=" &amp; GF$1, DataRegularSeason20242025!$E$3:$E$1315, $A3)</f>
        <v>71</v>
      </c>
      <c r="GG3">
        <f>SUMIFS(DataRegularSeason20242025!$AA$3:$AA$1315,DataRegularSeason20242025!$B$3:$B$1315, "&lt;=" &amp; GG$1, DataRegularSeason20242025!$D$3:$D$1315, $A3)+SUMIFS(DataRegularSeason20242025!$AB$3:$AB$1315,DataRegularSeason20242025!$B$3:$B$1315, "&lt;=" &amp; GG$1, DataRegularSeason20242025!$E$3:$E$1315, $A3)</f>
        <v>71</v>
      </c>
      <c r="GH3">
        <f>SUMIFS(DataRegularSeason20242025!$AA$3:$AA$1315,DataRegularSeason20242025!$B$3:$B$1315, "&lt;=" &amp; GH$1, DataRegularSeason20242025!$D$3:$D$1315, $A3)+SUMIFS(DataRegularSeason20242025!$AB$3:$AB$1315,DataRegularSeason20242025!$B$3:$B$1315, "&lt;=" &amp; GH$1, DataRegularSeason20242025!$E$3:$E$1315, $A3)</f>
        <v>71</v>
      </c>
      <c r="GI3">
        <f>SUMIFS(DataRegularSeason20242025!$AA$3:$AA$1315,DataRegularSeason20242025!$B$3:$B$1315, "&lt;=" &amp; GI$1, DataRegularSeason20242025!$D$3:$D$1315, $A3)+SUMIFS(DataRegularSeason20242025!$AB$3:$AB$1315,DataRegularSeason20242025!$B$3:$B$1315, "&lt;=" &amp; GI$1, DataRegularSeason20242025!$E$3:$E$1315, $A3)</f>
        <v>71</v>
      </c>
      <c r="GJ3">
        <f>SUMIFS(DataRegularSeason20242025!$AA$3:$AA$1315,DataRegularSeason20242025!$B$3:$B$1315, "&lt;=" &amp; GJ$1, DataRegularSeason20242025!$D$3:$D$1315, $A3)+SUMIFS(DataRegularSeason20242025!$AB$3:$AB$1315,DataRegularSeason20242025!$B$3:$B$1315, "&lt;=" &amp; GJ$1, DataRegularSeason20242025!$E$3:$E$1315, $A3)</f>
        <v>71</v>
      </c>
      <c r="GK3">
        <f>SUMIFS(DataRegularSeason20242025!$AA$3:$AA$1315,DataRegularSeason20242025!$B$3:$B$1315, "&lt;=" &amp; GK$1, DataRegularSeason20242025!$D$3:$D$1315, $A3)+SUMIFS(DataRegularSeason20242025!$AB$3:$AB$1315,DataRegularSeason20242025!$B$3:$B$1315, "&lt;=" &amp; GK$1, DataRegularSeason20242025!$E$3:$E$1315, $A3)</f>
        <v>71</v>
      </c>
      <c r="GL3">
        <f>SUMIFS(DataRegularSeason20242025!$AA$3:$AA$1315,DataRegularSeason20242025!$B$3:$B$1315, "&lt;=" &amp; GL$1, DataRegularSeason20242025!$D$3:$D$1315, $A3)+SUMIFS(DataRegularSeason20242025!$AB$3:$AB$1315,DataRegularSeason20242025!$B$3:$B$1315, "&lt;=" &amp; GL$1, DataRegularSeason20242025!$E$3:$E$1315, $A3)</f>
        <v>71</v>
      </c>
      <c r="GM3">
        <f>SUMIFS(DataRegularSeason20242025!$AA$3:$AA$1315,DataRegularSeason20242025!$B$3:$B$1315, "&lt;=" &amp; GM$1, DataRegularSeason20242025!$D$3:$D$1315, $A3)+SUMIFS(DataRegularSeason20242025!$AB$3:$AB$1315,DataRegularSeason20242025!$B$3:$B$1315, "&lt;=" &amp; GM$1, DataRegularSeason20242025!$E$3:$E$1315, $A3)</f>
        <v>71</v>
      </c>
      <c r="GN3">
        <f>SUMIFS(DataRegularSeason20242025!$AA$3:$AA$1315,DataRegularSeason20242025!$B$3:$B$1315, "&lt;=" &amp; GN$1, DataRegularSeason20242025!$D$3:$D$1315, $A3)+SUMIFS(DataRegularSeason20242025!$AB$3:$AB$1315,DataRegularSeason20242025!$B$3:$B$1315, "&lt;=" &amp; GN$1, DataRegularSeason20242025!$E$3:$E$1315, $A3)</f>
        <v>71</v>
      </c>
      <c r="GO3">
        <f>SUMIFS(DataRegularSeason20242025!$AA$3:$AA$1315,DataRegularSeason20242025!$B$3:$B$1315, "&lt;=" &amp; GO$1, DataRegularSeason20242025!$D$3:$D$1315, $A3)+SUMIFS(DataRegularSeason20242025!$AB$3:$AB$1315,DataRegularSeason20242025!$B$3:$B$1315, "&lt;=" &amp; GO$1, DataRegularSeason20242025!$E$3:$E$1315, $A3)</f>
        <v>71</v>
      </c>
      <c r="GP3">
        <f>SUMIFS(DataRegularSeason20242025!$AA$3:$AA$1315,DataRegularSeason20242025!$B$3:$B$1315, "&lt;=" &amp; GP$1, DataRegularSeason20242025!$D$3:$D$1315, $A3)+SUMIFS(DataRegularSeason20242025!$AB$3:$AB$1315,DataRegularSeason20242025!$B$3:$B$1315, "&lt;=" &amp; GP$1, DataRegularSeason20242025!$E$3:$E$1315, $A3)</f>
        <v>71</v>
      </c>
      <c r="GQ3">
        <f>SUMIFS(DataRegularSeason20242025!$AA$3:$AA$1315,DataRegularSeason20242025!$B$3:$B$1315, "&lt;=" &amp; GQ$1, DataRegularSeason20242025!$D$3:$D$1315, $A3)+SUMIFS(DataRegularSeason20242025!$AB$3:$AB$1315,DataRegularSeason20242025!$B$3:$B$1315, "&lt;=" &amp; GQ$1, DataRegularSeason20242025!$E$3:$E$1315, $A3)</f>
        <v>71</v>
      </c>
      <c r="GR3">
        <f>SUMIFS(DataRegularSeason20242025!$AA$3:$AA$1315,DataRegularSeason20242025!$B$3:$B$1315, "&lt;=" &amp; GR$1, DataRegularSeason20242025!$D$3:$D$1315, $A3)+SUMIFS(DataRegularSeason20242025!$AB$3:$AB$1315,DataRegularSeason20242025!$B$3:$B$1315, "&lt;=" &amp; GR$1, DataRegularSeason20242025!$E$3:$E$1315, $A3)</f>
        <v>71</v>
      </c>
      <c r="GS3">
        <f>SUMIFS(DataRegularSeason20242025!$AA$3:$AA$1315,DataRegularSeason20242025!$B$3:$B$1315, "&lt;=" &amp; GS$1, DataRegularSeason20242025!$D$3:$D$1315, $A3)+SUMIFS(DataRegularSeason20242025!$AB$3:$AB$1315,DataRegularSeason20242025!$B$3:$B$1315, "&lt;=" &amp; GS$1, DataRegularSeason20242025!$E$3:$E$1315, $A3)</f>
        <v>71</v>
      </c>
      <c r="GT3">
        <f>SUMIFS(DataRegularSeason20242025!$AA$3:$AA$1315,DataRegularSeason20242025!$B$3:$B$1315, "&lt;=" &amp; GT$1, DataRegularSeason20242025!$D$3:$D$1315, $A3)+SUMIFS(DataRegularSeason20242025!$AB$3:$AB$1315,DataRegularSeason20242025!$B$3:$B$1315, "&lt;=" &amp; GT$1, DataRegularSeason20242025!$E$3:$E$1315, $A3)</f>
        <v>71</v>
      </c>
      <c r="GU3">
        <f>SUMIFS(DataRegularSeason20242025!$AA$3:$AA$1315,DataRegularSeason20242025!$B$3:$B$1315, "&lt;=" &amp; GU$1, DataRegularSeason20242025!$D$3:$D$1315, $A3)+SUMIFS(DataRegularSeason20242025!$AB$3:$AB$1315,DataRegularSeason20242025!$B$3:$B$1315, "&lt;=" &amp; GU$1, DataRegularSeason20242025!$E$3:$E$1315, $A3)</f>
        <v>71</v>
      </c>
    </row>
    <row r="4" spans="1:275" x14ac:dyDescent="0.25">
      <c r="A4" t="s">
        <v>42</v>
      </c>
      <c r="B4" t="s">
        <v>97</v>
      </c>
      <c r="C4" s="127"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66</v>
      </c>
      <c r="ER4">
        <f>SUMIFS(DataRegularSeason20242025!$AA$3:$AA$1315,DataRegularSeason20242025!$B$3:$B$1315, "&lt;=" &amp; ER$1, DataRegularSeason20242025!$D$3:$D$1315, $A4)+SUMIFS(DataRegularSeason20242025!$AB$3:$AB$1315,DataRegularSeason20242025!$B$3:$B$1315, "&lt;=" &amp; ER$1, DataRegularSeason20242025!$E$3:$E$1315, $A4)</f>
        <v>66</v>
      </c>
      <c r="ES4">
        <f>SUMIFS(DataRegularSeason20242025!$AA$3:$AA$1315,DataRegularSeason20242025!$B$3:$B$1315, "&lt;=" &amp; ES$1, DataRegularSeason20242025!$D$3:$D$1315, $A4)+SUMIFS(DataRegularSeason20242025!$AB$3:$AB$1315,DataRegularSeason20242025!$B$3:$B$1315, "&lt;=" &amp; ES$1, DataRegularSeason20242025!$E$3:$E$1315, $A4)</f>
        <v>66</v>
      </c>
      <c r="ET4">
        <f>SUMIFS(DataRegularSeason20242025!$AA$3:$AA$1315,DataRegularSeason20242025!$B$3:$B$1315, "&lt;=" &amp; ET$1, DataRegularSeason20242025!$D$3:$D$1315, $A4)+SUMIFS(DataRegularSeason20242025!$AB$3:$AB$1315,DataRegularSeason20242025!$B$3:$B$1315, "&lt;=" &amp; ET$1, DataRegularSeason20242025!$E$3:$E$1315, $A4)</f>
        <v>66</v>
      </c>
      <c r="EU4">
        <f>SUMIFS(DataRegularSeason20242025!$AA$3:$AA$1315,DataRegularSeason20242025!$B$3:$B$1315, "&lt;=" &amp; EU$1, DataRegularSeason20242025!$D$3:$D$1315, $A4)+SUMIFS(DataRegularSeason20242025!$AB$3:$AB$1315,DataRegularSeason20242025!$B$3:$B$1315, "&lt;=" &amp; EU$1, DataRegularSeason20242025!$E$3:$E$1315, $A4)</f>
        <v>66</v>
      </c>
      <c r="EV4">
        <f>SUMIFS(DataRegularSeason20242025!$AA$3:$AA$1315,DataRegularSeason20242025!$B$3:$B$1315, "&lt;=" &amp; EV$1, DataRegularSeason20242025!$D$3:$D$1315, $A4)+SUMIFS(DataRegularSeason20242025!$AB$3:$AB$1315,DataRegularSeason20242025!$B$3:$B$1315, "&lt;=" &amp; EV$1, DataRegularSeason20242025!$E$3:$E$1315, $A4)</f>
        <v>66</v>
      </c>
      <c r="EW4">
        <f>SUMIFS(DataRegularSeason20242025!$AA$3:$AA$1315,DataRegularSeason20242025!$B$3:$B$1315, "&lt;=" &amp; EW$1, DataRegularSeason20242025!$D$3:$D$1315, $A4)+SUMIFS(DataRegularSeason20242025!$AB$3:$AB$1315,DataRegularSeason20242025!$B$3:$B$1315, "&lt;=" &amp; EW$1, DataRegularSeason20242025!$E$3:$E$1315, $A4)</f>
        <v>66</v>
      </c>
      <c r="EX4">
        <f>SUMIFS(DataRegularSeason20242025!$AA$3:$AA$1315,DataRegularSeason20242025!$B$3:$B$1315, "&lt;=" &amp; EX$1, DataRegularSeason20242025!$D$3:$D$1315, $A4)+SUMIFS(DataRegularSeason20242025!$AB$3:$AB$1315,DataRegularSeason20242025!$B$3:$B$1315, "&lt;=" &amp; EX$1, DataRegularSeason20242025!$E$3:$E$1315, $A4)</f>
        <v>66</v>
      </c>
      <c r="EY4">
        <f>SUMIFS(DataRegularSeason20242025!$AA$3:$AA$1315,DataRegularSeason20242025!$B$3:$B$1315, "&lt;=" &amp; EY$1, DataRegularSeason20242025!$D$3:$D$1315, $A4)+SUMIFS(DataRegularSeason20242025!$AB$3:$AB$1315,DataRegularSeason20242025!$B$3:$B$1315, "&lt;=" &amp; EY$1, DataRegularSeason20242025!$E$3:$E$1315, $A4)</f>
        <v>66</v>
      </c>
      <c r="EZ4">
        <f>SUMIFS(DataRegularSeason20242025!$AA$3:$AA$1315,DataRegularSeason20242025!$B$3:$B$1315, "&lt;=" &amp; EZ$1, DataRegularSeason20242025!$D$3:$D$1315, $A4)+SUMIFS(DataRegularSeason20242025!$AB$3:$AB$1315,DataRegularSeason20242025!$B$3:$B$1315, "&lt;=" &amp; EZ$1, DataRegularSeason20242025!$E$3:$E$1315, $A4)</f>
        <v>66</v>
      </c>
      <c r="FA4">
        <f>SUMIFS(DataRegularSeason20242025!$AA$3:$AA$1315,DataRegularSeason20242025!$B$3:$B$1315, "&lt;=" &amp; FA$1, DataRegularSeason20242025!$D$3:$D$1315, $A4)+SUMIFS(DataRegularSeason20242025!$AB$3:$AB$1315,DataRegularSeason20242025!$B$3:$B$1315, "&lt;=" &amp; FA$1, DataRegularSeason20242025!$E$3:$E$1315, $A4)</f>
        <v>66</v>
      </c>
      <c r="FB4">
        <f>SUMIFS(DataRegularSeason20242025!$AA$3:$AA$1315,DataRegularSeason20242025!$B$3:$B$1315, "&lt;=" &amp; FB$1, DataRegularSeason20242025!$D$3:$D$1315, $A4)+SUMIFS(DataRegularSeason20242025!$AB$3:$AB$1315,DataRegularSeason20242025!$B$3:$B$1315, "&lt;=" &amp; FB$1, DataRegularSeason20242025!$E$3:$E$1315, $A4)</f>
        <v>66</v>
      </c>
      <c r="FC4">
        <f>SUMIFS(DataRegularSeason20242025!$AA$3:$AA$1315,DataRegularSeason20242025!$B$3:$B$1315, "&lt;=" &amp; FC$1, DataRegularSeason20242025!$D$3:$D$1315, $A4)+SUMIFS(DataRegularSeason20242025!$AB$3:$AB$1315,DataRegularSeason20242025!$B$3:$B$1315, "&lt;=" &amp; FC$1, DataRegularSeason20242025!$E$3:$E$1315, $A4)</f>
        <v>66</v>
      </c>
      <c r="FD4">
        <f>SUMIFS(DataRegularSeason20242025!$AA$3:$AA$1315,DataRegularSeason20242025!$B$3:$B$1315, "&lt;=" &amp; FD$1, DataRegularSeason20242025!$D$3:$D$1315, $A4)+SUMIFS(DataRegularSeason20242025!$AB$3:$AB$1315,DataRegularSeason20242025!$B$3:$B$1315, "&lt;=" &amp; FD$1, DataRegularSeason20242025!$E$3:$E$1315, $A4)</f>
        <v>66</v>
      </c>
      <c r="FE4">
        <f>SUMIFS(DataRegularSeason20242025!$AA$3:$AA$1315,DataRegularSeason20242025!$B$3:$B$1315, "&lt;=" &amp; FE$1, DataRegularSeason20242025!$D$3:$D$1315, $A4)+SUMIFS(DataRegularSeason20242025!$AB$3:$AB$1315,DataRegularSeason20242025!$B$3:$B$1315, "&lt;=" &amp; FE$1, DataRegularSeason20242025!$E$3:$E$1315, $A4)</f>
        <v>66</v>
      </c>
      <c r="FF4">
        <f>SUMIFS(DataRegularSeason20242025!$AA$3:$AA$1315,DataRegularSeason20242025!$B$3:$B$1315, "&lt;=" &amp; FF$1, DataRegularSeason20242025!$D$3:$D$1315, $A4)+SUMIFS(DataRegularSeason20242025!$AB$3:$AB$1315,DataRegularSeason20242025!$B$3:$B$1315, "&lt;=" &amp; FF$1, DataRegularSeason20242025!$E$3:$E$1315, $A4)</f>
        <v>66</v>
      </c>
      <c r="FG4">
        <f>SUMIFS(DataRegularSeason20242025!$AA$3:$AA$1315,DataRegularSeason20242025!$B$3:$B$1315, "&lt;=" &amp; FG$1, DataRegularSeason20242025!$D$3:$D$1315, $A4)+SUMIFS(DataRegularSeason20242025!$AB$3:$AB$1315,DataRegularSeason20242025!$B$3:$B$1315, "&lt;=" &amp; FG$1, DataRegularSeason20242025!$E$3:$E$1315, $A4)</f>
        <v>66</v>
      </c>
      <c r="FH4">
        <f>SUMIFS(DataRegularSeason20242025!$AA$3:$AA$1315,DataRegularSeason20242025!$B$3:$B$1315, "&lt;=" &amp; FH$1, DataRegularSeason20242025!$D$3:$D$1315, $A4)+SUMIFS(DataRegularSeason20242025!$AB$3:$AB$1315,DataRegularSeason20242025!$B$3:$B$1315, "&lt;=" &amp; FH$1, DataRegularSeason20242025!$E$3:$E$1315, $A4)</f>
        <v>66</v>
      </c>
      <c r="FI4">
        <f>SUMIFS(DataRegularSeason20242025!$AA$3:$AA$1315,DataRegularSeason20242025!$B$3:$B$1315, "&lt;=" &amp; FI$1, DataRegularSeason20242025!$D$3:$D$1315, $A4)+SUMIFS(DataRegularSeason20242025!$AB$3:$AB$1315,DataRegularSeason20242025!$B$3:$B$1315, "&lt;=" &amp; FI$1, DataRegularSeason20242025!$E$3:$E$1315, $A4)</f>
        <v>66</v>
      </c>
      <c r="FJ4">
        <f>SUMIFS(DataRegularSeason20242025!$AA$3:$AA$1315,DataRegularSeason20242025!$B$3:$B$1315, "&lt;=" &amp; FJ$1, DataRegularSeason20242025!$D$3:$D$1315, $A4)+SUMIFS(DataRegularSeason20242025!$AB$3:$AB$1315,DataRegularSeason20242025!$B$3:$B$1315, "&lt;=" &amp; FJ$1, DataRegularSeason20242025!$E$3:$E$1315, $A4)</f>
        <v>66</v>
      </c>
      <c r="FK4">
        <f>SUMIFS(DataRegularSeason20242025!$AA$3:$AA$1315,DataRegularSeason20242025!$B$3:$B$1315, "&lt;=" &amp; FK$1, DataRegularSeason20242025!$D$3:$D$1315, $A4)+SUMIFS(DataRegularSeason20242025!$AB$3:$AB$1315,DataRegularSeason20242025!$B$3:$B$1315, "&lt;=" &amp; FK$1, DataRegularSeason20242025!$E$3:$E$1315, $A4)</f>
        <v>66</v>
      </c>
      <c r="FL4">
        <f>SUMIFS(DataRegularSeason20242025!$AA$3:$AA$1315,DataRegularSeason20242025!$B$3:$B$1315, "&lt;=" &amp; FL$1, DataRegularSeason20242025!$D$3:$D$1315, $A4)+SUMIFS(DataRegularSeason20242025!$AB$3:$AB$1315,DataRegularSeason20242025!$B$3:$B$1315, "&lt;=" &amp; FL$1, DataRegularSeason20242025!$E$3:$E$1315, $A4)</f>
        <v>66</v>
      </c>
      <c r="FM4">
        <f>SUMIFS(DataRegularSeason20242025!$AA$3:$AA$1315,DataRegularSeason20242025!$B$3:$B$1315, "&lt;=" &amp; FM$1, DataRegularSeason20242025!$D$3:$D$1315, $A4)+SUMIFS(DataRegularSeason20242025!$AB$3:$AB$1315,DataRegularSeason20242025!$B$3:$B$1315, "&lt;=" &amp; FM$1, DataRegularSeason20242025!$E$3:$E$1315, $A4)</f>
        <v>66</v>
      </c>
      <c r="FN4">
        <f>SUMIFS(DataRegularSeason20242025!$AA$3:$AA$1315,DataRegularSeason20242025!$B$3:$B$1315, "&lt;=" &amp; FN$1, DataRegularSeason20242025!$D$3:$D$1315, $A4)+SUMIFS(DataRegularSeason20242025!$AB$3:$AB$1315,DataRegularSeason20242025!$B$3:$B$1315, "&lt;=" &amp; FN$1, DataRegularSeason20242025!$E$3:$E$1315, $A4)</f>
        <v>66</v>
      </c>
      <c r="FO4">
        <f>SUMIFS(DataRegularSeason20242025!$AA$3:$AA$1315,DataRegularSeason20242025!$B$3:$B$1315, "&lt;=" &amp; FO$1, DataRegularSeason20242025!$D$3:$D$1315, $A4)+SUMIFS(DataRegularSeason20242025!$AB$3:$AB$1315,DataRegularSeason20242025!$B$3:$B$1315, "&lt;=" &amp; FO$1, DataRegularSeason20242025!$E$3:$E$1315, $A4)</f>
        <v>66</v>
      </c>
      <c r="FP4">
        <f>SUMIFS(DataRegularSeason20242025!$AA$3:$AA$1315,DataRegularSeason20242025!$B$3:$B$1315, "&lt;=" &amp; FP$1, DataRegularSeason20242025!$D$3:$D$1315, $A4)+SUMIFS(DataRegularSeason20242025!$AB$3:$AB$1315,DataRegularSeason20242025!$B$3:$B$1315, "&lt;=" &amp; FP$1, DataRegularSeason20242025!$E$3:$E$1315, $A4)</f>
        <v>66</v>
      </c>
      <c r="FQ4">
        <f>SUMIFS(DataRegularSeason20242025!$AA$3:$AA$1315,DataRegularSeason20242025!$B$3:$B$1315, "&lt;=" &amp; FQ$1, DataRegularSeason20242025!$D$3:$D$1315, $A4)+SUMIFS(DataRegularSeason20242025!$AB$3:$AB$1315,DataRegularSeason20242025!$B$3:$B$1315, "&lt;=" &amp; FQ$1, DataRegularSeason20242025!$E$3:$E$1315, $A4)</f>
        <v>66</v>
      </c>
      <c r="FR4">
        <f>SUMIFS(DataRegularSeason20242025!$AA$3:$AA$1315,DataRegularSeason20242025!$B$3:$B$1315, "&lt;=" &amp; FR$1, DataRegularSeason20242025!$D$3:$D$1315, $A4)+SUMIFS(DataRegularSeason20242025!$AB$3:$AB$1315,DataRegularSeason20242025!$B$3:$B$1315, "&lt;=" &amp; FR$1, DataRegularSeason20242025!$E$3:$E$1315, $A4)</f>
        <v>66</v>
      </c>
      <c r="FS4">
        <f>SUMIFS(DataRegularSeason20242025!$AA$3:$AA$1315,DataRegularSeason20242025!$B$3:$B$1315, "&lt;=" &amp; FS$1, DataRegularSeason20242025!$D$3:$D$1315, $A4)+SUMIFS(DataRegularSeason20242025!$AB$3:$AB$1315,DataRegularSeason20242025!$B$3:$B$1315, "&lt;=" &amp; FS$1, DataRegularSeason20242025!$E$3:$E$1315, $A4)</f>
        <v>66</v>
      </c>
      <c r="FT4">
        <f>SUMIFS(DataRegularSeason20242025!$AA$3:$AA$1315,DataRegularSeason20242025!$B$3:$B$1315, "&lt;=" &amp; FT$1, DataRegularSeason20242025!$D$3:$D$1315, $A4)+SUMIFS(DataRegularSeason20242025!$AB$3:$AB$1315,DataRegularSeason20242025!$B$3:$B$1315, "&lt;=" &amp; FT$1, DataRegularSeason20242025!$E$3:$E$1315, $A4)</f>
        <v>66</v>
      </c>
      <c r="FU4">
        <f>SUMIFS(DataRegularSeason20242025!$AA$3:$AA$1315,DataRegularSeason20242025!$B$3:$B$1315, "&lt;=" &amp; FU$1, DataRegularSeason20242025!$D$3:$D$1315, $A4)+SUMIFS(DataRegularSeason20242025!$AB$3:$AB$1315,DataRegularSeason20242025!$B$3:$B$1315, "&lt;=" &amp; FU$1, DataRegularSeason20242025!$E$3:$E$1315, $A4)</f>
        <v>66</v>
      </c>
      <c r="FV4">
        <f>SUMIFS(DataRegularSeason20242025!$AA$3:$AA$1315,DataRegularSeason20242025!$B$3:$B$1315, "&lt;=" &amp; FV$1, DataRegularSeason20242025!$D$3:$D$1315, $A4)+SUMIFS(DataRegularSeason20242025!$AB$3:$AB$1315,DataRegularSeason20242025!$B$3:$B$1315, "&lt;=" &amp; FV$1, DataRegularSeason20242025!$E$3:$E$1315, $A4)</f>
        <v>66</v>
      </c>
      <c r="FW4">
        <f>SUMIFS(DataRegularSeason20242025!$AA$3:$AA$1315,DataRegularSeason20242025!$B$3:$B$1315, "&lt;=" &amp; FW$1, DataRegularSeason20242025!$D$3:$D$1315, $A4)+SUMIFS(DataRegularSeason20242025!$AB$3:$AB$1315,DataRegularSeason20242025!$B$3:$B$1315, "&lt;=" &amp; FW$1, DataRegularSeason20242025!$E$3:$E$1315, $A4)</f>
        <v>66</v>
      </c>
      <c r="FX4">
        <f>SUMIFS(DataRegularSeason20242025!$AA$3:$AA$1315,DataRegularSeason20242025!$B$3:$B$1315, "&lt;=" &amp; FX$1, DataRegularSeason20242025!$D$3:$D$1315, $A4)+SUMIFS(DataRegularSeason20242025!$AB$3:$AB$1315,DataRegularSeason20242025!$B$3:$B$1315, "&lt;=" &amp; FX$1, DataRegularSeason20242025!$E$3:$E$1315, $A4)</f>
        <v>66</v>
      </c>
      <c r="FY4">
        <f>SUMIFS(DataRegularSeason20242025!$AA$3:$AA$1315,DataRegularSeason20242025!$B$3:$B$1315, "&lt;=" &amp; FY$1, DataRegularSeason20242025!$D$3:$D$1315, $A4)+SUMIFS(DataRegularSeason20242025!$AB$3:$AB$1315,DataRegularSeason20242025!$B$3:$B$1315, "&lt;=" &amp; FY$1, DataRegularSeason20242025!$E$3:$E$1315, $A4)</f>
        <v>66</v>
      </c>
      <c r="FZ4">
        <f>SUMIFS(DataRegularSeason20242025!$AA$3:$AA$1315,DataRegularSeason20242025!$B$3:$B$1315, "&lt;=" &amp; FZ$1, DataRegularSeason20242025!$D$3:$D$1315, $A4)+SUMIFS(DataRegularSeason20242025!$AB$3:$AB$1315,DataRegularSeason20242025!$B$3:$B$1315, "&lt;=" &amp; FZ$1, DataRegularSeason20242025!$E$3:$E$1315, $A4)</f>
        <v>66</v>
      </c>
      <c r="GA4">
        <f>SUMIFS(DataRegularSeason20242025!$AA$3:$AA$1315,DataRegularSeason20242025!$B$3:$B$1315, "&lt;=" &amp; GA$1, DataRegularSeason20242025!$D$3:$D$1315, $A4)+SUMIFS(DataRegularSeason20242025!$AB$3:$AB$1315,DataRegularSeason20242025!$B$3:$B$1315, "&lt;=" &amp; GA$1, DataRegularSeason20242025!$E$3:$E$1315, $A4)</f>
        <v>66</v>
      </c>
      <c r="GB4">
        <f>SUMIFS(DataRegularSeason20242025!$AA$3:$AA$1315,DataRegularSeason20242025!$B$3:$B$1315, "&lt;=" &amp; GB$1, DataRegularSeason20242025!$D$3:$D$1315, $A4)+SUMIFS(DataRegularSeason20242025!$AB$3:$AB$1315,DataRegularSeason20242025!$B$3:$B$1315, "&lt;=" &amp; GB$1, DataRegularSeason20242025!$E$3:$E$1315, $A4)</f>
        <v>66</v>
      </c>
      <c r="GC4">
        <f>SUMIFS(DataRegularSeason20242025!$AA$3:$AA$1315,DataRegularSeason20242025!$B$3:$B$1315, "&lt;=" &amp; GC$1, DataRegularSeason20242025!$D$3:$D$1315, $A4)+SUMIFS(DataRegularSeason20242025!$AB$3:$AB$1315,DataRegularSeason20242025!$B$3:$B$1315, "&lt;=" &amp; GC$1, DataRegularSeason20242025!$E$3:$E$1315, $A4)</f>
        <v>66</v>
      </c>
      <c r="GD4">
        <f>SUMIFS(DataRegularSeason20242025!$AA$3:$AA$1315,DataRegularSeason20242025!$B$3:$B$1315, "&lt;=" &amp; GD$1, DataRegularSeason20242025!$D$3:$D$1315, $A4)+SUMIFS(DataRegularSeason20242025!$AB$3:$AB$1315,DataRegularSeason20242025!$B$3:$B$1315, "&lt;=" &amp; GD$1, DataRegularSeason20242025!$E$3:$E$1315, $A4)</f>
        <v>66</v>
      </c>
      <c r="GE4">
        <f>SUMIFS(DataRegularSeason20242025!$AA$3:$AA$1315,DataRegularSeason20242025!$B$3:$B$1315, "&lt;=" &amp; GE$1, DataRegularSeason20242025!$D$3:$D$1315, $A4)+SUMIFS(DataRegularSeason20242025!$AB$3:$AB$1315,DataRegularSeason20242025!$B$3:$B$1315, "&lt;=" &amp; GE$1, DataRegularSeason20242025!$E$3:$E$1315, $A4)</f>
        <v>66</v>
      </c>
      <c r="GF4">
        <f>SUMIFS(DataRegularSeason20242025!$AA$3:$AA$1315,DataRegularSeason20242025!$B$3:$B$1315, "&lt;=" &amp; GF$1, DataRegularSeason20242025!$D$3:$D$1315, $A4)+SUMIFS(DataRegularSeason20242025!$AB$3:$AB$1315,DataRegularSeason20242025!$B$3:$B$1315, "&lt;=" &amp; GF$1, DataRegularSeason20242025!$E$3:$E$1315, $A4)</f>
        <v>66</v>
      </c>
      <c r="GG4">
        <f>SUMIFS(DataRegularSeason20242025!$AA$3:$AA$1315,DataRegularSeason20242025!$B$3:$B$1315, "&lt;=" &amp; GG$1, DataRegularSeason20242025!$D$3:$D$1315, $A4)+SUMIFS(DataRegularSeason20242025!$AB$3:$AB$1315,DataRegularSeason20242025!$B$3:$B$1315, "&lt;=" &amp; GG$1, DataRegularSeason20242025!$E$3:$E$1315, $A4)</f>
        <v>66</v>
      </c>
      <c r="GH4">
        <f>SUMIFS(DataRegularSeason20242025!$AA$3:$AA$1315,DataRegularSeason20242025!$B$3:$B$1315, "&lt;=" &amp; GH$1, DataRegularSeason20242025!$D$3:$D$1315, $A4)+SUMIFS(DataRegularSeason20242025!$AB$3:$AB$1315,DataRegularSeason20242025!$B$3:$B$1315, "&lt;=" &amp; GH$1, DataRegularSeason20242025!$E$3:$E$1315, $A4)</f>
        <v>66</v>
      </c>
      <c r="GI4">
        <f>SUMIFS(DataRegularSeason20242025!$AA$3:$AA$1315,DataRegularSeason20242025!$B$3:$B$1315, "&lt;=" &amp; GI$1, DataRegularSeason20242025!$D$3:$D$1315, $A4)+SUMIFS(DataRegularSeason20242025!$AB$3:$AB$1315,DataRegularSeason20242025!$B$3:$B$1315, "&lt;=" &amp; GI$1, DataRegularSeason20242025!$E$3:$E$1315, $A4)</f>
        <v>66</v>
      </c>
      <c r="GJ4">
        <f>SUMIFS(DataRegularSeason20242025!$AA$3:$AA$1315,DataRegularSeason20242025!$B$3:$B$1315, "&lt;=" &amp; GJ$1, DataRegularSeason20242025!$D$3:$D$1315, $A4)+SUMIFS(DataRegularSeason20242025!$AB$3:$AB$1315,DataRegularSeason20242025!$B$3:$B$1315, "&lt;=" &amp; GJ$1, DataRegularSeason20242025!$E$3:$E$1315, $A4)</f>
        <v>66</v>
      </c>
      <c r="GK4">
        <f>SUMIFS(DataRegularSeason20242025!$AA$3:$AA$1315,DataRegularSeason20242025!$B$3:$B$1315, "&lt;=" &amp; GK$1, DataRegularSeason20242025!$D$3:$D$1315, $A4)+SUMIFS(DataRegularSeason20242025!$AB$3:$AB$1315,DataRegularSeason20242025!$B$3:$B$1315, "&lt;=" &amp; GK$1, DataRegularSeason20242025!$E$3:$E$1315, $A4)</f>
        <v>66</v>
      </c>
      <c r="GL4">
        <f>SUMIFS(DataRegularSeason20242025!$AA$3:$AA$1315,DataRegularSeason20242025!$B$3:$B$1315, "&lt;=" &amp; GL$1, DataRegularSeason20242025!$D$3:$D$1315, $A4)+SUMIFS(DataRegularSeason20242025!$AB$3:$AB$1315,DataRegularSeason20242025!$B$3:$B$1315, "&lt;=" &amp; GL$1, DataRegularSeason20242025!$E$3:$E$1315, $A4)</f>
        <v>66</v>
      </c>
      <c r="GM4">
        <f>SUMIFS(DataRegularSeason20242025!$AA$3:$AA$1315,DataRegularSeason20242025!$B$3:$B$1315, "&lt;=" &amp; GM$1, DataRegularSeason20242025!$D$3:$D$1315, $A4)+SUMIFS(DataRegularSeason20242025!$AB$3:$AB$1315,DataRegularSeason20242025!$B$3:$B$1315, "&lt;=" &amp; GM$1, DataRegularSeason20242025!$E$3:$E$1315, $A4)</f>
        <v>66</v>
      </c>
      <c r="GN4">
        <f>SUMIFS(DataRegularSeason20242025!$AA$3:$AA$1315,DataRegularSeason20242025!$B$3:$B$1315, "&lt;=" &amp; GN$1, DataRegularSeason20242025!$D$3:$D$1315, $A4)+SUMIFS(DataRegularSeason20242025!$AB$3:$AB$1315,DataRegularSeason20242025!$B$3:$B$1315, "&lt;=" &amp; GN$1, DataRegularSeason20242025!$E$3:$E$1315, $A4)</f>
        <v>66</v>
      </c>
      <c r="GO4">
        <f>SUMIFS(DataRegularSeason20242025!$AA$3:$AA$1315,DataRegularSeason20242025!$B$3:$B$1315, "&lt;=" &amp; GO$1, DataRegularSeason20242025!$D$3:$D$1315, $A4)+SUMIFS(DataRegularSeason20242025!$AB$3:$AB$1315,DataRegularSeason20242025!$B$3:$B$1315, "&lt;=" &amp; GO$1, DataRegularSeason20242025!$E$3:$E$1315, $A4)</f>
        <v>66</v>
      </c>
      <c r="GP4">
        <f>SUMIFS(DataRegularSeason20242025!$AA$3:$AA$1315,DataRegularSeason20242025!$B$3:$B$1315, "&lt;=" &amp; GP$1, DataRegularSeason20242025!$D$3:$D$1315, $A4)+SUMIFS(DataRegularSeason20242025!$AB$3:$AB$1315,DataRegularSeason20242025!$B$3:$B$1315, "&lt;=" &amp; GP$1, DataRegularSeason20242025!$E$3:$E$1315, $A4)</f>
        <v>66</v>
      </c>
      <c r="GQ4">
        <f>SUMIFS(DataRegularSeason20242025!$AA$3:$AA$1315,DataRegularSeason20242025!$B$3:$B$1315, "&lt;=" &amp; GQ$1, DataRegularSeason20242025!$D$3:$D$1315, $A4)+SUMIFS(DataRegularSeason20242025!$AB$3:$AB$1315,DataRegularSeason20242025!$B$3:$B$1315, "&lt;=" &amp; GQ$1, DataRegularSeason20242025!$E$3:$E$1315, $A4)</f>
        <v>66</v>
      </c>
      <c r="GR4">
        <f>SUMIFS(DataRegularSeason20242025!$AA$3:$AA$1315,DataRegularSeason20242025!$B$3:$B$1315, "&lt;=" &amp; GR$1, DataRegularSeason20242025!$D$3:$D$1315, $A4)+SUMIFS(DataRegularSeason20242025!$AB$3:$AB$1315,DataRegularSeason20242025!$B$3:$B$1315, "&lt;=" &amp; GR$1, DataRegularSeason20242025!$E$3:$E$1315, $A4)</f>
        <v>66</v>
      </c>
      <c r="GS4">
        <f>SUMIFS(DataRegularSeason20242025!$AA$3:$AA$1315,DataRegularSeason20242025!$B$3:$B$1315, "&lt;=" &amp; GS$1, DataRegularSeason20242025!$D$3:$D$1315, $A4)+SUMIFS(DataRegularSeason20242025!$AB$3:$AB$1315,DataRegularSeason20242025!$B$3:$B$1315, "&lt;=" &amp; GS$1, DataRegularSeason20242025!$E$3:$E$1315, $A4)</f>
        <v>66</v>
      </c>
      <c r="GT4">
        <f>SUMIFS(DataRegularSeason20242025!$AA$3:$AA$1315,DataRegularSeason20242025!$B$3:$B$1315, "&lt;=" &amp; GT$1, DataRegularSeason20242025!$D$3:$D$1315, $A4)+SUMIFS(DataRegularSeason20242025!$AB$3:$AB$1315,DataRegularSeason20242025!$B$3:$B$1315, "&lt;=" &amp; GT$1, DataRegularSeason20242025!$E$3:$E$1315, $A4)</f>
        <v>66</v>
      </c>
      <c r="GU4">
        <f>SUMIFS(DataRegularSeason20242025!$AA$3:$AA$1315,DataRegularSeason20242025!$B$3:$B$1315, "&lt;=" &amp; GU$1, DataRegularSeason20242025!$D$3:$D$1315, $A4)+SUMIFS(DataRegularSeason20242025!$AB$3:$AB$1315,DataRegularSeason20242025!$B$3:$B$1315, "&lt;=" &amp; GU$1, DataRegularSeason20242025!$E$3:$E$1315, $A4)</f>
        <v>66</v>
      </c>
    </row>
    <row r="5" spans="1:275" x14ac:dyDescent="0.25">
      <c r="A5" t="s">
        <v>29</v>
      </c>
      <c r="B5" t="s">
        <v>97</v>
      </c>
      <c r="C5" s="127"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62</v>
      </c>
      <c r="EX5">
        <f>SUMIFS(DataRegularSeason20242025!$AA$3:$AA$1315,DataRegularSeason20242025!$B$3:$B$1315, "&lt;=" &amp; EX$1, DataRegularSeason20242025!$D$3:$D$1315, $A5)+SUMIFS(DataRegularSeason20242025!$AB$3:$AB$1315,DataRegularSeason20242025!$B$3:$B$1315, "&lt;=" &amp; EX$1, DataRegularSeason20242025!$E$3:$E$1315, $A5)</f>
        <v>62</v>
      </c>
      <c r="EY5">
        <f>SUMIFS(DataRegularSeason20242025!$AA$3:$AA$1315,DataRegularSeason20242025!$B$3:$B$1315, "&lt;=" &amp; EY$1, DataRegularSeason20242025!$D$3:$D$1315, $A5)+SUMIFS(DataRegularSeason20242025!$AB$3:$AB$1315,DataRegularSeason20242025!$B$3:$B$1315, "&lt;=" &amp; EY$1, DataRegularSeason20242025!$E$3:$E$1315, $A5)</f>
        <v>62</v>
      </c>
      <c r="EZ5">
        <f>SUMIFS(DataRegularSeason20242025!$AA$3:$AA$1315,DataRegularSeason20242025!$B$3:$B$1315, "&lt;=" &amp; EZ$1, DataRegularSeason20242025!$D$3:$D$1315, $A5)+SUMIFS(DataRegularSeason20242025!$AB$3:$AB$1315,DataRegularSeason20242025!$B$3:$B$1315, "&lt;=" &amp; EZ$1, DataRegularSeason20242025!$E$3:$E$1315, $A5)</f>
        <v>62</v>
      </c>
      <c r="FA5">
        <f>SUMIFS(DataRegularSeason20242025!$AA$3:$AA$1315,DataRegularSeason20242025!$B$3:$B$1315, "&lt;=" &amp; FA$1, DataRegularSeason20242025!$D$3:$D$1315, $A5)+SUMIFS(DataRegularSeason20242025!$AB$3:$AB$1315,DataRegularSeason20242025!$B$3:$B$1315, "&lt;=" &amp; FA$1, DataRegularSeason20242025!$E$3:$E$1315, $A5)</f>
        <v>62</v>
      </c>
      <c r="FB5">
        <f>SUMIFS(DataRegularSeason20242025!$AA$3:$AA$1315,DataRegularSeason20242025!$B$3:$B$1315, "&lt;=" &amp; FB$1, DataRegularSeason20242025!$D$3:$D$1315, $A5)+SUMIFS(DataRegularSeason20242025!$AB$3:$AB$1315,DataRegularSeason20242025!$B$3:$B$1315, "&lt;=" &amp; FB$1, DataRegularSeason20242025!$E$3:$E$1315, $A5)</f>
        <v>62</v>
      </c>
      <c r="FC5">
        <f>SUMIFS(DataRegularSeason20242025!$AA$3:$AA$1315,DataRegularSeason20242025!$B$3:$B$1315, "&lt;=" &amp; FC$1, DataRegularSeason20242025!$D$3:$D$1315, $A5)+SUMIFS(DataRegularSeason20242025!$AB$3:$AB$1315,DataRegularSeason20242025!$B$3:$B$1315, "&lt;=" &amp; FC$1, DataRegularSeason20242025!$E$3:$E$1315, $A5)</f>
        <v>62</v>
      </c>
      <c r="FD5">
        <f>SUMIFS(DataRegularSeason20242025!$AA$3:$AA$1315,DataRegularSeason20242025!$B$3:$B$1315, "&lt;=" &amp; FD$1, DataRegularSeason20242025!$D$3:$D$1315, $A5)+SUMIFS(DataRegularSeason20242025!$AB$3:$AB$1315,DataRegularSeason20242025!$B$3:$B$1315, "&lt;=" &amp; FD$1, DataRegularSeason20242025!$E$3:$E$1315, $A5)</f>
        <v>62</v>
      </c>
      <c r="FE5">
        <f>SUMIFS(DataRegularSeason20242025!$AA$3:$AA$1315,DataRegularSeason20242025!$B$3:$B$1315, "&lt;=" &amp; FE$1, DataRegularSeason20242025!$D$3:$D$1315, $A5)+SUMIFS(DataRegularSeason20242025!$AB$3:$AB$1315,DataRegularSeason20242025!$B$3:$B$1315, "&lt;=" &amp; FE$1, DataRegularSeason20242025!$E$3:$E$1315, $A5)</f>
        <v>62</v>
      </c>
      <c r="FF5">
        <f>SUMIFS(DataRegularSeason20242025!$AA$3:$AA$1315,DataRegularSeason20242025!$B$3:$B$1315, "&lt;=" &amp; FF$1, DataRegularSeason20242025!$D$3:$D$1315, $A5)+SUMIFS(DataRegularSeason20242025!$AB$3:$AB$1315,DataRegularSeason20242025!$B$3:$B$1315, "&lt;=" &amp; FF$1, DataRegularSeason20242025!$E$3:$E$1315, $A5)</f>
        <v>62</v>
      </c>
      <c r="FG5">
        <f>SUMIFS(DataRegularSeason20242025!$AA$3:$AA$1315,DataRegularSeason20242025!$B$3:$B$1315, "&lt;=" &amp; FG$1, DataRegularSeason20242025!$D$3:$D$1315, $A5)+SUMIFS(DataRegularSeason20242025!$AB$3:$AB$1315,DataRegularSeason20242025!$B$3:$B$1315, "&lt;=" &amp; FG$1, DataRegularSeason20242025!$E$3:$E$1315, $A5)</f>
        <v>62</v>
      </c>
      <c r="FH5">
        <f>SUMIFS(DataRegularSeason20242025!$AA$3:$AA$1315,DataRegularSeason20242025!$B$3:$B$1315, "&lt;=" &amp; FH$1, DataRegularSeason20242025!$D$3:$D$1315, $A5)+SUMIFS(DataRegularSeason20242025!$AB$3:$AB$1315,DataRegularSeason20242025!$B$3:$B$1315, "&lt;=" &amp; FH$1, DataRegularSeason20242025!$E$3:$E$1315, $A5)</f>
        <v>62</v>
      </c>
      <c r="FI5">
        <f>SUMIFS(DataRegularSeason20242025!$AA$3:$AA$1315,DataRegularSeason20242025!$B$3:$B$1315, "&lt;=" &amp; FI$1, DataRegularSeason20242025!$D$3:$D$1315, $A5)+SUMIFS(DataRegularSeason20242025!$AB$3:$AB$1315,DataRegularSeason20242025!$B$3:$B$1315, "&lt;=" &amp; FI$1, DataRegularSeason20242025!$E$3:$E$1315, $A5)</f>
        <v>62</v>
      </c>
      <c r="FJ5">
        <f>SUMIFS(DataRegularSeason20242025!$AA$3:$AA$1315,DataRegularSeason20242025!$B$3:$B$1315, "&lt;=" &amp; FJ$1, DataRegularSeason20242025!$D$3:$D$1315, $A5)+SUMIFS(DataRegularSeason20242025!$AB$3:$AB$1315,DataRegularSeason20242025!$B$3:$B$1315, "&lt;=" &amp; FJ$1, DataRegularSeason20242025!$E$3:$E$1315, $A5)</f>
        <v>62</v>
      </c>
      <c r="FK5">
        <f>SUMIFS(DataRegularSeason20242025!$AA$3:$AA$1315,DataRegularSeason20242025!$B$3:$B$1315, "&lt;=" &amp; FK$1, DataRegularSeason20242025!$D$3:$D$1315, $A5)+SUMIFS(DataRegularSeason20242025!$AB$3:$AB$1315,DataRegularSeason20242025!$B$3:$B$1315, "&lt;=" &amp; FK$1, DataRegularSeason20242025!$E$3:$E$1315, $A5)</f>
        <v>62</v>
      </c>
      <c r="FL5">
        <f>SUMIFS(DataRegularSeason20242025!$AA$3:$AA$1315,DataRegularSeason20242025!$B$3:$B$1315, "&lt;=" &amp; FL$1, DataRegularSeason20242025!$D$3:$D$1315, $A5)+SUMIFS(DataRegularSeason20242025!$AB$3:$AB$1315,DataRegularSeason20242025!$B$3:$B$1315, "&lt;=" &amp; FL$1, DataRegularSeason20242025!$E$3:$E$1315, $A5)</f>
        <v>62</v>
      </c>
      <c r="FM5">
        <f>SUMIFS(DataRegularSeason20242025!$AA$3:$AA$1315,DataRegularSeason20242025!$B$3:$B$1315, "&lt;=" &amp; FM$1, DataRegularSeason20242025!$D$3:$D$1315, $A5)+SUMIFS(DataRegularSeason20242025!$AB$3:$AB$1315,DataRegularSeason20242025!$B$3:$B$1315, "&lt;=" &amp; FM$1, DataRegularSeason20242025!$E$3:$E$1315, $A5)</f>
        <v>62</v>
      </c>
      <c r="FN5">
        <f>SUMIFS(DataRegularSeason20242025!$AA$3:$AA$1315,DataRegularSeason20242025!$B$3:$B$1315, "&lt;=" &amp; FN$1, DataRegularSeason20242025!$D$3:$D$1315, $A5)+SUMIFS(DataRegularSeason20242025!$AB$3:$AB$1315,DataRegularSeason20242025!$B$3:$B$1315, "&lt;=" &amp; FN$1, DataRegularSeason20242025!$E$3:$E$1315, $A5)</f>
        <v>62</v>
      </c>
      <c r="FO5">
        <f>SUMIFS(DataRegularSeason20242025!$AA$3:$AA$1315,DataRegularSeason20242025!$B$3:$B$1315, "&lt;=" &amp; FO$1, DataRegularSeason20242025!$D$3:$D$1315, $A5)+SUMIFS(DataRegularSeason20242025!$AB$3:$AB$1315,DataRegularSeason20242025!$B$3:$B$1315, "&lt;=" &amp; FO$1, DataRegularSeason20242025!$E$3:$E$1315, $A5)</f>
        <v>62</v>
      </c>
      <c r="FP5">
        <f>SUMIFS(DataRegularSeason20242025!$AA$3:$AA$1315,DataRegularSeason20242025!$B$3:$B$1315, "&lt;=" &amp; FP$1, DataRegularSeason20242025!$D$3:$D$1315, $A5)+SUMIFS(DataRegularSeason20242025!$AB$3:$AB$1315,DataRegularSeason20242025!$B$3:$B$1315, "&lt;=" &amp; FP$1, DataRegularSeason20242025!$E$3:$E$1315, $A5)</f>
        <v>62</v>
      </c>
      <c r="FQ5">
        <f>SUMIFS(DataRegularSeason20242025!$AA$3:$AA$1315,DataRegularSeason20242025!$B$3:$B$1315, "&lt;=" &amp; FQ$1, DataRegularSeason20242025!$D$3:$D$1315, $A5)+SUMIFS(DataRegularSeason20242025!$AB$3:$AB$1315,DataRegularSeason20242025!$B$3:$B$1315, "&lt;=" &amp; FQ$1, DataRegularSeason20242025!$E$3:$E$1315, $A5)</f>
        <v>62</v>
      </c>
      <c r="FR5">
        <f>SUMIFS(DataRegularSeason20242025!$AA$3:$AA$1315,DataRegularSeason20242025!$B$3:$B$1315, "&lt;=" &amp; FR$1, DataRegularSeason20242025!$D$3:$D$1315, $A5)+SUMIFS(DataRegularSeason20242025!$AB$3:$AB$1315,DataRegularSeason20242025!$B$3:$B$1315, "&lt;=" &amp; FR$1, DataRegularSeason20242025!$E$3:$E$1315, $A5)</f>
        <v>62</v>
      </c>
      <c r="FS5">
        <f>SUMIFS(DataRegularSeason20242025!$AA$3:$AA$1315,DataRegularSeason20242025!$B$3:$B$1315, "&lt;=" &amp; FS$1, DataRegularSeason20242025!$D$3:$D$1315, $A5)+SUMIFS(DataRegularSeason20242025!$AB$3:$AB$1315,DataRegularSeason20242025!$B$3:$B$1315, "&lt;=" &amp; FS$1, DataRegularSeason20242025!$E$3:$E$1315, $A5)</f>
        <v>62</v>
      </c>
      <c r="FT5">
        <f>SUMIFS(DataRegularSeason20242025!$AA$3:$AA$1315,DataRegularSeason20242025!$B$3:$B$1315, "&lt;=" &amp; FT$1, DataRegularSeason20242025!$D$3:$D$1315, $A5)+SUMIFS(DataRegularSeason20242025!$AB$3:$AB$1315,DataRegularSeason20242025!$B$3:$B$1315, "&lt;=" &amp; FT$1, DataRegularSeason20242025!$E$3:$E$1315, $A5)</f>
        <v>62</v>
      </c>
      <c r="FU5">
        <f>SUMIFS(DataRegularSeason20242025!$AA$3:$AA$1315,DataRegularSeason20242025!$B$3:$B$1315, "&lt;=" &amp; FU$1, DataRegularSeason20242025!$D$3:$D$1315, $A5)+SUMIFS(DataRegularSeason20242025!$AB$3:$AB$1315,DataRegularSeason20242025!$B$3:$B$1315, "&lt;=" &amp; FU$1, DataRegularSeason20242025!$E$3:$E$1315, $A5)</f>
        <v>62</v>
      </c>
      <c r="FV5">
        <f>SUMIFS(DataRegularSeason20242025!$AA$3:$AA$1315,DataRegularSeason20242025!$B$3:$B$1315, "&lt;=" &amp; FV$1, DataRegularSeason20242025!$D$3:$D$1315, $A5)+SUMIFS(DataRegularSeason20242025!$AB$3:$AB$1315,DataRegularSeason20242025!$B$3:$B$1315, "&lt;=" &amp; FV$1, DataRegularSeason20242025!$E$3:$E$1315, $A5)</f>
        <v>62</v>
      </c>
      <c r="FW5">
        <f>SUMIFS(DataRegularSeason20242025!$AA$3:$AA$1315,DataRegularSeason20242025!$B$3:$B$1315, "&lt;=" &amp; FW$1, DataRegularSeason20242025!$D$3:$D$1315, $A5)+SUMIFS(DataRegularSeason20242025!$AB$3:$AB$1315,DataRegularSeason20242025!$B$3:$B$1315, "&lt;=" &amp; FW$1, DataRegularSeason20242025!$E$3:$E$1315, $A5)</f>
        <v>62</v>
      </c>
      <c r="FX5">
        <f>SUMIFS(DataRegularSeason20242025!$AA$3:$AA$1315,DataRegularSeason20242025!$B$3:$B$1315, "&lt;=" &amp; FX$1, DataRegularSeason20242025!$D$3:$D$1315, $A5)+SUMIFS(DataRegularSeason20242025!$AB$3:$AB$1315,DataRegularSeason20242025!$B$3:$B$1315, "&lt;=" &amp; FX$1, DataRegularSeason20242025!$E$3:$E$1315, $A5)</f>
        <v>62</v>
      </c>
      <c r="FY5">
        <f>SUMIFS(DataRegularSeason20242025!$AA$3:$AA$1315,DataRegularSeason20242025!$B$3:$B$1315, "&lt;=" &amp; FY$1, DataRegularSeason20242025!$D$3:$D$1315, $A5)+SUMIFS(DataRegularSeason20242025!$AB$3:$AB$1315,DataRegularSeason20242025!$B$3:$B$1315, "&lt;=" &amp; FY$1, DataRegularSeason20242025!$E$3:$E$1315, $A5)</f>
        <v>62</v>
      </c>
      <c r="FZ5">
        <f>SUMIFS(DataRegularSeason20242025!$AA$3:$AA$1315,DataRegularSeason20242025!$B$3:$B$1315, "&lt;=" &amp; FZ$1, DataRegularSeason20242025!$D$3:$D$1315, $A5)+SUMIFS(DataRegularSeason20242025!$AB$3:$AB$1315,DataRegularSeason20242025!$B$3:$B$1315, "&lt;=" &amp; FZ$1, DataRegularSeason20242025!$E$3:$E$1315, $A5)</f>
        <v>62</v>
      </c>
      <c r="GA5">
        <f>SUMIFS(DataRegularSeason20242025!$AA$3:$AA$1315,DataRegularSeason20242025!$B$3:$B$1315, "&lt;=" &amp; GA$1, DataRegularSeason20242025!$D$3:$D$1315, $A5)+SUMIFS(DataRegularSeason20242025!$AB$3:$AB$1315,DataRegularSeason20242025!$B$3:$B$1315, "&lt;=" &amp; GA$1, DataRegularSeason20242025!$E$3:$E$1315, $A5)</f>
        <v>62</v>
      </c>
      <c r="GB5">
        <f>SUMIFS(DataRegularSeason20242025!$AA$3:$AA$1315,DataRegularSeason20242025!$B$3:$B$1315, "&lt;=" &amp; GB$1, DataRegularSeason20242025!$D$3:$D$1315, $A5)+SUMIFS(DataRegularSeason20242025!$AB$3:$AB$1315,DataRegularSeason20242025!$B$3:$B$1315, "&lt;=" &amp; GB$1, DataRegularSeason20242025!$E$3:$E$1315, $A5)</f>
        <v>62</v>
      </c>
      <c r="GC5">
        <f>SUMIFS(DataRegularSeason20242025!$AA$3:$AA$1315,DataRegularSeason20242025!$B$3:$B$1315, "&lt;=" &amp; GC$1, DataRegularSeason20242025!$D$3:$D$1315, $A5)+SUMIFS(DataRegularSeason20242025!$AB$3:$AB$1315,DataRegularSeason20242025!$B$3:$B$1315, "&lt;=" &amp; GC$1, DataRegularSeason20242025!$E$3:$E$1315, $A5)</f>
        <v>62</v>
      </c>
      <c r="GD5">
        <f>SUMIFS(DataRegularSeason20242025!$AA$3:$AA$1315,DataRegularSeason20242025!$B$3:$B$1315, "&lt;=" &amp; GD$1, DataRegularSeason20242025!$D$3:$D$1315, $A5)+SUMIFS(DataRegularSeason20242025!$AB$3:$AB$1315,DataRegularSeason20242025!$B$3:$B$1315, "&lt;=" &amp; GD$1, DataRegularSeason20242025!$E$3:$E$1315, $A5)</f>
        <v>62</v>
      </c>
      <c r="GE5">
        <f>SUMIFS(DataRegularSeason20242025!$AA$3:$AA$1315,DataRegularSeason20242025!$B$3:$B$1315, "&lt;=" &amp; GE$1, DataRegularSeason20242025!$D$3:$D$1315, $A5)+SUMIFS(DataRegularSeason20242025!$AB$3:$AB$1315,DataRegularSeason20242025!$B$3:$B$1315, "&lt;=" &amp; GE$1, DataRegularSeason20242025!$E$3:$E$1315, $A5)</f>
        <v>62</v>
      </c>
      <c r="GF5">
        <f>SUMIFS(DataRegularSeason20242025!$AA$3:$AA$1315,DataRegularSeason20242025!$B$3:$B$1315, "&lt;=" &amp; GF$1, DataRegularSeason20242025!$D$3:$D$1315, $A5)+SUMIFS(DataRegularSeason20242025!$AB$3:$AB$1315,DataRegularSeason20242025!$B$3:$B$1315, "&lt;=" &amp; GF$1, DataRegularSeason20242025!$E$3:$E$1315, $A5)</f>
        <v>62</v>
      </c>
      <c r="GG5">
        <f>SUMIFS(DataRegularSeason20242025!$AA$3:$AA$1315,DataRegularSeason20242025!$B$3:$B$1315, "&lt;=" &amp; GG$1, DataRegularSeason20242025!$D$3:$D$1315, $A5)+SUMIFS(DataRegularSeason20242025!$AB$3:$AB$1315,DataRegularSeason20242025!$B$3:$B$1315, "&lt;=" &amp; GG$1, DataRegularSeason20242025!$E$3:$E$1315, $A5)</f>
        <v>62</v>
      </c>
      <c r="GH5">
        <f>SUMIFS(DataRegularSeason20242025!$AA$3:$AA$1315,DataRegularSeason20242025!$B$3:$B$1315, "&lt;=" &amp; GH$1, DataRegularSeason20242025!$D$3:$D$1315, $A5)+SUMIFS(DataRegularSeason20242025!$AB$3:$AB$1315,DataRegularSeason20242025!$B$3:$B$1315, "&lt;=" &amp; GH$1, DataRegularSeason20242025!$E$3:$E$1315, $A5)</f>
        <v>62</v>
      </c>
      <c r="GI5">
        <f>SUMIFS(DataRegularSeason20242025!$AA$3:$AA$1315,DataRegularSeason20242025!$B$3:$B$1315, "&lt;=" &amp; GI$1, DataRegularSeason20242025!$D$3:$D$1315, $A5)+SUMIFS(DataRegularSeason20242025!$AB$3:$AB$1315,DataRegularSeason20242025!$B$3:$B$1315, "&lt;=" &amp; GI$1, DataRegularSeason20242025!$E$3:$E$1315, $A5)</f>
        <v>62</v>
      </c>
      <c r="GJ5">
        <f>SUMIFS(DataRegularSeason20242025!$AA$3:$AA$1315,DataRegularSeason20242025!$B$3:$B$1315, "&lt;=" &amp; GJ$1, DataRegularSeason20242025!$D$3:$D$1315, $A5)+SUMIFS(DataRegularSeason20242025!$AB$3:$AB$1315,DataRegularSeason20242025!$B$3:$B$1315, "&lt;=" &amp; GJ$1, DataRegularSeason20242025!$E$3:$E$1315, $A5)</f>
        <v>62</v>
      </c>
      <c r="GK5">
        <f>SUMIFS(DataRegularSeason20242025!$AA$3:$AA$1315,DataRegularSeason20242025!$B$3:$B$1315, "&lt;=" &amp; GK$1, DataRegularSeason20242025!$D$3:$D$1315, $A5)+SUMIFS(DataRegularSeason20242025!$AB$3:$AB$1315,DataRegularSeason20242025!$B$3:$B$1315, "&lt;=" &amp; GK$1, DataRegularSeason20242025!$E$3:$E$1315, $A5)</f>
        <v>62</v>
      </c>
      <c r="GL5">
        <f>SUMIFS(DataRegularSeason20242025!$AA$3:$AA$1315,DataRegularSeason20242025!$B$3:$B$1315, "&lt;=" &amp; GL$1, DataRegularSeason20242025!$D$3:$D$1315, $A5)+SUMIFS(DataRegularSeason20242025!$AB$3:$AB$1315,DataRegularSeason20242025!$B$3:$B$1315, "&lt;=" &amp; GL$1, DataRegularSeason20242025!$E$3:$E$1315, $A5)</f>
        <v>62</v>
      </c>
      <c r="GM5">
        <f>SUMIFS(DataRegularSeason20242025!$AA$3:$AA$1315,DataRegularSeason20242025!$B$3:$B$1315, "&lt;=" &amp; GM$1, DataRegularSeason20242025!$D$3:$D$1315, $A5)+SUMIFS(DataRegularSeason20242025!$AB$3:$AB$1315,DataRegularSeason20242025!$B$3:$B$1315, "&lt;=" &amp; GM$1, DataRegularSeason20242025!$E$3:$E$1315, $A5)</f>
        <v>62</v>
      </c>
      <c r="GN5">
        <f>SUMIFS(DataRegularSeason20242025!$AA$3:$AA$1315,DataRegularSeason20242025!$B$3:$B$1315, "&lt;=" &amp; GN$1, DataRegularSeason20242025!$D$3:$D$1315, $A5)+SUMIFS(DataRegularSeason20242025!$AB$3:$AB$1315,DataRegularSeason20242025!$B$3:$B$1315, "&lt;=" &amp; GN$1, DataRegularSeason20242025!$E$3:$E$1315, $A5)</f>
        <v>62</v>
      </c>
      <c r="GO5">
        <f>SUMIFS(DataRegularSeason20242025!$AA$3:$AA$1315,DataRegularSeason20242025!$B$3:$B$1315, "&lt;=" &amp; GO$1, DataRegularSeason20242025!$D$3:$D$1315, $A5)+SUMIFS(DataRegularSeason20242025!$AB$3:$AB$1315,DataRegularSeason20242025!$B$3:$B$1315, "&lt;=" &amp; GO$1, DataRegularSeason20242025!$E$3:$E$1315, $A5)</f>
        <v>62</v>
      </c>
      <c r="GP5">
        <f>SUMIFS(DataRegularSeason20242025!$AA$3:$AA$1315,DataRegularSeason20242025!$B$3:$B$1315, "&lt;=" &amp; GP$1, DataRegularSeason20242025!$D$3:$D$1315, $A5)+SUMIFS(DataRegularSeason20242025!$AB$3:$AB$1315,DataRegularSeason20242025!$B$3:$B$1315, "&lt;=" &amp; GP$1, DataRegularSeason20242025!$E$3:$E$1315, $A5)</f>
        <v>62</v>
      </c>
      <c r="GQ5">
        <f>SUMIFS(DataRegularSeason20242025!$AA$3:$AA$1315,DataRegularSeason20242025!$B$3:$B$1315, "&lt;=" &amp; GQ$1, DataRegularSeason20242025!$D$3:$D$1315, $A5)+SUMIFS(DataRegularSeason20242025!$AB$3:$AB$1315,DataRegularSeason20242025!$B$3:$B$1315, "&lt;=" &amp; GQ$1, DataRegularSeason20242025!$E$3:$E$1315, $A5)</f>
        <v>62</v>
      </c>
      <c r="GR5">
        <f>SUMIFS(DataRegularSeason20242025!$AA$3:$AA$1315,DataRegularSeason20242025!$B$3:$B$1315, "&lt;=" &amp; GR$1, DataRegularSeason20242025!$D$3:$D$1315, $A5)+SUMIFS(DataRegularSeason20242025!$AB$3:$AB$1315,DataRegularSeason20242025!$B$3:$B$1315, "&lt;=" &amp; GR$1, DataRegularSeason20242025!$E$3:$E$1315, $A5)</f>
        <v>62</v>
      </c>
      <c r="GS5">
        <f>SUMIFS(DataRegularSeason20242025!$AA$3:$AA$1315,DataRegularSeason20242025!$B$3:$B$1315, "&lt;=" &amp; GS$1, DataRegularSeason20242025!$D$3:$D$1315, $A5)+SUMIFS(DataRegularSeason20242025!$AB$3:$AB$1315,DataRegularSeason20242025!$B$3:$B$1315, "&lt;=" &amp; GS$1, DataRegularSeason20242025!$E$3:$E$1315, $A5)</f>
        <v>62</v>
      </c>
      <c r="GT5">
        <f>SUMIFS(DataRegularSeason20242025!$AA$3:$AA$1315,DataRegularSeason20242025!$B$3:$B$1315, "&lt;=" &amp; GT$1, DataRegularSeason20242025!$D$3:$D$1315, $A5)+SUMIFS(DataRegularSeason20242025!$AB$3:$AB$1315,DataRegularSeason20242025!$B$3:$B$1315, "&lt;=" &amp; GT$1, DataRegularSeason20242025!$E$3:$E$1315, $A5)</f>
        <v>62</v>
      </c>
      <c r="GU5">
        <f>SUMIFS(DataRegularSeason20242025!$AA$3:$AA$1315,DataRegularSeason20242025!$B$3:$B$1315, "&lt;=" &amp; GU$1, DataRegularSeason20242025!$D$3:$D$1315, $A5)+SUMIFS(DataRegularSeason20242025!$AB$3:$AB$1315,DataRegularSeason20242025!$B$3:$B$1315, "&lt;=" &amp; GU$1, DataRegularSeason20242025!$E$3:$E$1315, $A5)</f>
        <v>62</v>
      </c>
    </row>
    <row r="6" spans="1:275" x14ac:dyDescent="0.25">
      <c r="A6" t="s">
        <v>30</v>
      </c>
      <c r="B6" t="s">
        <v>97</v>
      </c>
      <c r="C6" s="127"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64</v>
      </c>
      <c r="ET6">
        <f>SUMIFS(DataRegularSeason20242025!$AA$3:$AA$1315,DataRegularSeason20242025!$B$3:$B$1315, "&lt;=" &amp; ET$1, DataRegularSeason20242025!$D$3:$D$1315, $A6)+SUMIFS(DataRegularSeason20242025!$AB$3:$AB$1315,DataRegularSeason20242025!$B$3:$B$1315, "&lt;=" &amp; ET$1, DataRegularSeason20242025!$E$3:$E$1315, $A6)</f>
        <v>64</v>
      </c>
      <c r="EU6">
        <f>SUMIFS(DataRegularSeason20242025!$AA$3:$AA$1315,DataRegularSeason20242025!$B$3:$B$1315, "&lt;=" &amp; EU$1, DataRegularSeason20242025!$D$3:$D$1315, $A6)+SUMIFS(DataRegularSeason20242025!$AB$3:$AB$1315,DataRegularSeason20242025!$B$3:$B$1315, "&lt;=" &amp; EU$1, DataRegularSeason20242025!$E$3:$E$1315, $A6)</f>
        <v>64</v>
      </c>
      <c r="EV6">
        <f>SUMIFS(DataRegularSeason20242025!$AA$3:$AA$1315,DataRegularSeason20242025!$B$3:$B$1315, "&lt;=" &amp; EV$1, DataRegularSeason20242025!$D$3:$D$1315, $A6)+SUMIFS(DataRegularSeason20242025!$AB$3:$AB$1315,DataRegularSeason20242025!$B$3:$B$1315, "&lt;=" &amp; EV$1, DataRegularSeason20242025!$E$3:$E$1315, $A6)</f>
        <v>64</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64</v>
      </c>
      <c r="EZ6">
        <f>SUMIFS(DataRegularSeason20242025!$AA$3:$AA$1315,DataRegularSeason20242025!$B$3:$B$1315, "&lt;=" &amp; EZ$1, DataRegularSeason20242025!$D$3:$D$1315, $A6)+SUMIFS(DataRegularSeason20242025!$AB$3:$AB$1315,DataRegularSeason20242025!$B$3:$B$1315, "&lt;=" &amp; EZ$1, DataRegularSeason20242025!$E$3:$E$1315, $A6)</f>
        <v>64</v>
      </c>
      <c r="FA6">
        <f>SUMIFS(DataRegularSeason20242025!$AA$3:$AA$1315,DataRegularSeason20242025!$B$3:$B$1315, "&lt;=" &amp; FA$1, DataRegularSeason20242025!$D$3:$D$1315, $A6)+SUMIFS(DataRegularSeason20242025!$AB$3:$AB$1315,DataRegularSeason20242025!$B$3:$B$1315, "&lt;=" &amp; FA$1, DataRegularSeason20242025!$E$3:$E$1315, $A6)</f>
        <v>64</v>
      </c>
      <c r="FB6">
        <f>SUMIFS(DataRegularSeason20242025!$AA$3:$AA$1315,DataRegularSeason20242025!$B$3:$B$1315, "&lt;=" &amp; FB$1, DataRegularSeason20242025!$D$3:$D$1315, $A6)+SUMIFS(DataRegularSeason20242025!$AB$3:$AB$1315,DataRegularSeason20242025!$B$3:$B$1315, "&lt;=" &amp; FB$1, DataRegularSeason20242025!$E$3:$E$1315, $A6)</f>
        <v>64</v>
      </c>
      <c r="FC6">
        <f>SUMIFS(DataRegularSeason20242025!$AA$3:$AA$1315,DataRegularSeason20242025!$B$3:$B$1315, "&lt;=" &amp; FC$1, DataRegularSeason20242025!$D$3:$D$1315, $A6)+SUMIFS(DataRegularSeason20242025!$AB$3:$AB$1315,DataRegularSeason20242025!$B$3:$B$1315, "&lt;=" &amp; FC$1, DataRegularSeason20242025!$E$3:$E$1315, $A6)</f>
        <v>64</v>
      </c>
      <c r="FD6">
        <f>SUMIFS(DataRegularSeason20242025!$AA$3:$AA$1315,DataRegularSeason20242025!$B$3:$B$1315, "&lt;=" &amp; FD$1, DataRegularSeason20242025!$D$3:$D$1315, $A6)+SUMIFS(DataRegularSeason20242025!$AB$3:$AB$1315,DataRegularSeason20242025!$B$3:$B$1315, "&lt;=" &amp; FD$1, DataRegularSeason20242025!$E$3:$E$1315, $A6)</f>
        <v>64</v>
      </c>
      <c r="FE6">
        <f>SUMIFS(DataRegularSeason20242025!$AA$3:$AA$1315,DataRegularSeason20242025!$B$3:$B$1315, "&lt;=" &amp; FE$1, DataRegularSeason20242025!$D$3:$D$1315, $A6)+SUMIFS(DataRegularSeason20242025!$AB$3:$AB$1315,DataRegularSeason20242025!$B$3:$B$1315, "&lt;=" &amp; FE$1, DataRegularSeason20242025!$E$3:$E$1315, $A6)</f>
        <v>64</v>
      </c>
      <c r="FF6">
        <f>SUMIFS(DataRegularSeason20242025!$AA$3:$AA$1315,DataRegularSeason20242025!$B$3:$B$1315, "&lt;=" &amp; FF$1, DataRegularSeason20242025!$D$3:$D$1315, $A6)+SUMIFS(DataRegularSeason20242025!$AB$3:$AB$1315,DataRegularSeason20242025!$B$3:$B$1315, "&lt;=" &amp; FF$1, DataRegularSeason20242025!$E$3:$E$1315, $A6)</f>
        <v>64</v>
      </c>
      <c r="FG6">
        <f>SUMIFS(DataRegularSeason20242025!$AA$3:$AA$1315,DataRegularSeason20242025!$B$3:$B$1315, "&lt;=" &amp; FG$1, DataRegularSeason20242025!$D$3:$D$1315, $A6)+SUMIFS(DataRegularSeason20242025!$AB$3:$AB$1315,DataRegularSeason20242025!$B$3:$B$1315, "&lt;=" &amp; FG$1, DataRegularSeason20242025!$E$3:$E$1315, $A6)</f>
        <v>64</v>
      </c>
      <c r="FH6">
        <f>SUMIFS(DataRegularSeason20242025!$AA$3:$AA$1315,DataRegularSeason20242025!$B$3:$B$1315, "&lt;=" &amp; FH$1, DataRegularSeason20242025!$D$3:$D$1315, $A6)+SUMIFS(DataRegularSeason20242025!$AB$3:$AB$1315,DataRegularSeason20242025!$B$3:$B$1315, "&lt;=" &amp; FH$1, DataRegularSeason20242025!$E$3:$E$1315, $A6)</f>
        <v>64</v>
      </c>
      <c r="FI6">
        <f>SUMIFS(DataRegularSeason20242025!$AA$3:$AA$1315,DataRegularSeason20242025!$B$3:$B$1315, "&lt;=" &amp; FI$1, DataRegularSeason20242025!$D$3:$D$1315, $A6)+SUMIFS(DataRegularSeason20242025!$AB$3:$AB$1315,DataRegularSeason20242025!$B$3:$B$1315, "&lt;=" &amp; FI$1, DataRegularSeason20242025!$E$3:$E$1315, $A6)</f>
        <v>64</v>
      </c>
      <c r="FJ6">
        <f>SUMIFS(DataRegularSeason20242025!$AA$3:$AA$1315,DataRegularSeason20242025!$B$3:$B$1315, "&lt;=" &amp; FJ$1, DataRegularSeason20242025!$D$3:$D$1315, $A6)+SUMIFS(DataRegularSeason20242025!$AB$3:$AB$1315,DataRegularSeason20242025!$B$3:$B$1315, "&lt;=" &amp; FJ$1, DataRegularSeason20242025!$E$3:$E$1315, $A6)</f>
        <v>64</v>
      </c>
      <c r="FK6">
        <f>SUMIFS(DataRegularSeason20242025!$AA$3:$AA$1315,DataRegularSeason20242025!$B$3:$B$1315, "&lt;=" &amp; FK$1, DataRegularSeason20242025!$D$3:$D$1315, $A6)+SUMIFS(DataRegularSeason20242025!$AB$3:$AB$1315,DataRegularSeason20242025!$B$3:$B$1315, "&lt;=" &amp; FK$1, DataRegularSeason20242025!$E$3:$E$1315, $A6)</f>
        <v>64</v>
      </c>
      <c r="FL6">
        <f>SUMIFS(DataRegularSeason20242025!$AA$3:$AA$1315,DataRegularSeason20242025!$B$3:$B$1315, "&lt;=" &amp; FL$1, DataRegularSeason20242025!$D$3:$D$1315, $A6)+SUMIFS(DataRegularSeason20242025!$AB$3:$AB$1315,DataRegularSeason20242025!$B$3:$B$1315, "&lt;=" &amp; FL$1, DataRegularSeason20242025!$E$3:$E$1315, $A6)</f>
        <v>64</v>
      </c>
      <c r="FM6">
        <f>SUMIFS(DataRegularSeason20242025!$AA$3:$AA$1315,DataRegularSeason20242025!$B$3:$B$1315, "&lt;=" &amp; FM$1, DataRegularSeason20242025!$D$3:$D$1315, $A6)+SUMIFS(DataRegularSeason20242025!$AB$3:$AB$1315,DataRegularSeason20242025!$B$3:$B$1315, "&lt;=" &amp; FM$1, DataRegularSeason20242025!$E$3:$E$1315, $A6)</f>
        <v>64</v>
      </c>
      <c r="FN6">
        <f>SUMIFS(DataRegularSeason20242025!$AA$3:$AA$1315,DataRegularSeason20242025!$B$3:$B$1315, "&lt;=" &amp; FN$1, DataRegularSeason20242025!$D$3:$D$1315, $A6)+SUMIFS(DataRegularSeason20242025!$AB$3:$AB$1315,DataRegularSeason20242025!$B$3:$B$1315, "&lt;=" &amp; FN$1, DataRegularSeason20242025!$E$3:$E$1315, $A6)</f>
        <v>64</v>
      </c>
      <c r="FO6">
        <f>SUMIFS(DataRegularSeason20242025!$AA$3:$AA$1315,DataRegularSeason20242025!$B$3:$B$1315, "&lt;=" &amp; FO$1, DataRegularSeason20242025!$D$3:$D$1315, $A6)+SUMIFS(DataRegularSeason20242025!$AB$3:$AB$1315,DataRegularSeason20242025!$B$3:$B$1315, "&lt;=" &amp; FO$1, DataRegularSeason20242025!$E$3:$E$1315, $A6)</f>
        <v>64</v>
      </c>
      <c r="FP6">
        <f>SUMIFS(DataRegularSeason20242025!$AA$3:$AA$1315,DataRegularSeason20242025!$B$3:$B$1315, "&lt;=" &amp; FP$1, DataRegularSeason20242025!$D$3:$D$1315, $A6)+SUMIFS(DataRegularSeason20242025!$AB$3:$AB$1315,DataRegularSeason20242025!$B$3:$B$1315, "&lt;=" &amp; FP$1, DataRegularSeason20242025!$E$3:$E$1315, $A6)</f>
        <v>64</v>
      </c>
      <c r="FQ6">
        <f>SUMIFS(DataRegularSeason20242025!$AA$3:$AA$1315,DataRegularSeason20242025!$B$3:$B$1315, "&lt;=" &amp; FQ$1, DataRegularSeason20242025!$D$3:$D$1315, $A6)+SUMIFS(DataRegularSeason20242025!$AB$3:$AB$1315,DataRegularSeason20242025!$B$3:$B$1315, "&lt;=" &amp; FQ$1, DataRegularSeason20242025!$E$3:$E$1315, $A6)</f>
        <v>64</v>
      </c>
      <c r="FR6">
        <f>SUMIFS(DataRegularSeason20242025!$AA$3:$AA$1315,DataRegularSeason20242025!$B$3:$B$1315, "&lt;=" &amp; FR$1, DataRegularSeason20242025!$D$3:$D$1315, $A6)+SUMIFS(DataRegularSeason20242025!$AB$3:$AB$1315,DataRegularSeason20242025!$B$3:$B$1315, "&lt;=" &amp; FR$1, DataRegularSeason20242025!$E$3:$E$1315, $A6)</f>
        <v>64</v>
      </c>
      <c r="FS6">
        <f>SUMIFS(DataRegularSeason20242025!$AA$3:$AA$1315,DataRegularSeason20242025!$B$3:$B$1315, "&lt;=" &amp; FS$1, DataRegularSeason20242025!$D$3:$D$1315, $A6)+SUMIFS(DataRegularSeason20242025!$AB$3:$AB$1315,DataRegularSeason20242025!$B$3:$B$1315, "&lt;=" &amp; FS$1, DataRegularSeason20242025!$E$3:$E$1315, $A6)</f>
        <v>64</v>
      </c>
      <c r="FT6">
        <f>SUMIFS(DataRegularSeason20242025!$AA$3:$AA$1315,DataRegularSeason20242025!$B$3:$B$1315, "&lt;=" &amp; FT$1, DataRegularSeason20242025!$D$3:$D$1315, $A6)+SUMIFS(DataRegularSeason20242025!$AB$3:$AB$1315,DataRegularSeason20242025!$B$3:$B$1315, "&lt;=" &amp; FT$1, DataRegularSeason20242025!$E$3:$E$1315, $A6)</f>
        <v>64</v>
      </c>
      <c r="FU6">
        <f>SUMIFS(DataRegularSeason20242025!$AA$3:$AA$1315,DataRegularSeason20242025!$B$3:$B$1315, "&lt;=" &amp; FU$1, DataRegularSeason20242025!$D$3:$D$1315, $A6)+SUMIFS(DataRegularSeason20242025!$AB$3:$AB$1315,DataRegularSeason20242025!$B$3:$B$1315, "&lt;=" &amp; FU$1, DataRegularSeason20242025!$E$3:$E$1315, $A6)</f>
        <v>64</v>
      </c>
      <c r="FV6">
        <f>SUMIFS(DataRegularSeason20242025!$AA$3:$AA$1315,DataRegularSeason20242025!$B$3:$B$1315, "&lt;=" &amp; FV$1, DataRegularSeason20242025!$D$3:$D$1315, $A6)+SUMIFS(DataRegularSeason20242025!$AB$3:$AB$1315,DataRegularSeason20242025!$B$3:$B$1315, "&lt;=" &amp; FV$1, DataRegularSeason20242025!$E$3:$E$1315, $A6)</f>
        <v>64</v>
      </c>
      <c r="FW6">
        <f>SUMIFS(DataRegularSeason20242025!$AA$3:$AA$1315,DataRegularSeason20242025!$B$3:$B$1315, "&lt;=" &amp; FW$1, DataRegularSeason20242025!$D$3:$D$1315, $A6)+SUMIFS(DataRegularSeason20242025!$AB$3:$AB$1315,DataRegularSeason20242025!$B$3:$B$1315, "&lt;=" &amp; FW$1, DataRegularSeason20242025!$E$3:$E$1315, $A6)</f>
        <v>64</v>
      </c>
      <c r="FX6">
        <f>SUMIFS(DataRegularSeason20242025!$AA$3:$AA$1315,DataRegularSeason20242025!$B$3:$B$1315, "&lt;=" &amp; FX$1, DataRegularSeason20242025!$D$3:$D$1315, $A6)+SUMIFS(DataRegularSeason20242025!$AB$3:$AB$1315,DataRegularSeason20242025!$B$3:$B$1315, "&lt;=" &amp; FX$1, DataRegularSeason20242025!$E$3:$E$1315, $A6)</f>
        <v>64</v>
      </c>
      <c r="FY6">
        <f>SUMIFS(DataRegularSeason20242025!$AA$3:$AA$1315,DataRegularSeason20242025!$B$3:$B$1315, "&lt;=" &amp; FY$1, DataRegularSeason20242025!$D$3:$D$1315, $A6)+SUMIFS(DataRegularSeason20242025!$AB$3:$AB$1315,DataRegularSeason20242025!$B$3:$B$1315, "&lt;=" &amp; FY$1, DataRegularSeason20242025!$E$3:$E$1315, $A6)</f>
        <v>64</v>
      </c>
      <c r="FZ6">
        <f>SUMIFS(DataRegularSeason20242025!$AA$3:$AA$1315,DataRegularSeason20242025!$B$3:$B$1315, "&lt;=" &amp; FZ$1, DataRegularSeason20242025!$D$3:$D$1315, $A6)+SUMIFS(DataRegularSeason20242025!$AB$3:$AB$1315,DataRegularSeason20242025!$B$3:$B$1315, "&lt;=" &amp; FZ$1, DataRegularSeason20242025!$E$3:$E$1315, $A6)</f>
        <v>64</v>
      </c>
      <c r="GA6">
        <f>SUMIFS(DataRegularSeason20242025!$AA$3:$AA$1315,DataRegularSeason20242025!$B$3:$B$1315, "&lt;=" &amp; GA$1, DataRegularSeason20242025!$D$3:$D$1315, $A6)+SUMIFS(DataRegularSeason20242025!$AB$3:$AB$1315,DataRegularSeason20242025!$B$3:$B$1315, "&lt;=" &amp; GA$1, DataRegularSeason20242025!$E$3:$E$1315, $A6)</f>
        <v>64</v>
      </c>
      <c r="GB6">
        <f>SUMIFS(DataRegularSeason20242025!$AA$3:$AA$1315,DataRegularSeason20242025!$B$3:$B$1315, "&lt;=" &amp; GB$1, DataRegularSeason20242025!$D$3:$D$1315, $A6)+SUMIFS(DataRegularSeason20242025!$AB$3:$AB$1315,DataRegularSeason20242025!$B$3:$B$1315, "&lt;=" &amp; GB$1, DataRegularSeason20242025!$E$3:$E$1315, $A6)</f>
        <v>64</v>
      </c>
      <c r="GC6">
        <f>SUMIFS(DataRegularSeason20242025!$AA$3:$AA$1315,DataRegularSeason20242025!$B$3:$B$1315, "&lt;=" &amp; GC$1, DataRegularSeason20242025!$D$3:$D$1315, $A6)+SUMIFS(DataRegularSeason20242025!$AB$3:$AB$1315,DataRegularSeason20242025!$B$3:$B$1315, "&lt;=" &amp; GC$1, DataRegularSeason20242025!$E$3:$E$1315, $A6)</f>
        <v>64</v>
      </c>
      <c r="GD6">
        <f>SUMIFS(DataRegularSeason20242025!$AA$3:$AA$1315,DataRegularSeason20242025!$B$3:$B$1315, "&lt;=" &amp; GD$1, DataRegularSeason20242025!$D$3:$D$1315, $A6)+SUMIFS(DataRegularSeason20242025!$AB$3:$AB$1315,DataRegularSeason20242025!$B$3:$B$1315, "&lt;=" &amp; GD$1, DataRegularSeason20242025!$E$3:$E$1315, $A6)</f>
        <v>64</v>
      </c>
      <c r="GE6">
        <f>SUMIFS(DataRegularSeason20242025!$AA$3:$AA$1315,DataRegularSeason20242025!$B$3:$B$1315, "&lt;=" &amp; GE$1, DataRegularSeason20242025!$D$3:$D$1315, $A6)+SUMIFS(DataRegularSeason20242025!$AB$3:$AB$1315,DataRegularSeason20242025!$B$3:$B$1315, "&lt;=" &amp; GE$1, DataRegularSeason20242025!$E$3:$E$1315, $A6)</f>
        <v>64</v>
      </c>
      <c r="GF6">
        <f>SUMIFS(DataRegularSeason20242025!$AA$3:$AA$1315,DataRegularSeason20242025!$B$3:$B$1315, "&lt;=" &amp; GF$1, DataRegularSeason20242025!$D$3:$D$1315, $A6)+SUMIFS(DataRegularSeason20242025!$AB$3:$AB$1315,DataRegularSeason20242025!$B$3:$B$1315, "&lt;=" &amp; GF$1, DataRegularSeason20242025!$E$3:$E$1315, $A6)</f>
        <v>64</v>
      </c>
      <c r="GG6">
        <f>SUMIFS(DataRegularSeason20242025!$AA$3:$AA$1315,DataRegularSeason20242025!$B$3:$B$1315, "&lt;=" &amp; GG$1, DataRegularSeason20242025!$D$3:$D$1315, $A6)+SUMIFS(DataRegularSeason20242025!$AB$3:$AB$1315,DataRegularSeason20242025!$B$3:$B$1315, "&lt;=" &amp; GG$1, DataRegularSeason20242025!$E$3:$E$1315, $A6)</f>
        <v>64</v>
      </c>
      <c r="GH6">
        <f>SUMIFS(DataRegularSeason20242025!$AA$3:$AA$1315,DataRegularSeason20242025!$B$3:$B$1315, "&lt;=" &amp; GH$1, DataRegularSeason20242025!$D$3:$D$1315, $A6)+SUMIFS(DataRegularSeason20242025!$AB$3:$AB$1315,DataRegularSeason20242025!$B$3:$B$1315, "&lt;=" &amp; GH$1, DataRegularSeason20242025!$E$3:$E$1315, $A6)</f>
        <v>64</v>
      </c>
      <c r="GI6">
        <f>SUMIFS(DataRegularSeason20242025!$AA$3:$AA$1315,DataRegularSeason20242025!$B$3:$B$1315, "&lt;=" &amp; GI$1, DataRegularSeason20242025!$D$3:$D$1315, $A6)+SUMIFS(DataRegularSeason20242025!$AB$3:$AB$1315,DataRegularSeason20242025!$B$3:$B$1315, "&lt;=" &amp; GI$1, DataRegularSeason20242025!$E$3:$E$1315, $A6)</f>
        <v>64</v>
      </c>
      <c r="GJ6">
        <f>SUMIFS(DataRegularSeason20242025!$AA$3:$AA$1315,DataRegularSeason20242025!$B$3:$B$1315, "&lt;=" &amp; GJ$1, DataRegularSeason20242025!$D$3:$D$1315, $A6)+SUMIFS(DataRegularSeason20242025!$AB$3:$AB$1315,DataRegularSeason20242025!$B$3:$B$1315, "&lt;=" &amp; GJ$1, DataRegularSeason20242025!$E$3:$E$1315, $A6)</f>
        <v>64</v>
      </c>
      <c r="GK6">
        <f>SUMIFS(DataRegularSeason20242025!$AA$3:$AA$1315,DataRegularSeason20242025!$B$3:$B$1315, "&lt;=" &amp; GK$1, DataRegularSeason20242025!$D$3:$D$1315, $A6)+SUMIFS(DataRegularSeason20242025!$AB$3:$AB$1315,DataRegularSeason20242025!$B$3:$B$1315, "&lt;=" &amp; GK$1, DataRegularSeason20242025!$E$3:$E$1315, $A6)</f>
        <v>64</v>
      </c>
      <c r="GL6">
        <f>SUMIFS(DataRegularSeason20242025!$AA$3:$AA$1315,DataRegularSeason20242025!$B$3:$B$1315, "&lt;=" &amp; GL$1, DataRegularSeason20242025!$D$3:$D$1315, $A6)+SUMIFS(DataRegularSeason20242025!$AB$3:$AB$1315,DataRegularSeason20242025!$B$3:$B$1315, "&lt;=" &amp; GL$1, DataRegularSeason20242025!$E$3:$E$1315, $A6)</f>
        <v>64</v>
      </c>
      <c r="GM6">
        <f>SUMIFS(DataRegularSeason20242025!$AA$3:$AA$1315,DataRegularSeason20242025!$B$3:$B$1315, "&lt;=" &amp; GM$1, DataRegularSeason20242025!$D$3:$D$1315, $A6)+SUMIFS(DataRegularSeason20242025!$AB$3:$AB$1315,DataRegularSeason20242025!$B$3:$B$1315, "&lt;=" &amp; GM$1, DataRegularSeason20242025!$E$3:$E$1315, $A6)</f>
        <v>64</v>
      </c>
      <c r="GN6">
        <f>SUMIFS(DataRegularSeason20242025!$AA$3:$AA$1315,DataRegularSeason20242025!$B$3:$B$1315, "&lt;=" &amp; GN$1, DataRegularSeason20242025!$D$3:$D$1315, $A6)+SUMIFS(DataRegularSeason20242025!$AB$3:$AB$1315,DataRegularSeason20242025!$B$3:$B$1315, "&lt;=" &amp; GN$1, DataRegularSeason20242025!$E$3:$E$1315, $A6)</f>
        <v>64</v>
      </c>
      <c r="GO6">
        <f>SUMIFS(DataRegularSeason20242025!$AA$3:$AA$1315,DataRegularSeason20242025!$B$3:$B$1315, "&lt;=" &amp; GO$1, DataRegularSeason20242025!$D$3:$D$1315, $A6)+SUMIFS(DataRegularSeason20242025!$AB$3:$AB$1315,DataRegularSeason20242025!$B$3:$B$1315, "&lt;=" &amp; GO$1, DataRegularSeason20242025!$E$3:$E$1315, $A6)</f>
        <v>64</v>
      </c>
      <c r="GP6">
        <f>SUMIFS(DataRegularSeason20242025!$AA$3:$AA$1315,DataRegularSeason20242025!$B$3:$B$1315, "&lt;=" &amp; GP$1, DataRegularSeason20242025!$D$3:$D$1315, $A6)+SUMIFS(DataRegularSeason20242025!$AB$3:$AB$1315,DataRegularSeason20242025!$B$3:$B$1315, "&lt;=" &amp; GP$1, DataRegularSeason20242025!$E$3:$E$1315, $A6)</f>
        <v>64</v>
      </c>
      <c r="GQ6">
        <f>SUMIFS(DataRegularSeason20242025!$AA$3:$AA$1315,DataRegularSeason20242025!$B$3:$B$1315, "&lt;=" &amp; GQ$1, DataRegularSeason20242025!$D$3:$D$1315, $A6)+SUMIFS(DataRegularSeason20242025!$AB$3:$AB$1315,DataRegularSeason20242025!$B$3:$B$1315, "&lt;=" &amp; GQ$1, DataRegularSeason20242025!$E$3:$E$1315, $A6)</f>
        <v>64</v>
      </c>
      <c r="GR6">
        <f>SUMIFS(DataRegularSeason20242025!$AA$3:$AA$1315,DataRegularSeason20242025!$B$3:$B$1315, "&lt;=" &amp; GR$1, DataRegularSeason20242025!$D$3:$D$1315, $A6)+SUMIFS(DataRegularSeason20242025!$AB$3:$AB$1315,DataRegularSeason20242025!$B$3:$B$1315, "&lt;=" &amp; GR$1, DataRegularSeason20242025!$E$3:$E$1315, $A6)</f>
        <v>64</v>
      </c>
      <c r="GS6">
        <f>SUMIFS(DataRegularSeason20242025!$AA$3:$AA$1315,DataRegularSeason20242025!$B$3:$B$1315, "&lt;=" &amp; GS$1, DataRegularSeason20242025!$D$3:$D$1315, $A6)+SUMIFS(DataRegularSeason20242025!$AB$3:$AB$1315,DataRegularSeason20242025!$B$3:$B$1315, "&lt;=" &amp; GS$1, DataRegularSeason20242025!$E$3:$E$1315, $A6)</f>
        <v>64</v>
      </c>
      <c r="GT6">
        <f>SUMIFS(DataRegularSeason20242025!$AA$3:$AA$1315,DataRegularSeason20242025!$B$3:$B$1315, "&lt;=" &amp; GT$1, DataRegularSeason20242025!$D$3:$D$1315, $A6)+SUMIFS(DataRegularSeason20242025!$AB$3:$AB$1315,DataRegularSeason20242025!$B$3:$B$1315, "&lt;=" &amp; GT$1, DataRegularSeason20242025!$E$3:$E$1315, $A6)</f>
        <v>64</v>
      </c>
      <c r="GU6">
        <f>SUMIFS(DataRegularSeason20242025!$AA$3:$AA$1315,DataRegularSeason20242025!$B$3:$B$1315, "&lt;=" &amp; GU$1, DataRegularSeason20242025!$D$3:$D$1315, $A6)+SUMIFS(DataRegularSeason20242025!$AB$3:$AB$1315,DataRegularSeason20242025!$B$3:$B$1315, "&lt;=" &amp; GU$1, DataRegularSeason20242025!$E$3:$E$1315, $A6)</f>
        <v>64</v>
      </c>
    </row>
    <row r="7" spans="1:275" x14ac:dyDescent="0.25">
      <c r="A7" t="s">
        <v>15</v>
      </c>
      <c r="B7" t="s">
        <v>97</v>
      </c>
      <c r="C7" s="127"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61</v>
      </c>
      <c r="ET7">
        <f>SUMIFS(DataRegularSeason20242025!$AA$3:$AA$1315,DataRegularSeason20242025!$B$3:$B$1315, "&lt;=" &amp; ET$1, DataRegularSeason20242025!$D$3:$D$1315, $A7)+SUMIFS(DataRegularSeason20242025!$AB$3:$AB$1315,DataRegularSeason20242025!$B$3:$B$1315, "&lt;=" &amp; ET$1, DataRegularSeason20242025!$E$3:$E$1315, $A7)</f>
        <v>61</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61</v>
      </c>
      <c r="EX7">
        <f>SUMIFS(DataRegularSeason20242025!$AA$3:$AA$1315,DataRegularSeason20242025!$B$3:$B$1315, "&lt;=" &amp; EX$1, DataRegularSeason20242025!$D$3:$D$1315, $A7)+SUMIFS(DataRegularSeason20242025!$AB$3:$AB$1315,DataRegularSeason20242025!$B$3:$B$1315, "&lt;=" &amp; EX$1, DataRegularSeason20242025!$E$3:$E$1315, $A7)</f>
        <v>61</v>
      </c>
      <c r="EY7">
        <f>SUMIFS(DataRegularSeason20242025!$AA$3:$AA$1315,DataRegularSeason20242025!$B$3:$B$1315, "&lt;=" &amp; EY$1, DataRegularSeason20242025!$D$3:$D$1315, $A7)+SUMIFS(DataRegularSeason20242025!$AB$3:$AB$1315,DataRegularSeason20242025!$B$3:$B$1315, "&lt;=" &amp; EY$1, DataRegularSeason20242025!$E$3:$E$1315, $A7)</f>
        <v>61</v>
      </c>
      <c r="EZ7">
        <f>SUMIFS(DataRegularSeason20242025!$AA$3:$AA$1315,DataRegularSeason20242025!$B$3:$B$1315, "&lt;=" &amp; EZ$1, DataRegularSeason20242025!$D$3:$D$1315, $A7)+SUMIFS(DataRegularSeason20242025!$AB$3:$AB$1315,DataRegularSeason20242025!$B$3:$B$1315, "&lt;=" &amp; EZ$1, DataRegularSeason20242025!$E$3:$E$1315, $A7)</f>
        <v>61</v>
      </c>
      <c r="FA7">
        <f>SUMIFS(DataRegularSeason20242025!$AA$3:$AA$1315,DataRegularSeason20242025!$B$3:$B$1315, "&lt;=" &amp; FA$1, DataRegularSeason20242025!$D$3:$D$1315, $A7)+SUMIFS(DataRegularSeason20242025!$AB$3:$AB$1315,DataRegularSeason20242025!$B$3:$B$1315, "&lt;=" &amp; FA$1, DataRegularSeason20242025!$E$3:$E$1315, $A7)</f>
        <v>61</v>
      </c>
      <c r="FB7">
        <f>SUMIFS(DataRegularSeason20242025!$AA$3:$AA$1315,DataRegularSeason20242025!$B$3:$B$1315, "&lt;=" &amp; FB$1, DataRegularSeason20242025!$D$3:$D$1315, $A7)+SUMIFS(DataRegularSeason20242025!$AB$3:$AB$1315,DataRegularSeason20242025!$B$3:$B$1315, "&lt;=" &amp; FB$1, DataRegularSeason20242025!$E$3:$E$1315, $A7)</f>
        <v>61</v>
      </c>
      <c r="FC7">
        <f>SUMIFS(DataRegularSeason20242025!$AA$3:$AA$1315,DataRegularSeason20242025!$B$3:$B$1315, "&lt;=" &amp; FC$1, DataRegularSeason20242025!$D$3:$D$1315, $A7)+SUMIFS(DataRegularSeason20242025!$AB$3:$AB$1315,DataRegularSeason20242025!$B$3:$B$1315, "&lt;=" &amp; FC$1, DataRegularSeason20242025!$E$3:$E$1315, $A7)</f>
        <v>61</v>
      </c>
      <c r="FD7">
        <f>SUMIFS(DataRegularSeason20242025!$AA$3:$AA$1315,DataRegularSeason20242025!$B$3:$B$1315, "&lt;=" &amp; FD$1, DataRegularSeason20242025!$D$3:$D$1315, $A7)+SUMIFS(DataRegularSeason20242025!$AB$3:$AB$1315,DataRegularSeason20242025!$B$3:$B$1315, "&lt;=" &amp; FD$1, DataRegularSeason20242025!$E$3:$E$1315, $A7)</f>
        <v>61</v>
      </c>
      <c r="FE7">
        <f>SUMIFS(DataRegularSeason20242025!$AA$3:$AA$1315,DataRegularSeason20242025!$B$3:$B$1315, "&lt;=" &amp; FE$1, DataRegularSeason20242025!$D$3:$D$1315, $A7)+SUMIFS(DataRegularSeason20242025!$AB$3:$AB$1315,DataRegularSeason20242025!$B$3:$B$1315, "&lt;=" &amp; FE$1, DataRegularSeason20242025!$E$3:$E$1315, $A7)</f>
        <v>61</v>
      </c>
      <c r="FF7">
        <f>SUMIFS(DataRegularSeason20242025!$AA$3:$AA$1315,DataRegularSeason20242025!$B$3:$B$1315, "&lt;=" &amp; FF$1, DataRegularSeason20242025!$D$3:$D$1315, $A7)+SUMIFS(DataRegularSeason20242025!$AB$3:$AB$1315,DataRegularSeason20242025!$B$3:$B$1315, "&lt;=" &amp; FF$1, DataRegularSeason20242025!$E$3:$E$1315, $A7)</f>
        <v>61</v>
      </c>
      <c r="FG7">
        <f>SUMIFS(DataRegularSeason20242025!$AA$3:$AA$1315,DataRegularSeason20242025!$B$3:$B$1315, "&lt;=" &amp; FG$1, DataRegularSeason20242025!$D$3:$D$1315, $A7)+SUMIFS(DataRegularSeason20242025!$AB$3:$AB$1315,DataRegularSeason20242025!$B$3:$B$1315, "&lt;=" &amp; FG$1, DataRegularSeason20242025!$E$3:$E$1315, $A7)</f>
        <v>61</v>
      </c>
      <c r="FH7">
        <f>SUMIFS(DataRegularSeason20242025!$AA$3:$AA$1315,DataRegularSeason20242025!$B$3:$B$1315, "&lt;=" &amp; FH$1, DataRegularSeason20242025!$D$3:$D$1315, $A7)+SUMIFS(DataRegularSeason20242025!$AB$3:$AB$1315,DataRegularSeason20242025!$B$3:$B$1315, "&lt;=" &amp; FH$1, DataRegularSeason20242025!$E$3:$E$1315, $A7)</f>
        <v>61</v>
      </c>
      <c r="FI7">
        <f>SUMIFS(DataRegularSeason20242025!$AA$3:$AA$1315,DataRegularSeason20242025!$B$3:$B$1315, "&lt;=" &amp; FI$1, DataRegularSeason20242025!$D$3:$D$1315, $A7)+SUMIFS(DataRegularSeason20242025!$AB$3:$AB$1315,DataRegularSeason20242025!$B$3:$B$1315, "&lt;=" &amp; FI$1, DataRegularSeason20242025!$E$3:$E$1315, $A7)</f>
        <v>61</v>
      </c>
      <c r="FJ7">
        <f>SUMIFS(DataRegularSeason20242025!$AA$3:$AA$1315,DataRegularSeason20242025!$B$3:$B$1315, "&lt;=" &amp; FJ$1, DataRegularSeason20242025!$D$3:$D$1315, $A7)+SUMIFS(DataRegularSeason20242025!$AB$3:$AB$1315,DataRegularSeason20242025!$B$3:$B$1315, "&lt;=" &amp; FJ$1, DataRegularSeason20242025!$E$3:$E$1315, $A7)</f>
        <v>61</v>
      </c>
      <c r="FK7">
        <f>SUMIFS(DataRegularSeason20242025!$AA$3:$AA$1315,DataRegularSeason20242025!$B$3:$B$1315, "&lt;=" &amp; FK$1, DataRegularSeason20242025!$D$3:$D$1315, $A7)+SUMIFS(DataRegularSeason20242025!$AB$3:$AB$1315,DataRegularSeason20242025!$B$3:$B$1315, "&lt;=" &amp; FK$1, DataRegularSeason20242025!$E$3:$E$1315, $A7)</f>
        <v>61</v>
      </c>
      <c r="FL7">
        <f>SUMIFS(DataRegularSeason20242025!$AA$3:$AA$1315,DataRegularSeason20242025!$B$3:$B$1315, "&lt;=" &amp; FL$1, DataRegularSeason20242025!$D$3:$D$1315, $A7)+SUMIFS(DataRegularSeason20242025!$AB$3:$AB$1315,DataRegularSeason20242025!$B$3:$B$1315, "&lt;=" &amp; FL$1, DataRegularSeason20242025!$E$3:$E$1315, $A7)</f>
        <v>61</v>
      </c>
      <c r="FM7">
        <f>SUMIFS(DataRegularSeason20242025!$AA$3:$AA$1315,DataRegularSeason20242025!$B$3:$B$1315, "&lt;=" &amp; FM$1, DataRegularSeason20242025!$D$3:$D$1315, $A7)+SUMIFS(DataRegularSeason20242025!$AB$3:$AB$1315,DataRegularSeason20242025!$B$3:$B$1315, "&lt;=" &amp; FM$1, DataRegularSeason20242025!$E$3:$E$1315, $A7)</f>
        <v>61</v>
      </c>
      <c r="FN7">
        <f>SUMIFS(DataRegularSeason20242025!$AA$3:$AA$1315,DataRegularSeason20242025!$B$3:$B$1315, "&lt;=" &amp; FN$1, DataRegularSeason20242025!$D$3:$D$1315, $A7)+SUMIFS(DataRegularSeason20242025!$AB$3:$AB$1315,DataRegularSeason20242025!$B$3:$B$1315, "&lt;=" &amp; FN$1, DataRegularSeason20242025!$E$3:$E$1315, $A7)</f>
        <v>61</v>
      </c>
      <c r="FO7">
        <f>SUMIFS(DataRegularSeason20242025!$AA$3:$AA$1315,DataRegularSeason20242025!$B$3:$B$1315, "&lt;=" &amp; FO$1, DataRegularSeason20242025!$D$3:$D$1315, $A7)+SUMIFS(DataRegularSeason20242025!$AB$3:$AB$1315,DataRegularSeason20242025!$B$3:$B$1315, "&lt;=" &amp; FO$1, DataRegularSeason20242025!$E$3:$E$1315, $A7)</f>
        <v>61</v>
      </c>
      <c r="FP7">
        <f>SUMIFS(DataRegularSeason20242025!$AA$3:$AA$1315,DataRegularSeason20242025!$B$3:$B$1315, "&lt;=" &amp; FP$1, DataRegularSeason20242025!$D$3:$D$1315, $A7)+SUMIFS(DataRegularSeason20242025!$AB$3:$AB$1315,DataRegularSeason20242025!$B$3:$B$1315, "&lt;=" &amp; FP$1, DataRegularSeason20242025!$E$3:$E$1315, $A7)</f>
        <v>61</v>
      </c>
      <c r="FQ7">
        <f>SUMIFS(DataRegularSeason20242025!$AA$3:$AA$1315,DataRegularSeason20242025!$B$3:$B$1315, "&lt;=" &amp; FQ$1, DataRegularSeason20242025!$D$3:$D$1315, $A7)+SUMIFS(DataRegularSeason20242025!$AB$3:$AB$1315,DataRegularSeason20242025!$B$3:$B$1315, "&lt;=" &amp; FQ$1, DataRegularSeason20242025!$E$3:$E$1315, $A7)</f>
        <v>61</v>
      </c>
      <c r="FR7">
        <f>SUMIFS(DataRegularSeason20242025!$AA$3:$AA$1315,DataRegularSeason20242025!$B$3:$B$1315, "&lt;=" &amp; FR$1, DataRegularSeason20242025!$D$3:$D$1315, $A7)+SUMIFS(DataRegularSeason20242025!$AB$3:$AB$1315,DataRegularSeason20242025!$B$3:$B$1315, "&lt;=" &amp; FR$1, DataRegularSeason20242025!$E$3:$E$1315, $A7)</f>
        <v>61</v>
      </c>
      <c r="FS7">
        <f>SUMIFS(DataRegularSeason20242025!$AA$3:$AA$1315,DataRegularSeason20242025!$B$3:$B$1315, "&lt;=" &amp; FS$1, DataRegularSeason20242025!$D$3:$D$1315, $A7)+SUMIFS(DataRegularSeason20242025!$AB$3:$AB$1315,DataRegularSeason20242025!$B$3:$B$1315, "&lt;=" &amp; FS$1, DataRegularSeason20242025!$E$3:$E$1315, $A7)</f>
        <v>61</v>
      </c>
      <c r="FT7">
        <f>SUMIFS(DataRegularSeason20242025!$AA$3:$AA$1315,DataRegularSeason20242025!$B$3:$B$1315, "&lt;=" &amp; FT$1, DataRegularSeason20242025!$D$3:$D$1315, $A7)+SUMIFS(DataRegularSeason20242025!$AB$3:$AB$1315,DataRegularSeason20242025!$B$3:$B$1315, "&lt;=" &amp; FT$1, DataRegularSeason20242025!$E$3:$E$1315, $A7)</f>
        <v>61</v>
      </c>
      <c r="FU7">
        <f>SUMIFS(DataRegularSeason20242025!$AA$3:$AA$1315,DataRegularSeason20242025!$B$3:$B$1315, "&lt;=" &amp; FU$1, DataRegularSeason20242025!$D$3:$D$1315, $A7)+SUMIFS(DataRegularSeason20242025!$AB$3:$AB$1315,DataRegularSeason20242025!$B$3:$B$1315, "&lt;=" &amp; FU$1, DataRegularSeason20242025!$E$3:$E$1315, $A7)</f>
        <v>61</v>
      </c>
      <c r="FV7">
        <f>SUMIFS(DataRegularSeason20242025!$AA$3:$AA$1315,DataRegularSeason20242025!$B$3:$B$1315, "&lt;=" &amp; FV$1, DataRegularSeason20242025!$D$3:$D$1315, $A7)+SUMIFS(DataRegularSeason20242025!$AB$3:$AB$1315,DataRegularSeason20242025!$B$3:$B$1315, "&lt;=" &amp; FV$1, DataRegularSeason20242025!$E$3:$E$1315, $A7)</f>
        <v>61</v>
      </c>
      <c r="FW7">
        <f>SUMIFS(DataRegularSeason20242025!$AA$3:$AA$1315,DataRegularSeason20242025!$B$3:$B$1315, "&lt;=" &amp; FW$1, DataRegularSeason20242025!$D$3:$D$1315, $A7)+SUMIFS(DataRegularSeason20242025!$AB$3:$AB$1315,DataRegularSeason20242025!$B$3:$B$1315, "&lt;=" &amp; FW$1, DataRegularSeason20242025!$E$3:$E$1315, $A7)</f>
        <v>61</v>
      </c>
      <c r="FX7">
        <f>SUMIFS(DataRegularSeason20242025!$AA$3:$AA$1315,DataRegularSeason20242025!$B$3:$B$1315, "&lt;=" &amp; FX$1, DataRegularSeason20242025!$D$3:$D$1315, $A7)+SUMIFS(DataRegularSeason20242025!$AB$3:$AB$1315,DataRegularSeason20242025!$B$3:$B$1315, "&lt;=" &amp; FX$1, DataRegularSeason20242025!$E$3:$E$1315, $A7)</f>
        <v>61</v>
      </c>
      <c r="FY7">
        <f>SUMIFS(DataRegularSeason20242025!$AA$3:$AA$1315,DataRegularSeason20242025!$B$3:$B$1315, "&lt;=" &amp; FY$1, DataRegularSeason20242025!$D$3:$D$1315, $A7)+SUMIFS(DataRegularSeason20242025!$AB$3:$AB$1315,DataRegularSeason20242025!$B$3:$B$1315, "&lt;=" &amp; FY$1, DataRegularSeason20242025!$E$3:$E$1315, $A7)</f>
        <v>61</v>
      </c>
      <c r="FZ7">
        <f>SUMIFS(DataRegularSeason20242025!$AA$3:$AA$1315,DataRegularSeason20242025!$B$3:$B$1315, "&lt;=" &amp; FZ$1, DataRegularSeason20242025!$D$3:$D$1315, $A7)+SUMIFS(DataRegularSeason20242025!$AB$3:$AB$1315,DataRegularSeason20242025!$B$3:$B$1315, "&lt;=" &amp; FZ$1, DataRegularSeason20242025!$E$3:$E$1315, $A7)</f>
        <v>61</v>
      </c>
      <c r="GA7">
        <f>SUMIFS(DataRegularSeason20242025!$AA$3:$AA$1315,DataRegularSeason20242025!$B$3:$B$1315, "&lt;=" &amp; GA$1, DataRegularSeason20242025!$D$3:$D$1315, $A7)+SUMIFS(DataRegularSeason20242025!$AB$3:$AB$1315,DataRegularSeason20242025!$B$3:$B$1315, "&lt;=" &amp; GA$1, DataRegularSeason20242025!$E$3:$E$1315, $A7)</f>
        <v>61</v>
      </c>
      <c r="GB7">
        <f>SUMIFS(DataRegularSeason20242025!$AA$3:$AA$1315,DataRegularSeason20242025!$B$3:$B$1315, "&lt;=" &amp; GB$1, DataRegularSeason20242025!$D$3:$D$1315, $A7)+SUMIFS(DataRegularSeason20242025!$AB$3:$AB$1315,DataRegularSeason20242025!$B$3:$B$1315, "&lt;=" &amp; GB$1, DataRegularSeason20242025!$E$3:$E$1315, $A7)</f>
        <v>61</v>
      </c>
      <c r="GC7">
        <f>SUMIFS(DataRegularSeason20242025!$AA$3:$AA$1315,DataRegularSeason20242025!$B$3:$B$1315, "&lt;=" &amp; GC$1, DataRegularSeason20242025!$D$3:$D$1315, $A7)+SUMIFS(DataRegularSeason20242025!$AB$3:$AB$1315,DataRegularSeason20242025!$B$3:$B$1315, "&lt;=" &amp; GC$1, DataRegularSeason20242025!$E$3:$E$1315, $A7)</f>
        <v>61</v>
      </c>
      <c r="GD7">
        <f>SUMIFS(DataRegularSeason20242025!$AA$3:$AA$1315,DataRegularSeason20242025!$B$3:$B$1315, "&lt;=" &amp; GD$1, DataRegularSeason20242025!$D$3:$D$1315, $A7)+SUMIFS(DataRegularSeason20242025!$AB$3:$AB$1315,DataRegularSeason20242025!$B$3:$B$1315, "&lt;=" &amp; GD$1, DataRegularSeason20242025!$E$3:$E$1315, $A7)</f>
        <v>61</v>
      </c>
      <c r="GE7">
        <f>SUMIFS(DataRegularSeason20242025!$AA$3:$AA$1315,DataRegularSeason20242025!$B$3:$B$1315, "&lt;=" &amp; GE$1, DataRegularSeason20242025!$D$3:$D$1315, $A7)+SUMIFS(DataRegularSeason20242025!$AB$3:$AB$1315,DataRegularSeason20242025!$B$3:$B$1315, "&lt;=" &amp; GE$1, DataRegularSeason20242025!$E$3:$E$1315, $A7)</f>
        <v>61</v>
      </c>
      <c r="GF7">
        <f>SUMIFS(DataRegularSeason20242025!$AA$3:$AA$1315,DataRegularSeason20242025!$B$3:$B$1315, "&lt;=" &amp; GF$1, DataRegularSeason20242025!$D$3:$D$1315, $A7)+SUMIFS(DataRegularSeason20242025!$AB$3:$AB$1315,DataRegularSeason20242025!$B$3:$B$1315, "&lt;=" &amp; GF$1, DataRegularSeason20242025!$E$3:$E$1315, $A7)</f>
        <v>61</v>
      </c>
      <c r="GG7">
        <f>SUMIFS(DataRegularSeason20242025!$AA$3:$AA$1315,DataRegularSeason20242025!$B$3:$B$1315, "&lt;=" &amp; GG$1, DataRegularSeason20242025!$D$3:$D$1315, $A7)+SUMIFS(DataRegularSeason20242025!$AB$3:$AB$1315,DataRegularSeason20242025!$B$3:$B$1315, "&lt;=" &amp; GG$1, DataRegularSeason20242025!$E$3:$E$1315, $A7)</f>
        <v>61</v>
      </c>
      <c r="GH7">
        <f>SUMIFS(DataRegularSeason20242025!$AA$3:$AA$1315,DataRegularSeason20242025!$B$3:$B$1315, "&lt;=" &amp; GH$1, DataRegularSeason20242025!$D$3:$D$1315, $A7)+SUMIFS(DataRegularSeason20242025!$AB$3:$AB$1315,DataRegularSeason20242025!$B$3:$B$1315, "&lt;=" &amp; GH$1, DataRegularSeason20242025!$E$3:$E$1315, $A7)</f>
        <v>61</v>
      </c>
      <c r="GI7">
        <f>SUMIFS(DataRegularSeason20242025!$AA$3:$AA$1315,DataRegularSeason20242025!$B$3:$B$1315, "&lt;=" &amp; GI$1, DataRegularSeason20242025!$D$3:$D$1315, $A7)+SUMIFS(DataRegularSeason20242025!$AB$3:$AB$1315,DataRegularSeason20242025!$B$3:$B$1315, "&lt;=" &amp; GI$1, DataRegularSeason20242025!$E$3:$E$1315, $A7)</f>
        <v>61</v>
      </c>
      <c r="GJ7">
        <f>SUMIFS(DataRegularSeason20242025!$AA$3:$AA$1315,DataRegularSeason20242025!$B$3:$B$1315, "&lt;=" &amp; GJ$1, DataRegularSeason20242025!$D$3:$D$1315, $A7)+SUMIFS(DataRegularSeason20242025!$AB$3:$AB$1315,DataRegularSeason20242025!$B$3:$B$1315, "&lt;=" &amp; GJ$1, DataRegularSeason20242025!$E$3:$E$1315, $A7)</f>
        <v>61</v>
      </c>
      <c r="GK7">
        <f>SUMIFS(DataRegularSeason20242025!$AA$3:$AA$1315,DataRegularSeason20242025!$B$3:$B$1315, "&lt;=" &amp; GK$1, DataRegularSeason20242025!$D$3:$D$1315, $A7)+SUMIFS(DataRegularSeason20242025!$AB$3:$AB$1315,DataRegularSeason20242025!$B$3:$B$1315, "&lt;=" &amp; GK$1, DataRegularSeason20242025!$E$3:$E$1315, $A7)</f>
        <v>61</v>
      </c>
      <c r="GL7">
        <f>SUMIFS(DataRegularSeason20242025!$AA$3:$AA$1315,DataRegularSeason20242025!$B$3:$B$1315, "&lt;=" &amp; GL$1, DataRegularSeason20242025!$D$3:$D$1315, $A7)+SUMIFS(DataRegularSeason20242025!$AB$3:$AB$1315,DataRegularSeason20242025!$B$3:$B$1315, "&lt;=" &amp; GL$1, DataRegularSeason20242025!$E$3:$E$1315, $A7)</f>
        <v>61</v>
      </c>
      <c r="GM7">
        <f>SUMIFS(DataRegularSeason20242025!$AA$3:$AA$1315,DataRegularSeason20242025!$B$3:$B$1315, "&lt;=" &amp; GM$1, DataRegularSeason20242025!$D$3:$D$1315, $A7)+SUMIFS(DataRegularSeason20242025!$AB$3:$AB$1315,DataRegularSeason20242025!$B$3:$B$1315, "&lt;=" &amp; GM$1, DataRegularSeason20242025!$E$3:$E$1315, $A7)</f>
        <v>61</v>
      </c>
      <c r="GN7">
        <f>SUMIFS(DataRegularSeason20242025!$AA$3:$AA$1315,DataRegularSeason20242025!$B$3:$B$1315, "&lt;=" &amp; GN$1, DataRegularSeason20242025!$D$3:$D$1315, $A7)+SUMIFS(DataRegularSeason20242025!$AB$3:$AB$1315,DataRegularSeason20242025!$B$3:$B$1315, "&lt;=" &amp; GN$1, DataRegularSeason20242025!$E$3:$E$1315, $A7)</f>
        <v>61</v>
      </c>
      <c r="GO7">
        <f>SUMIFS(DataRegularSeason20242025!$AA$3:$AA$1315,DataRegularSeason20242025!$B$3:$B$1315, "&lt;=" &amp; GO$1, DataRegularSeason20242025!$D$3:$D$1315, $A7)+SUMIFS(DataRegularSeason20242025!$AB$3:$AB$1315,DataRegularSeason20242025!$B$3:$B$1315, "&lt;=" &amp; GO$1, DataRegularSeason20242025!$E$3:$E$1315, $A7)</f>
        <v>61</v>
      </c>
      <c r="GP7">
        <f>SUMIFS(DataRegularSeason20242025!$AA$3:$AA$1315,DataRegularSeason20242025!$B$3:$B$1315, "&lt;=" &amp; GP$1, DataRegularSeason20242025!$D$3:$D$1315, $A7)+SUMIFS(DataRegularSeason20242025!$AB$3:$AB$1315,DataRegularSeason20242025!$B$3:$B$1315, "&lt;=" &amp; GP$1, DataRegularSeason20242025!$E$3:$E$1315, $A7)</f>
        <v>61</v>
      </c>
      <c r="GQ7">
        <f>SUMIFS(DataRegularSeason20242025!$AA$3:$AA$1315,DataRegularSeason20242025!$B$3:$B$1315, "&lt;=" &amp; GQ$1, DataRegularSeason20242025!$D$3:$D$1315, $A7)+SUMIFS(DataRegularSeason20242025!$AB$3:$AB$1315,DataRegularSeason20242025!$B$3:$B$1315, "&lt;=" &amp; GQ$1, DataRegularSeason20242025!$E$3:$E$1315, $A7)</f>
        <v>61</v>
      </c>
      <c r="GR7">
        <f>SUMIFS(DataRegularSeason20242025!$AA$3:$AA$1315,DataRegularSeason20242025!$B$3:$B$1315, "&lt;=" &amp; GR$1, DataRegularSeason20242025!$D$3:$D$1315, $A7)+SUMIFS(DataRegularSeason20242025!$AB$3:$AB$1315,DataRegularSeason20242025!$B$3:$B$1315, "&lt;=" &amp; GR$1, DataRegularSeason20242025!$E$3:$E$1315, $A7)</f>
        <v>61</v>
      </c>
      <c r="GS7">
        <f>SUMIFS(DataRegularSeason20242025!$AA$3:$AA$1315,DataRegularSeason20242025!$B$3:$B$1315, "&lt;=" &amp; GS$1, DataRegularSeason20242025!$D$3:$D$1315, $A7)+SUMIFS(DataRegularSeason20242025!$AB$3:$AB$1315,DataRegularSeason20242025!$B$3:$B$1315, "&lt;=" &amp; GS$1, DataRegularSeason20242025!$E$3:$E$1315, $A7)</f>
        <v>61</v>
      </c>
      <c r="GT7">
        <f>SUMIFS(DataRegularSeason20242025!$AA$3:$AA$1315,DataRegularSeason20242025!$B$3:$B$1315, "&lt;=" &amp; GT$1, DataRegularSeason20242025!$D$3:$D$1315, $A7)+SUMIFS(DataRegularSeason20242025!$AB$3:$AB$1315,DataRegularSeason20242025!$B$3:$B$1315, "&lt;=" &amp; GT$1, DataRegularSeason20242025!$E$3:$E$1315, $A7)</f>
        <v>61</v>
      </c>
      <c r="GU7">
        <f>SUMIFS(DataRegularSeason20242025!$AA$3:$AA$1315,DataRegularSeason20242025!$B$3:$B$1315, "&lt;=" &amp; GU$1, DataRegularSeason20242025!$D$3:$D$1315, $A7)+SUMIFS(DataRegularSeason20242025!$AB$3:$AB$1315,DataRegularSeason20242025!$B$3:$B$1315, "&lt;=" &amp; GU$1, DataRegularSeason20242025!$E$3:$E$1315, $A7)</f>
        <v>61</v>
      </c>
    </row>
    <row r="8" spans="1:275" x14ac:dyDescent="0.25">
      <c r="A8" t="s">
        <v>18</v>
      </c>
      <c r="B8" t="s">
        <v>97</v>
      </c>
      <c r="C8" s="127"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57</v>
      </c>
      <c r="ET8">
        <f>SUMIFS(DataRegularSeason20242025!$AA$3:$AA$1315,DataRegularSeason20242025!$B$3:$B$1315, "&lt;=" &amp; ET$1, DataRegularSeason20242025!$D$3:$D$1315, $A8)+SUMIFS(DataRegularSeason20242025!$AB$3:$AB$1315,DataRegularSeason20242025!$B$3:$B$1315, "&lt;=" &amp; ET$1, DataRegularSeason20242025!$E$3:$E$1315, $A8)</f>
        <v>57</v>
      </c>
      <c r="EU8">
        <f>SUMIFS(DataRegularSeason20242025!$AA$3:$AA$1315,DataRegularSeason20242025!$B$3:$B$1315, "&lt;=" &amp; EU$1, DataRegularSeason20242025!$D$3:$D$1315, $A8)+SUMIFS(DataRegularSeason20242025!$AB$3:$AB$1315,DataRegularSeason20242025!$B$3:$B$1315, "&lt;=" &amp; EU$1, DataRegularSeason20242025!$E$3:$E$1315, $A8)</f>
        <v>57</v>
      </c>
      <c r="EV8">
        <f>SUMIFS(DataRegularSeason20242025!$AA$3:$AA$1315,DataRegularSeason20242025!$B$3:$B$1315, "&lt;=" &amp; EV$1, DataRegularSeason20242025!$D$3:$D$1315, $A8)+SUMIFS(DataRegularSeason20242025!$AB$3:$AB$1315,DataRegularSeason20242025!$B$3:$B$1315, "&lt;=" &amp; EV$1, DataRegularSeason20242025!$E$3:$E$1315, $A8)</f>
        <v>57</v>
      </c>
      <c r="EW8">
        <f>SUMIFS(DataRegularSeason20242025!$AA$3:$AA$1315,DataRegularSeason20242025!$B$3:$B$1315, "&lt;=" &amp; EW$1, DataRegularSeason20242025!$D$3:$D$1315, $A8)+SUMIFS(DataRegularSeason20242025!$AB$3:$AB$1315,DataRegularSeason20242025!$B$3:$B$1315, "&lt;=" &amp; EW$1, DataRegularSeason20242025!$E$3:$E$1315, $A8)</f>
        <v>57</v>
      </c>
      <c r="EX8">
        <f>SUMIFS(DataRegularSeason20242025!$AA$3:$AA$1315,DataRegularSeason20242025!$B$3:$B$1315, "&lt;=" &amp; EX$1, DataRegularSeason20242025!$D$3:$D$1315, $A8)+SUMIFS(DataRegularSeason20242025!$AB$3:$AB$1315,DataRegularSeason20242025!$B$3:$B$1315, "&lt;=" &amp; EX$1, DataRegularSeason20242025!$E$3:$E$1315, $A8)</f>
        <v>57</v>
      </c>
      <c r="EY8">
        <f>SUMIFS(DataRegularSeason20242025!$AA$3:$AA$1315,DataRegularSeason20242025!$B$3:$B$1315, "&lt;=" &amp; EY$1, DataRegularSeason20242025!$D$3:$D$1315, $A8)+SUMIFS(DataRegularSeason20242025!$AB$3:$AB$1315,DataRegularSeason20242025!$B$3:$B$1315, "&lt;=" &amp; EY$1, DataRegularSeason20242025!$E$3:$E$1315, $A8)</f>
        <v>57</v>
      </c>
      <c r="EZ8">
        <f>SUMIFS(DataRegularSeason20242025!$AA$3:$AA$1315,DataRegularSeason20242025!$B$3:$B$1315, "&lt;=" &amp; EZ$1, DataRegularSeason20242025!$D$3:$D$1315, $A8)+SUMIFS(DataRegularSeason20242025!$AB$3:$AB$1315,DataRegularSeason20242025!$B$3:$B$1315, "&lt;=" &amp; EZ$1, DataRegularSeason20242025!$E$3:$E$1315, $A8)</f>
        <v>57</v>
      </c>
      <c r="FA8">
        <f>SUMIFS(DataRegularSeason20242025!$AA$3:$AA$1315,DataRegularSeason20242025!$B$3:$B$1315, "&lt;=" &amp; FA$1, DataRegularSeason20242025!$D$3:$D$1315, $A8)+SUMIFS(DataRegularSeason20242025!$AB$3:$AB$1315,DataRegularSeason20242025!$B$3:$B$1315, "&lt;=" &amp; FA$1, DataRegularSeason20242025!$E$3:$E$1315, $A8)</f>
        <v>57</v>
      </c>
      <c r="FB8">
        <f>SUMIFS(DataRegularSeason20242025!$AA$3:$AA$1315,DataRegularSeason20242025!$B$3:$B$1315, "&lt;=" &amp; FB$1, DataRegularSeason20242025!$D$3:$D$1315, $A8)+SUMIFS(DataRegularSeason20242025!$AB$3:$AB$1315,DataRegularSeason20242025!$B$3:$B$1315, "&lt;=" &amp; FB$1, DataRegularSeason20242025!$E$3:$E$1315, $A8)</f>
        <v>57</v>
      </c>
      <c r="FC8">
        <f>SUMIFS(DataRegularSeason20242025!$AA$3:$AA$1315,DataRegularSeason20242025!$B$3:$B$1315, "&lt;=" &amp; FC$1, DataRegularSeason20242025!$D$3:$D$1315, $A8)+SUMIFS(DataRegularSeason20242025!$AB$3:$AB$1315,DataRegularSeason20242025!$B$3:$B$1315, "&lt;=" &amp; FC$1, DataRegularSeason20242025!$E$3:$E$1315, $A8)</f>
        <v>57</v>
      </c>
      <c r="FD8">
        <f>SUMIFS(DataRegularSeason20242025!$AA$3:$AA$1315,DataRegularSeason20242025!$B$3:$B$1315, "&lt;=" &amp; FD$1, DataRegularSeason20242025!$D$3:$D$1315, $A8)+SUMIFS(DataRegularSeason20242025!$AB$3:$AB$1315,DataRegularSeason20242025!$B$3:$B$1315, "&lt;=" &amp; FD$1, DataRegularSeason20242025!$E$3:$E$1315, $A8)</f>
        <v>57</v>
      </c>
      <c r="FE8">
        <f>SUMIFS(DataRegularSeason20242025!$AA$3:$AA$1315,DataRegularSeason20242025!$B$3:$B$1315, "&lt;=" &amp; FE$1, DataRegularSeason20242025!$D$3:$D$1315, $A8)+SUMIFS(DataRegularSeason20242025!$AB$3:$AB$1315,DataRegularSeason20242025!$B$3:$B$1315, "&lt;=" &amp; FE$1, DataRegularSeason20242025!$E$3:$E$1315, $A8)</f>
        <v>57</v>
      </c>
      <c r="FF8">
        <f>SUMIFS(DataRegularSeason20242025!$AA$3:$AA$1315,DataRegularSeason20242025!$B$3:$B$1315, "&lt;=" &amp; FF$1, DataRegularSeason20242025!$D$3:$D$1315, $A8)+SUMIFS(DataRegularSeason20242025!$AB$3:$AB$1315,DataRegularSeason20242025!$B$3:$B$1315, "&lt;=" &amp; FF$1, DataRegularSeason20242025!$E$3:$E$1315, $A8)</f>
        <v>57</v>
      </c>
      <c r="FG8">
        <f>SUMIFS(DataRegularSeason20242025!$AA$3:$AA$1315,DataRegularSeason20242025!$B$3:$B$1315, "&lt;=" &amp; FG$1, DataRegularSeason20242025!$D$3:$D$1315, $A8)+SUMIFS(DataRegularSeason20242025!$AB$3:$AB$1315,DataRegularSeason20242025!$B$3:$B$1315, "&lt;=" &amp; FG$1, DataRegularSeason20242025!$E$3:$E$1315, $A8)</f>
        <v>57</v>
      </c>
      <c r="FH8">
        <f>SUMIFS(DataRegularSeason20242025!$AA$3:$AA$1315,DataRegularSeason20242025!$B$3:$B$1315, "&lt;=" &amp; FH$1, DataRegularSeason20242025!$D$3:$D$1315, $A8)+SUMIFS(DataRegularSeason20242025!$AB$3:$AB$1315,DataRegularSeason20242025!$B$3:$B$1315, "&lt;=" &amp; FH$1, DataRegularSeason20242025!$E$3:$E$1315, $A8)</f>
        <v>57</v>
      </c>
      <c r="FI8">
        <f>SUMIFS(DataRegularSeason20242025!$AA$3:$AA$1315,DataRegularSeason20242025!$B$3:$B$1315, "&lt;=" &amp; FI$1, DataRegularSeason20242025!$D$3:$D$1315, $A8)+SUMIFS(DataRegularSeason20242025!$AB$3:$AB$1315,DataRegularSeason20242025!$B$3:$B$1315, "&lt;=" &amp; FI$1, DataRegularSeason20242025!$E$3:$E$1315, $A8)</f>
        <v>57</v>
      </c>
      <c r="FJ8">
        <f>SUMIFS(DataRegularSeason20242025!$AA$3:$AA$1315,DataRegularSeason20242025!$B$3:$B$1315, "&lt;=" &amp; FJ$1, DataRegularSeason20242025!$D$3:$D$1315, $A8)+SUMIFS(DataRegularSeason20242025!$AB$3:$AB$1315,DataRegularSeason20242025!$B$3:$B$1315, "&lt;=" &amp; FJ$1, DataRegularSeason20242025!$E$3:$E$1315, $A8)</f>
        <v>57</v>
      </c>
      <c r="FK8">
        <f>SUMIFS(DataRegularSeason20242025!$AA$3:$AA$1315,DataRegularSeason20242025!$B$3:$B$1315, "&lt;=" &amp; FK$1, DataRegularSeason20242025!$D$3:$D$1315, $A8)+SUMIFS(DataRegularSeason20242025!$AB$3:$AB$1315,DataRegularSeason20242025!$B$3:$B$1315, "&lt;=" &amp; FK$1, DataRegularSeason20242025!$E$3:$E$1315, $A8)</f>
        <v>57</v>
      </c>
      <c r="FL8">
        <f>SUMIFS(DataRegularSeason20242025!$AA$3:$AA$1315,DataRegularSeason20242025!$B$3:$B$1315, "&lt;=" &amp; FL$1, DataRegularSeason20242025!$D$3:$D$1315, $A8)+SUMIFS(DataRegularSeason20242025!$AB$3:$AB$1315,DataRegularSeason20242025!$B$3:$B$1315, "&lt;=" &amp; FL$1, DataRegularSeason20242025!$E$3:$E$1315, $A8)</f>
        <v>57</v>
      </c>
      <c r="FM8">
        <f>SUMIFS(DataRegularSeason20242025!$AA$3:$AA$1315,DataRegularSeason20242025!$B$3:$B$1315, "&lt;=" &amp; FM$1, DataRegularSeason20242025!$D$3:$D$1315, $A8)+SUMIFS(DataRegularSeason20242025!$AB$3:$AB$1315,DataRegularSeason20242025!$B$3:$B$1315, "&lt;=" &amp; FM$1, DataRegularSeason20242025!$E$3:$E$1315, $A8)</f>
        <v>57</v>
      </c>
      <c r="FN8">
        <f>SUMIFS(DataRegularSeason20242025!$AA$3:$AA$1315,DataRegularSeason20242025!$B$3:$B$1315, "&lt;=" &amp; FN$1, DataRegularSeason20242025!$D$3:$D$1315, $A8)+SUMIFS(DataRegularSeason20242025!$AB$3:$AB$1315,DataRegularSeason20242025!$B$3:$B$1315, "&lt;=" &amp; FN$1, DataRegularSeason20242025!$E$3:$E$1315, $A8)</f>
        <v>57</v>
      </c>
      <c r="FO8">
        <f>SUMIFS(DataRegularSeason20242025!$AA$3:$AA$1315,DataRegularSeason20242025!$B$3:$B$1315, "&lt;=" &amp; FO$1, DataRegularSeason20242025!$D$3:$D$1315, $A8)+SUMIFS(DataRegularSeason20242025!$AB$3:$AB$1315,DataRegularSeason20242025!$B$3:$B$1315, "&lt;=" &amp; FO$1, DataRegularSeason20242025!$E$3:$E$1315, $A8)</f>
        <v>57</v>
      </c>
      <c r="FP8">
        <f>SUMIFS(DataRegularSeason20242025!$AA$3:$AA$1315,DataRegularSeason20242025!$B$3:$B$1315, "&lt;=" &amp; FP$1, DataRegularSeason20242025!$D$3:$D$1315, $A8)+SUMIFS(DataRegularSeason20242025!$AB$3:$AB$1315,DataRegularSeason20242025!$B$3:$B$1315, "&lt;=" &amp; FP$1, DataRegularSeason20242025!$E$3:$E$1315, $A8)</f>
        <v>57</v>
      </c>
      <c r="FQ8">
        <f>SUMIFS(DataRegularSeason20242025!$AA$3:$AA$1315,DataRegularSeason20242025!$B$3:$B$1315, "&lt;=" &amp; FQ$1, DataRegularSeason20242025!$D$3:$D$1315, $A8)+SUMIFS(DataRegularSeason20242025!$AB$3:$AB$1315,DataRegularSeason20242025!$B$3:$B$1315, "&lt;=" &amp; FQ$1, DataRegularSeason20242025!$E$3:$E$1315, $A8)</f>
        <v>57</v>
      </c>
      <c r="FR8">
        <f>SUMIFS(DataRegularSeason20242025!$AA$3:$AA$1315,DataRegularSeason20242025!$B$3:$B$1315, "&lt;=" &amp; FR$1, DataRegularSeason20242025!$D$3:$D$1315, $A8)+SUMIFS(DataRegularSeason20242025!$AB$3:$AB$1315,DataRegularSeason20242025!$B$3:$B$1315, "&lt;=" &amp; FR$1, DataRegularSeason20242025!$E$3:$E$1315, $A8)</f>
        <v>57</v>
      </c>
      <c r="FS8">
        <f>SUMIFS(DataRegularSeason20242025!$AA$3:$AA$1315,DataRegularSeason20242025!$B$3:$B$1315, "&lt;=" &amp; FS$1, DataRegularSeason20242025!$D$3:$D$1315, $A8)+SUMIFS(DataRegularSeason20242025!$AB$3:$AB$1315,DataRegularSeason20242025!$B$3:$B$1315, "&lt;=" &amp; FS$1, DataRegularSeason20242025!$E$3:$E$1315, $A8)</f>
        <v>57</v>
      </c>
      <c r="FT8">
        <f>SUMIFS(DataRegularSeason20242025!$AA$3:$AA$1315,DataRegularSeason20242025!$B$3:$B$1315, "&lt;=" &amp; FT$1, DataRegularSeason20242025!$D$3:$D$1315, $A8)+SUMIFS(DataRegularSeason20242025!$AB$3:$AB$1315,DataRegularSeason20242025!$B$3:$B$1315, "&lt;=" &amp; FT$1, DataRegularSeason20242025!$E$3:$E$1315, $A8)</f>
        <v>57</v>
      </c>
      <c r="FU8">
        <f>SUMIFS(DataRegularSeason20242025!$AA$3:$AA$1315,DataRegularSeason20242025!$B$3:$B$1315, "&lt;=" &amp; FU$1, DataRegularSeason20242025!$D$3:$D$1315, $A8)+SUMIFS(DataRegularSeason20242025!$AB$3:$AB$1315,DataRegularSeason20242025!$B$3:$B$1315, "&lt;=" &amp; FU$1, DataRegularSeason20242025!$E$3:$E$1315, $A8)</f>
        <v>57</v>
      </c>
      <c r="FV8">
        <f>SUMIFS(DataRegularSeason20242025!$AA$3:$AA$1315,DataRegularSeason20242025!$B$3:$B$1315, "&lt;=" &amp; FV$1, DataRegularSeason20242025!$D$3:$D$1315, $A8)+SUMIFS(DataRegularSeason20242025!$AB$3:$AB$1315,DataRegularSeason20242025!$B$3:$B$1315, "&lt;=" &amp; FV$1, DataRegularSeason20242025!$E$3:$E$1315, $A8)</f>
        <v>57</v>
      </c>
      <c r="FW8">
        <f>SUMIFS(DataRegularSeason20242025!$AA$3:$AA$1315,DataRegularSeason20242025!$B$3:$B$1315, "&lt;=" &amp; FW$1, DataRegularSeason20242025!$D$3:$D$1315, $A8)+SUMIFS(DataRegularSeason20242025!$AB$3:$AB$1315,DataRegularSeason20242025!$B$3:$B$1315, "&lt;=" &amp; FW$1, DataRegularSeason20242025!$E$3:$E$1315, $A8)</f>
        <v>57</v>
      </c>
      <c r="FX8">
        <f>SUMIFS(DataRegularSeason20242025!$AA$3:$AA$1315,DataRegularSeason20242025!$B$3:$B$1315, "&lt;=" &amp; FX$1, DataRegularSeason20242025!$D$3:$D$1315, $A8)+SUMIFS(DataRegularSeason20242025!$AB$3:$AB$1315,DataRegularSeason20242025!$B$3:$B$1315, "&lt;=" &amp; FX$1, DataRegularSeason20242025!$E$3:$E$1315, $A8)</f>
        <v>57</v>
      </c>
      <c r="FY8">
        <f>SUMIFS(DataRegularSeason20242025!$AA$3:$AA$1315,DataRegularSeason20242025!$B$3:$B$1315, "&lt;=" &amp; FY$1, DataRegularSeason20242025!$D$3:$D$1315, $A8)+SUMIFS(DataRegularSeason20242025!$AB$3:$AB$1315,DataRegularSeason20242025!$B$3:$B$1315, "&lt;=" &amp; FY$1, DataRegularSeason20242025!$E$3:$E$1315, $A8)</f>
        <v>57</v>
      </c>
      <c r="FZ8">
        <f>SUMIFS(DataRegularSeason20242025!$AA$3:$AA$1315,DataRegularSeason20242025!$B$3:$B$1315, "&lt;=" &amp; FZ$1, DataRegularSeason20242025!$D$3:$D$1315, $A8)+SUMIFS(DataRegularSeason20242025!$AB$3:$AB$1315,DataRegularSeason20242025!$B$3:$B$1315, "&lt;=" &amp; FZ$1, DataRegularSeason20242025!$E$3:$E$1315, $A8)</f>
        <v>57</v>
      </c>
      <c r="GA8">
        <f>SUMIFS(DataRegularSeason20242025!$AA$3:$AA$1315,DataRegularSeason20242025!$B$3:$B$1315, "&lt;=" &amp; GA$1, DataRegularSeason20242025!$D$3:$D$1315, $A8)+SUMIFS(DataRegularSeason20242025!$AB$3:$AB$1315,DataRegularSeason20242025!$B$3:$B$1315, "&lt;=" &amp; GA$1, DataRegularSeason20242025!$E$3:$E$1315, $A8)</f>
        <v>57</v>
      </c>
      <c r="GB8">
        <f>SUMIFS(DataRegularSeason20242025!$AA$3:$AA$1315,DataRegularSeason20242025!$B$3:$B$1315, "&lt;=" &amp; GB$1, DataRegularSeason20242025!$D$3:$D$1315, $A8)+SUMIFS(DataRegularSeason20242025!$AB$3:$AB$1315,DataRegularSeason20242025!$B$3:$B$1315, "&lt;=" &amp; GB$1, DataRegularSeason20242025!$E$3:$E$1315, $A8)</f>
        <v>57</v>
      </c>
      <c r="GC8">
        <f>SUMIFS(DataRegularSeason20242025!$AA$3:$AA$1315,DataRegularSeason20242025!$B$3:$B$1315, "&lt;=" &amp; GC$1, DataRegularSeason20242025!$D$3:$D$1315, $A8)+SUMIFS(DataRegularSeason20242025!$AB$3:$AB$1315,DataRegularSeason20242025!$B$3:$B$1315, "&lt;=" &amp; GC$1, DataRegularSeason20242025!$E$3:$E$1315, $A8)</f>
        <v>57</v>
      </c>
      <c r="GD8">
        <f>SUMIFS(DataRegularSeason20242025!$AA$3:$AA$1315,DataRegularSeason20242025!$B$3:$B$1315, "&lt;=" &amp; GD$1, DataRegularSeason20242025!$D$3:$D$1315, $A8)+SUMIFS(DataRegularSeason20242025!$AB$3:$AB$1315,DataRegularSeason20242025!$B$3:$B$1315, "&lt;=" &amp; GD$1, DataRegularSeason20242025!$E$3:$E$1315, $A8)</f>
        <v>57</v>
      </c>
      <c r="GE8">
        <f>SUMIFS(DataRegularSeason20242025!$AA$3:$AA$1315,DataRegularSeason20242025!$B$3:$B$1315, "&lt;=" &amp; GE$1, DataRegularSeason20242025!$D$3:$D$1315, $A8)+SUMIFS(DataRegularSeason20242025!$AB$3:$AB$1315,DataRegularSeason20242025!$B$3:$B$1315, "&lt;=" &amp; GE$1, DataRegularSeason20242025!$E$3:$E$1315, $A8)</f>
        <v>57</v>
      </c>
      <c r="GF8">
        <f>SUMIFS(DataRegularSeason20242025!$AA$3:$AA$1315,DataRegularSeason20242025!$B$3:$B$1315, "&lt;=" &amp; GF$1, DataRegularSeason20242025!$D$3:$D$1315, $A8)+SUMIFS(DataRegularSeason20242025!$AB$3:$AB$1315,DataRegularSeason20242025!$B$3:$B$1315, "&lt;=" &amp; GF$1, DataRegularSeason20242025!$E$3:$E$1315, $A8)</f>
        <v>57</v>
      </c>
      <c r="GG8">
        <f>SUMIFS(DataRegularSeason20242025!$AA$3:$AA$1315,DataRegularSeason20242025!$B$3:$B$1315, "&lt;=" &amp; GG$1, DataRegularSeason20242025!$D$3:$D$1315, $A8)+SUMIFS(DataRegularSeason20242025!$AB$3:$AB$1315,DataRegularSeason20242025!$B$3:$B$1315, "&lt;=" &amp; GG$1, DataRegularSeason20242025!$E$3:$E$1315, $A8)</f>
        <v>57</v>
      </c>
      <c r="GH8">
        <f>SUMIFS(DataRegularSeason20242025!$AA$3:$AA$1315,DataRegularSeason20242025!$B$3:$B$1315, "&lt;=" &amp; GH$1, DataRegularSeason20242025!$D$3:$D$1315, $A8)+SUMIFS(DataRegularSeason20242025!$AB$3:$AB$1315,DataRegularSeason20242025!$B$3:$B$1315, "&lt;=" &amp; GH$1, DataRegularSeason20242025!$E$3:$E$1315, $A8)</f>
        <v>57</v>
      </c>
      <c r="GI8">
        <f>SUMIFS(DataRegularSeason20242025!$AA$3:$AA$1315,DataRegularSeason20242025!$B$3:$B$1315, "&lt;=" &amp; GI$1, DataRegularSeason20242025!$D$3:$D$1315, $A8)+SUMIFS(DataRegularSeason20242025!$AB$3:$AB$1315,DataRegularSeason20242025!$B$3:$B$1315, "&lt;=" &amp; GI$1, DataRegularSeason20242025!$E$3:$E$1315, $A8)</f>
        <v>57</v>
      </c>
      <c r="GJ8">
        <f>SUMIFS(DataRegularSeason20242025!$AA$3:$AA$1315,DataRegularSeason20242025!$B$3:$B$1315, "&lt;=" &amp; GJ$1, DataRegularSeason20242025!$D$3:$D$1315, $A8)+SUMIFS(DataRegularSeason20242025!$AB$3:$AB$1315,DataRegularSeason20242025!$B$3:$B$1315, "&lt;=" &amp; GJ$1, DataRegularSeason20242025!$E$3:$E$1315, $A8)</f>
        <v>57</v>
      </c>
      <c r="GK8">
        <f>SUMIFS(DataRegularSeason20242025!$AA$3:$AA$1315,DataRegularSeason20242025!$B$3:$B$1315, "&lt;=" &amp; GK$1, DataRegularSeason20242025!$D$3:$D$1315, $A8)+SUMIFS(DataRegularSeason20242025!$AB$3:$AB$1315,DataRegularSeason20242025!$B$3:$B$1315, "&lt;=" &amp; GK$1, DataRegularSeason20242025!$E$3:$E$1315, $A8)</f>
        <v>57</v>
      </c>
      <c r="GL8">
        <f>SUMIFS(DataRegularSeason20242025!$AA$3:$AA$1315,DataRegularSeason20242025!$B$3:$B$1315, "&lt;=" &amp; GL$1, DataRegularSeason20242025!$D$3:$D$1315, $A8)+SUMIFS(DataRegularSeason20242025!$AB$3:$AB$1315,DataRegularSeason20242025!$B$3:$B$1315, "&lt;=" &amp; GL$1, DataRegularSeason20242025!$E$3:$E$1315, $A8)</f>
        <v>57</v>
      </c>
      <c r="GM8">
        <f>SUMIFS(DataRegularSeason20242025!$AA$3:$AA$1315,DataRegularSeason20242025!$B$3:$B$1315, "&lt;=" &amp; GM$1, DataRegularSeason20242025!$D$3:$D$1315, $A8)+SUMIFS(DataRegularSeason20242025!$AB$3:$AB$1315,DataRegularSeason20242025!$B$3:$B$1315, "&lt;=" &amp; GM$1, DataRegularSeason20242025!$E$3:$E$1315, $A8)</f>
        <v>57</v>
      </c>
      <c r="GN8">
        <f>SUMIFS(DataRegularSeason20242025!$AA$3:$AA$1315,DataRegularSeason20242025!$B$3:$B$1315, "&lt;=" &amp; GN$1, DataRegularSeason20242025!$D$3:$D$1315, $A8)+SUMIFS(DataRegularSeason20242025!$AB$3:$AB$1315,DataRegularSeason20242025!$B$3:$B$1315, "&lt;=" &amp; GN$1, DataRegularSeason20242025!$E$3:$E$1315, $A8)</f>
        <v>57</v>
      </c>
      <c r="GO8">
        <f>SUMIFS(DataRegularSeason20242025!$AA$3:$AA$1315,DataRegularSeason20242025!$B$3:$B$1315, "&lt;=" &amp; GO$1, DataRegularSeason20242025!$D$3:$D$1315, $A8)+SUMIFS(DataRegularSeason20242025!$AB$3:$AB$1315,DataRegularSeason20242025!$B$3:$B$1315, "&lt;=" &amp; GO$1, DataRegularSeason20242025!$E$3:$E$1315, $A8)</f>
        <v>57</v>
      </c>
      <c r="GP8">
        <f>SUMIFS(DataRegularSeason20242025!$AA$3:$AA$1315,DataRegularSeason20242025!$B$3:$B$1315, "&lt;=" &amp; GP$1, DataRegularSeason20242025!$D$3:$D$1315, $A8)+SUMIFS(DataRegularSeason20242025!$AB$3:$AB$1315,DataRegularSeason20242025!$B$3:$B$1315, "&lt;=" &amp; GP$1, DataRegularSeason20242025!$E$3:$E$1315, $A8)</f>
        <v>57</v>
      </c>
      <c r="GQ8">
        <f>SUMIFS(DataRegularSeason20242025!$AA$3:$AA$1315,DataRegularSeason20242025!$B$3:$B$1315, "&lt;=" &amp; GQ$1, DataRegularSeason20242025!$D$3:$D$1315, $A8)+SUMIFS(DataRegularSeason20242025!$AB$3:$AB$1315,DataRegularSeason20242025!$B$3:$B$1315, "&lt;=" &amp; GQ$1, DataRegularSeason20242025!$E$3:$E$1315, $A8)</f>
        <v>57</v>
      </c>
      <c r="GR8">
        <f>SUMIFS(DataRegularSeason20242025!$AA$3:$AA$1315,DataRegularSeason20242025!$B$3:$B$1315, "&lt;=" &amp; GR$1, DataRegularSeason20242025!$D$3:$D$1315, $A8)+SUMIFS(DataRegularSeason20242025!$AB$3:$AB$1315,DataRegularSeason20242025!$B$3:$B$1315, "&lt;=" &amp; GR$1, DataRegularSeason20242025!$E$3:$E$1315, $A8)</f>
        <v>57</v>
      </c>
      <c r="GS8">
        <f>SUMIFS(DataRegularSeason20242025!$AA$3:$AA$1315,DataRegularSeason20242025!$B$3:$B$1315, "&lt;=" &amp; GS$1, DataRegularSeason20242025!$D$3:$D$1315, $A8)+SUMIFS(DataRegularSeason20242025!$AB$3:$AB$1315,DataRegularSeason20242025!$B$3:$B$1315, "&lt;=" &amp; GS$1, DataRegularSeason20242025!$E$3:$E$1315, $A8)</f>
        <v>57</v>
      </c>
      <c r="GT8">
        <f>SUMIFS(DataRegularSeason20242025!$AA$3:$AA$1315,DataRegularSeason20242025!$B$3:$B$1315, "&lt;=" &amp; GT$1, DataRegularSeason20242025!$D$3:$D$1315, $A8)+SUMIFS(DataRegularSeason20242025!$AB$3:$AB$1315,DataRegularSeason20242025!$B$3:$B$1315, "&lt;=" &amp; GT$1, DataRegularSeason20242025!$E$3:$E$1315, $A8)</f>
        <v>57</v>
      </c>
      <c r="GU8">
        <f>SUMIFS(DataRegularSeason20242025!$AA$3:$AA$1315,DataRegularSeason20242025!$B$3:$B$1315, "&lt;=" &amp; GU$1, DataRegularSeason20242025!$D$3:$D$1315, $A8)+SUMIFS(DataRegularSeason20242025!$AB$3:$AB$1315,DataRegularSeason20242025!$B$3:$B$1315, "&lt;=" &amp; GU$1, DataRegularSeason20242025!$E$3:$E$1315, $A8)</f>
        <v>57</v>
      </c>
    </row>
    <row r="9" spans="1:275" x14ac:dyDescent="0.25">
      <c r="A9" t="s">
        <v>28</v>
      </c>
      <c r="B9" t="s">
        <v>97</v>
      </c>
      <c r="C9" s="127"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51</v>
      </c>
      <c r="ET9">
        <f>SUMIFS(DataRegularSeason20242025!$AA$3:$AA$1315,DataRegularSeason20242025!$B$3:$B$1315, "&lt;=" &amp; ET$1, DataRegularSeason20242025!$D$3:$D$1315, $A9)+SUMIFS(DataRegularSeason20242025!$AB$3:$AB$1315,DataRegularSeason20242025!$B$3:$B$1315, "&lt;=" &amp; ET$1, DataRegularSeason20242025!$E$3:$E$1315, $A9)</f>
        <v>51</v>
      </c>
      <c r="EU9">
        <f>SUMIFS(DataRegularSeason20242025!$AA$3:$AA$1315,DataRegularSeason20242025!$B$3:$B$1315, "&lt;=" &amp; EU$1, DataRegularSeason20242025!$D$3:$D$1315, $A9)+SUMIFS(DataRegularSeason20242025!$AB$3:$AB$1315,DataRegularSeason20242025!$B$3:$B$1315, "&lt;=" &amp; EU$1, DataRegularSeason20242025!$E$3:$E$1315, $A9)</f>
        <v>51</v>
      </c>
      <c r="EV9">
        <f>SUMIFS(DataRegularSeason20242025!$AA$3:$AA$1315,DataRegularSeason20242025!$B$3:$B$1315, "&lt;=" &amp; EV$1, DataRegularSeason20242025!$D$3:$D$1315, $A9)+SUMIFS(DataRegularSeason20242025!$AB$3:$AB$1315,DataRegularSeason20242025!$B$3:$B$1315, "&lt;=" &amp; EV$1, DataRegularSeason20242025!$E$3:$E$1315, $A9)</f>
        <v>51</v>
      </c>
      <c r="EW9">
        <f>SUMIFS(DataRegularSeason20242025!$AA$3:$AA$1315,DataRegularSeason20242025!$B$3:$B$1315, "&lt;=" &amp; EW$1, DataRegularSeason20242025!$D$3:$D$1315, $A9)+SUMIFS(DataRegularSeason20242025!$AB$3:$AB$1315,DataRegularSeason20242025!$B$3:$B$1315, "&lt;=" &amp; EW$1, DataRegularSeason20242025!$E$3:$E$1315, $A9)</f>
        <v>51</v>
      </c>
      <c r="EX9">
        <f>SUMIFS(DataRegularSeason20242025!$AA$3:$AA$1315,DataRegularSeason20242025!$B$3:$B$1315, "&lt;=" &amp; EX$1, DataRegularSeason20242025!$D$3:$D$1315, $A9)+SUMIFS(DataRegularSeason20242025!$AB$3:$AB$1315,DataRegularSeason20242025!$B$3:$B$1315, "&lt;=" &amp; EX$1, DataRegularSeason20242025!$E$3:$E$1315, $A9)</f>
        <v>51</v>
      </c>
      <c r="EY9">
        <f>SUMIFS(DataRegularSeason20242025!$AA$3:$AA$1315,DataRegularSeason20242025!$B$3:$B$1315, "&lt;=" &amp; EY$1, DataRegularSeason20242025!$D$3:$D$1315, $A9)+SUMIFS(DataRegularSeason20242025!$AB$3:$AB$1315,DataRegularSeason20242025!$B$3:$B$1315, "&lt;=" &amp; EY$1, DataRegularSeason20242025!$E$3:$E$1315, $A9)</f>
        <v>51</v>
      </c>
      <c r="EZ9">
        <f>SUMIFS(DataRegularSeason20242025!$AA$3:$AA$1315,DataRegularSeason20242025!$B$3:$B$1315, "&lt;=" &amp; EZ$1, DataRegularSeason20242025!$D$3:$D$1315, $A9)+SUMIFS(DataRegularSeason20242025!$AB$3:$AB$1315,DataRegularSeason20242025!$B$3:$B$1315, "&lt;=" &amp; EZ$1, DataRegularSeason20242025!$E$3:$E$1315, $A9)</f>
        <v>51</v>
      </c>
      <c r="FA9">
        <f>SUMIFS(DataRegularSeason20242025!$AA$3:$AA$1315,DataRegularSeason20242025!$B$3:$B$1315, "&lt;=" &amp; FA$1, DataRegularSeason20242025!$D$3:$D$1315, $A9)+SUMIFS(DataRegularSeason20242025!$AB$3:$AB$1315,DataRegularSeason20242025!$B$3:$B$1315, "&lt;=" &amp; FA$1, DataRegularSeason20242025!$E$3:$E$1315, $A9)</f>
        <v>51</v>
      </c>
      <c r="FB9">
        <f>SUMIFS(DataRegularSeason20242025!$AA$3:$AA$1315,DataRegularSeason20242025!$B$3:$B$1315, "&lt;=" &amp; FB$1, DataRegularSeason20242025!$D$3:$D$1315, $A9)+SUMIFS(DataRegularSeason20242025!$AB$3:$AB$1315,DataRegularSeason20242025!$B$3:$B$1315, "&lt;=" &amp; FB$1, DataRegularSeason20242025!$E$3:$E$1315, $A9)</f>
        <v>51</v>
      </c>
      <c r="FC9">
        <f>SUMIFS(DataRegularSeason20242025!$AA$3:$AA$1315,DataRegularSeason20242025!$B$3:$B$1315, "&lt;=" &amp; FC$1, DataRegularSeason20242025!$D$3:$D$1315, $A9)+SUMIFS(DataRegularSeason20242025!$AB$3:$AB$1315,DataRegularSeason20242025!$B$3:$B$1315, "&lt;=" &amp; FC$1, DataRegularSeason20242025!$E$3:$E$1315, $A9)</f>
        <v>51</v>
      </c>
      <c r="FD9">
        <f>SUMIFS(DataRegularSeason20242025!$AA$3:$AA$1315,DataRegularSeason20242025!$B$3:$B$1315, "&lt;=" &amp; FD$1, DataRegularSeason20242025!$D$3:$D$1315, $A9)+SUMIFS(DataRegularSeason20242025!$AB$3:$AB$1315,DataRegularSeason20242025!$B$3:$B$1315, "&lt;=" &amp; FD$1, DataRegularSeason20242025!$E$3:$E$1315, $A9)</f>
        <v>51</v>
      </c>
      <c r="FE9">
        <f>SUMIFS(DataRegularSeason20242025!$AA$3:$AA$1315,DataRegularSeason20242025!$B$3:$B$1315, "&lt;=" &amp; FE$1, DataRegularSeason20242025!$D$3:$D$1315, $A9)+SUMIFS(DataRegularSeason20242025!$AB$3:$AB$1315,DataRegularSeason20242025!$B$3:$B$1315, "&lt;=" &amp; FE$1, DataRegularSeason20242025!$E$3:$E$1315, $A9)</f>
        <v>51</v>
      </c>
      <c r="FF9">
        <f>SUMIFS(DataRegularSeason20242025!$AA$3:$AA$1315,DataRegularSeason20242025!$B$3:$B$1315, "&lt;=" &amp; FF$1, DataRegularSeason20242025!$D$3:$D$1315, $A9)+SUMIFS(DataRegularSeason20242025!$AB$3:$AB$1315,DataRegularSeason20242025!$B$3:$B$1315, "&lt;=" &amp; FF$1, DataRegularSeason20242025!$E$3:$E$1315, $A9)</f>
        <v>51</v>
      </c>
      <c r="FG9">
        <f>SUMIFS(DataRegularSeason20242025!$AA$3:$AA$1315,DataRegularSeason20242025!$B$3:$B$1315, "&lt;=" &amp; FG$1, DataRegularSeason20242025!$D$3:$D$1315, $A9)+SUMIFS(DataRegularSeason20242025!$AB$3:$AB$1315,DataRegularSeason20242025!$B$3:$B$1315, "&lt;=" &amp; FG$1, DataRegularSeason20242025!$E$3:$E$1315, $A9)</f>
        <v>51</v>
      </c>
      <c r="FH9">
        <f>SUMIFS(DataRegularSeason20242025!$AA$3:$AA$1315,DataRegularSeason20242025!$B$3:$B$1315, "&lt;=" &amp; FH$1, DataRegularSeason20242025!$D$3:$D$1315, $A9)+SUMIFS(DataRegularSeason20242025!$AB$3:$AB$1315,DataRegularSeason20242025!$B$3:$B$1315, "&lt;=" &amp; FH$1, DataRegularSeason20242025!$E$3:$E$1315, $A9)</f>
        <v>51</v>
      </c>
      <c r="FI9">
        <f>SUMIFS(DataRegularSeason20242025!$AA$3:$AA$1315,DataRegularSeason20242025!$B$3:$B$1315, "&lt;=" &amp; FI$1, DataRegularSeason20242025!$D$3:$D$1315, $A9)+SUMIFS(DataRegularSeason20242025!$AB$3:$AB$1315,DataRegularSeason20242025!$B$3:$B$1315, "&lt;=" &amp; FI$1, DataRegularSeason20242025!$E$3:$E$1315, $A9)</f>
        <v>51</v>
      </c>
      <c r="FJ9">
        <f>SUMIFS(DataRegularSeason20242025!$AA$3:$AA$1315,DataRegularSeason20242025!$B$3:$B$1315, "&lt;=" &amp; FJ$1, DataRegularSeason20242025!$D$3:$D$1315, $A9)+SUMIFS(DataRegularSeason20242025!$AB$3:$AB$1315,DataRegularSeason20242025!$B$3:$B$1315, "&lt;=" &amp; FJ$1, DataRegularSeason20242025!$E$3:$E$1315, $A9)</f>
        <v>51</v>
      </c>
      <c r="FK9">
        <f>SUMIFS(DataRegularSeason20242025!$AA$3:$AA$1315,DataRegularSeason20242025!$B$3:$B$1315, "&lt;=" &amp; FK$1, DataRegularSeason20242025!$D$3:$D$1315, $A9)+SUMIFS(DataRegularSeason20242025!$AB$3:$AB$1315,DataRegularSeason20242025!$B$3:$B$1315, "&lt;=" &amp; FK$1, DataRegularSeason20242025!$E$3:$E$1315, $A9)</f>
        <v>51</v>
      </c>
      <c r="FL9">
        <f>SUMIFS(DataRegularSeason20242025!$AA$3:$AA$1315,DataRegularSeason20242025!$B$3:$B$1315, "&lt;=" &amp; FL$1, DataRegularSeason20242025!$D$3:$D$1315, $A9)+SUMIFS(DataRegularSeason20242025!$AB$3:$AB$1315,DataRegularSeason20242025!$B$3:$B$1315, "&lt;=" &amp; FL$1, DataRegularSeason20242025!$E$3:$E$1315, $A9)</f>
        <v>51</v>
      </c>
      <c r="FM9">
        <f>SUMIFS(DataRegularSeason20242025!$AA$3:$AA$1315,DataRegularSeason20242025!$B$3:$B$1315, "&lt;=" &amp; FM$1, DataRegularSeason20242025!$D$3:$D$1315, $A9)+SUMIFS(DataRegularSeason20242025!$AB$3:$AB$1315,DataRegularSeason20242025!$B$3:$B$1315, "&lt;=" &amp; FM$1, DataRegularSeason20242025!$E$3:$E$1315, $A9)</f>
        <v>51</v>
      </c>
      <c r="FN9">
        <f>SUMIFS(DataRegularSeason20242025!$AA$3:$AA$1315,DataRegularSeason20242025!$B$3:$B$1315, "&lt;=" &amp; FN$1, DataRegularSeason20242025!$D$3:$D$1315, $A9)+SUMIFS(DataRegularSeason20242025!$AB$3:$AB$1315,DataRegularSeason20242025!$B$3:$B$1315, "&lt;=" &amp; FN$1, DataRegularSeason20242025!$E$3:$E$1315, $A9)</f>
        <v>51</v>
      </c>
      <c r="FO9">
        <f>SUMIFS(DataRegularSeason20242025!$AA$3:$AA$1315,DataRegularSeason20242025!$B$3:$B$1315, "&lt;=" &amp; FO$1, DataRegularSeason20242025!$D$3:$D$1315, $A9)+SUMIFS(DataRegularSeason20242025!$AB$3:$AB$1315,DataRegularSeason20242025!$B$3:$B$1315, "&lt;=" &amp; FO$1, DataRegularSeason20242025!$E$3:$E$1315, $A9)</f>
        <v>51</v>
      </c>
      <c r="FP9">
        <f>SUMIFS(DataRegularSeason20242025!$AA$3:$AA$1315,DataRegularSeason20242025!$B$3:$B$1315, "&lt;=" &amp; FP$1, DataRegularSeason20242025!$D$3:$D$1315, $A9)+SUMIFS(DataRegularSeason20242025!$AB$3:$AB$1315,DataRegularSeason20242025!$B$3:$B$1315, "&lt;=" &amp; FP$1, DataRegularSeason20242025!$E$3:$E$1315, $A9)</f>
        <v>51</v>
      </c>
      <c r="FQ9">
        <f>SUMIFS(DataRegularSeason20242025!$AA$3:$AA$1315,DataRegularSeason20242025!$B$3:$B$1315, "&lt;=" &amp; FQ$1, DataRegularSeason20242025!$D$3:$D$1315, $A9)+SUMIFS(DataRegularSeason20242025!$AB$3:$AB$1315,DataRegularSeason20242025!$B$3:$B$1315, "&lt;=" &amp; FQ$1, DataRegularSeason20242025!$E$3:$E$1315, $A9)</f>
        <v>51</v>
      </c>
      <c r="FR9">
        <f>SUMIFS(DataRegularSeason20242025!$AA$3:$AA$1315,DataRegularSeason20242025!$B$3:$B$1315, "&lt;=" &amp; FR$1, DataRegularSeason20242025!$D$3:$D$1315, $A9)+SUMIFS(DataRegularSeason20242025!$AB$3:$AB$1315,DataRegularSeason20242025!$B$3:$B$1315, "&lt;=" &amp; FR$1, DataRegularSeason20242025!$E$3:$E$1315, $A9)</f>
        <v>51</v>
      </c>
      <c r="FS9">
        <f>SUMIFS(DataRegularSeason20242025!$AA$3:$AA$1315,DataRegularSeason20242025!$B$3:$B$1315, "&lt;=" &amp; FS$1, DataRegularSeason20242025!$D$3:$D$1315, $A9)+SUMIFS(DataRegularSeason20242025!$AB$3:$AB$1315,DataRegularSeason20242025!$B$3:$B$1315, "&lt;=" &amp; FS$1, DataRegularSeason20242025!$E$3:$E$1315, $A9)</f>
        <v>51</v>
      </c>
      <c r="FT9">
        <f>SUMIFS(DataRegularSeason20242025!$AA$3:$AA$1315,DataRegularSeason20242025!$B$3:$B$1315, "&lt;=" &amp; FT$1, DataRegularSeason20242025!$D$3:$D$1315, $A9)+SUMIFS(DataRegularSeason20242025!$AB$3:$AB$1315,DataRegularSeason20242025!$B$3:$B$1315, "&lt;=" &amp; FT$1, DataRegularSeason20242025!$E$3:$E$1315, $A9)</f>
        <v>51</v>
      </c>
      <c r="FU9">
        <f>SUMIFS(DataRegularSeason20242025!$AA$3:$AA$1315,DataRegularSeason20242025!$B$3:$B$1315, "&lt;=" &amp; FU$1, DataRegularSeason20242025!$D$3:$D$1315, $A9)+SUMIFS(DataRegularSeason20242025!$AB$3:$AB$1315,DataRegularSeason20242025!$B$3:$B$1315, "&lt;=" &amp; FU$1, DataRegularSeason20242025!$E$3:$E$1315, $A9)</f>
        <v>51</v>
      </c>
      <c r="FV9">
        <f>SUMIFS(DataRegularSeason20242025!$AA$3:$AA$1315,DataRegularSeason20242025!$B$3:$B$1315, "&lt;=" &amp; FV$1, DataRegularSeason20242025!$D$3:$D$1315, $A9)+SUMIFS(DataRegularSeason20242025!$AB$3:$AB$1315,DataRegularSeason20242025!$B$3:$B$1315, "&lt;=" &amp; FV$1, DataRegularSeason20242025!$E$3:$E$1315, $A9)</f>
        <v>51</v>
      </c>
      <c r="FW9">
        <f>SUMIFS(DataRegularSeason20242025!$AA$3:$AA$1315,DataRegularSeason20242025!$B$3:$B$1315, "&lt;=" &amp; FW$1, DataRegularSeason20242025!$D$3:$D$1315, $A9)+SUMIFS(DataRegularSeason20242025!$AB$3:$AB$1315,DataRegularSeason20242025!$B$3:$B$1315, "&lt;=" &amp; FW$1, DataRegularSeason20242025!$E$3:$E$1315, $A9)</f>
        <v>51</v>
      </c>
      <c r="FX9">
        <f>SUMIFS(DataRegularSeason20242025!$AA$3:$AA$1315,DataRegularSeason20242025!$B$3:$B$1315, "&lt;=" &amp; FX$1, DataRegularSeason20242025!$D$3:$D$1315, $A9)+SUMIFS(DataRegularSeason20242025!$AB$3:$AB$1315,DataRegularSeason20242025!$B$3:$B$1315, "&lt;=" &amp; FX$1, DataRegularSeason20242025!$E$3:$E$1315, $A9)</f>
        <v>51</v>
      </c>
      <c r="FY9">
        <f>SUMIFS(DataRegularSeason20242025!$AA$3:$AA$1315,DataRegularSeason20242025!$B$3:$B$1315, "&lt;=" &amp; FY$1, DataRegularSeason20242025!$D$3:$D$1315, $A9)+SUMIFS(DataRegularSeason20242025!$AB$3:$AB$1315,DataRegularSeason20242025!$B$3:$B$1315, "&lt;=" &amp; FY$1, DataRegularSeason20242025!$E$3:$E$1315, $A9)</f>
        <v>51</v>
      </c>
      <c r="FZ9">
        <f>SUMIFS(DataRegularSeason20242025!$AA$3:$AA$1315,DataRegularSeason20242025!$B$3:$B$1315, "&lt;=" &amp; FZ$1, DataRegularSeason20242025!$D$3:$D$1315, $A9)+SUMIFS(DataRegularSeason20242025!$AB$3:$AB$1315,DataRegularSeason20242025!$B$3:$B$1315, "&lt;=" &amp; FZ$1, DataRegularSeason20242025!$E$3:$E$1315, $A9)</f>
        <v>51</v>
      </c>
      <c r="GA9">
        <f>SUMIFS(DataRegularSeason20242025!$AA$3:$AA$1315,DataRegularSeason20242025!$B$3:$B$1315, "&lt;=" &amp; GA$1, DataRegularSeason20242025!$D$3:$D$1315, $A9)+SUMIFS(DataRegularSeason20242025!$AB$3:$AB$1315,DataRegularSeason20242025!$B$3:$B$1315, "&lt;=" &amp; GA$1, DataRegularSeason20242025!$E$3:$E$1315, $A9)</f>
        <v>51</v>
      </c>
      <c r="GB9">
        <f>SUMIFS(DataRegularSeason20242025!$AA$3:$AA$1315,DataRegularSeason20242025!$B$3:$B$1315, "&lt;=" &amp; GB$1, DataRegularSeason20242025!$D$3:$D$1315, $A9)+SUMIFS(DataRegularSeason20242025!$AB$3:$AB$1315,DataRegularSeason20242025!$B$3:$B$1315, "&lt;=" &amp; GB$1, DataRegularSeason20242025!$E$3:$E$1315, $A9)</f>
        <v>51</v>
      </c>
      <c r="GC9">
        <f>SUMIFS(DataRegularSeason20242025!$AA$3:$AA$1315,DataRegularSeason20242025!$B$3:$B$1315, "&lt;=" &amp; GC$1, DataRegularSeason20242025!$D$3:$D$1315, $A9)+SUMIFS(DataRegularSeason20242025!$AB$3:$AB$1315,DataRegularSeason20242025!$B$3:$B$1315, "&lt;=" &amp; GC$1, DataRegularSeason20242025!$E$3:$E$1315, $A9)</f>
        <v>51</v>
      </c>
      <c r="GD9">
        <f>SUMIFS(DataRegularSeason20242025!$AA$3:$AA$1315,DataRegularSeason20242025!$B$3:$B$1315, "&lt;=" &amp; GD$1, DataRegularSeason20242025!$D$3:$D$1315, $A9)+SUMIFS(DataRegularSeason20242025!$AB$3:$AB$1315,DataRegularSeason20242025!$B$3:$B$1315, "&lt;=" &amp; GD$1, DataRegularSeason20242025!$E$3:$E$1315, $A9)</f>
        <v>51</v>
      </c>
      <c r="GE9">
        <f>SUMIFS(DataRegularSeason20242025!$AA$3:$AA$1315,DataRegularSeason20242025!$B$3:$B$1315, "&lt;=" &amp; GE$1, DataRegularSeason20242025!$D$3:$D$1315, $A9)+SUMIFS(DataRegularSeason20242025!$AB$3:$AB$1315,DataRegularSeason20242025!$B$3:$B$1315, "&lt;=" &amp; GE$1, DataRegularSeason20242025!$E$3:$E$1315, $A9)</f>
        <v>51</v>
      </c>
      <c r="GF9">
        <f>SUMIFS(DataRegularSeason20242025!$AA$3:$AA$1315,DataRegularSeason20242025!$B$3:$B$1315, "&lt;=" &amp; GF$1, DataRegularSeason20242025!$D$3:$D$1315, $A9)+SUMIFS(DataRegularSeason20242025!$AB$3:$AB$1315,DataRegularSeason20242025!$B$3:$B$1315, "&lt;=" &amp; GF$1, DataRegularSeason20242025!$E$3:$E$1315, $A9)</f>
        <v>51</v>
      </c>
      <c r="GG9">
        <f>SUMIFS(DataRegularSeason20242025!$AA$3:$AA$1315,DataRegularSeason20242025!$B$3:$B$1315, "&lt;=" &amp; GG$1, DataRegularSeason20242025!$D$3:$D$1315, $A9)+SUMIFS(DataRegularSeason20242025!$AB$3:$AB$1315,DataRegularSeason20242025!$B$3:$B$1315, "&lt;=" &amp; GG$1, DataRegularSeason20242025!$E$3:$E$1315, $A9)</f>
        <v>51</v>
      </c>
      <c r="GH9">
        <f>SUMIFS(DataRegularSeason20242025!$AA$3:$AA$1315,DataRegularSeason20242025!$B$3:$B$1315, "&lt;=" &amp; GH$1, DataRegularSeason20242025!$D$3:$D$1315, $A9)+SUMIFS(DataRegularSeason20242025!$AB$3:$AB$1315,DataRegularSeason20242025!$B$3:$B$1315, "&lt;=" &amp; GH$1, DataRegularSeason20242025!$E$3:$E$1315, $A9)</f>
        <v>51</v>
      </c>
      <c r="GI9">
        <f>SUMIFS(DataRegularSeason20242025!$AA$3:$AA$1315,DataRegularSeason20242025!$B$3:$B$1315, "&lt;=" &amp; GI$1, DataRegularSeason20242025!$D$3:$D$1315, $A9)+SUMIFS(DataRegularSeason20242025!$AB$3:$AB$1315,DataRegularSeason20242025!$B$3:$B$1315, "&lt;=" &amp; GI$1, DataRegularSeason20242025!$E$3:$E$1315, $A9)</f>
        <v>51</v>
      </c>
      <c r="GJ9">
        <f>SUMIFS(DataRegularSeason20242025!$AA$3:$AA$1315,DataRegularSeason20242025!$B$3:$B$1315, "&lt;=" &amp; GJ$1, DataRegularSeason20242025!$D$3:$D$1315, $A9)+SUMIFS(DataRegularSeason20242025!$AB$3:$AB$1315,DataRegularSeason20242025!$B$3:$B$1315, "&lt;=" &amp; GJ$1, DataRegularSeason20242025!$E$3:$E$1315, $A9)</f>
        <v>51</v>
      </c>
      <c r="GK9">
        <f>SUMIFS(DataRegularSeason20242025!$AA$3:$AA$1315,DataRegularSeason20242025!$B$3:$B$1315, "&lt;=" &amp; GK$1, DataRegularSeason20242025!$D$3:$D$1315, $A9)+SUMIFS(DataRegularSeason20242025!$AB$3:$AB$1315,DataRegularSeason20242025!$B$3:$B$1315, "&lt;=" &amp; GK$1, DataRegularSeason20242025!$E$3:$E$1315, $A9)</f>
        <v>51</v>
      </c>
      <c r="GL9">
        <f>SUMIFS(DataRegularSeason20242025!$AA$3:$AA$1315,DataRegularSeason20242025!$B$3:$B$1315, "&lt;=" &amp; GL$1, DataRegularSeason20242025!$D$3:$D$1315, $A9)+SUMIFS(DataRegularSeason20242025!$AB$3:$AB$1315,DataRegularSeason20242025!$B$3:$B$1315, "&lt;=" &amp; GL$1, DataRegularSeason20242025!$E$3:$E$1315, $A9)</f>
        <v>51</v>
      </c>
      <c r="GM9">
        <f>SUMIFS(DataRegularSeason20242025!$AA$3:$AA$1315,DataRegularSeason20242025!$B$3:$B$1315, "&lt;=" &amp; GM$1, DataRegularSeason20242025!$D$3:$D$1315, $A9)+SUMIFS(DataRegularSeason20242025!$AB$3:$AB$1315,DataRegularSeason20242025!$B$3:$B$1315, "&lt;=" &amp; GM$1, DataRegularSeason20242025!$E$3:$E$1315, $A9)</f>
        <v>51</v>
      </c>
      <c r="GN9">
        <f>SUMIFS(DataRegularSeason20242025!$AA$3:$AA$1315,DataRegularSeason20242025!$B$3:$B$1315, "&lt;=" &amp; GN$1, DataRegularSeason20242025!$D$3:$D$1315, $A9)+SUMIFS(DataRegularSeason20242025!$AB$3:$AB$1315,DataRegularSeason20242025!$B$3:$B$1315, "&lt;=" &amp; GN$1, DataRegularSeason20242025!$E$3:$E$1315, $A9)</f>
        <v>51</v>
      </c>
      <c r="GO9">
        <f>SUMIFS(DataRegularSeason20242025!$AA$3:$AA$1315,DataRegularSeason20242025!$B$3:$B$1315, "&lt;=" &amp; GO$1, DataRegularSeason20242025!$D$3:$D$1315, $A9)+SUMIFS(DataRegularSeason20242025!$AB$3:$AB$1315,DataRegularSeason20242025!$B$3:$B$1315, "&lt;=" &amp; GO$1, DataRegularSeason20242025!$E$3:$E$1315, $A9)</f>
        <v>51</v>
      </c>
      <c r="GP9">
        <f>SUMIFS(DataRegularSeason20242025!$AA$3:$AA$1315,DataRegularSeason20242025!$B$3:$B$1315, "&lt;=" &amp; GP$1, DataRegularSeason20242025!$D$3:$D$1315, $A9)+SUMIFS(DataRegularSeason20242025!$AB$3:$AB$1315,DataRegularSeason20242025!$B$3:$B$1315, "&lt;=" &amp; GP$1, DataRegularSeason20242025!$E$3:$E$1315, $A9)</f>
        <v>51</v>
      </c>
      <c r="GQ9">
        <f>SUMIFS(DataRegularSeason20242025!$AA$3:$AA$1315,DataRegularSeason20242025!$B$3:$B$1315, "&lt;=" &amp; GQ$1, DataRegularSeason20242025!$D$3:$D$1315, $A9)+SUMIFS(DataRegularSeason20242025!$AB$3:$AB$1315,DataRegularSeason20242025!$B$3:$B$1315, "&lt;=" &amp; GQ$1, DataRegularSeason20242025!$E$3:$E$1315, $A9)</f>
        <v>51</v>
      </c>
      <c r="GR9">
        <f>SUMIFS(DataRegularSeason20242025!$AA$3:$AA$1315,DataRegularSeason20242025!$B$3:$B$1315, "&lt;=" &amp; GR$1, DataRegularSeason20242025!$D$3:$D$1315, $A9)+SUMIFS(DataRegularSeason20242025!$AB$3:$AB$1315,DataRegularSeason20242025!$B$3:$B$1315, "&lt;=" &amp; GR$1, DataRegularSeason20242025!$E$3:$E$1315, $A9)</f>
        <v>51</v>
      </c>
      <c r="GS9">
        <f>SUMIFS(DataRegularSeason20242025!$AA$3:$AA$1315,DataRegularSeason20242025!$B$3:$B$1315, "&lt;=" &amp; GS$1, DataRegularSeason20242025!$D$3:$D$1315, $A9)+SUMIFS(DataRegularSeason20242025!$AB$3:$AB$1315,DataRegularSeason20242025!$B$3:$B$1315, "&lt;=" &amp; GS$1, DataRegularSeason20242025!$E$3:$E$1315, $A9)</f>
        <v>51</v>
      </c>
      <c r="GT9">
        <f>SUMIFS(DataRegularSeason20242025!$AA$3:$AA$1315,DataRegularSeason20242025!$B$3:$B$1315, "&lt;=" &amp; GT$1, DataRegularSeason20242025!$D$3:$D$1315, $A9)+SUMIFS(DataRegularSeason20242025!$AB$3:$AB$1315,DataRegularSeason20242025!$B$3:$B$1315, "&lt;=" &amp; GT$1, DataRegularSeason20242025!$E$3:$E$1315, $A9)</f>
        <v>51</v>
      </c>
      <c r="GU9">
        <f>SUMIFS(DataRegularSeason20242025!$AA$3:$AA$1315,DataRegularSeason20242025!$B$3:$B$1315, "&lt;=" &amp; GU$1, DataRegularSeason20242025!$D$3:$D$1315, $A9)+SUMIFS(DataRegularSeason20242025!$AB$3:$AB$1315,DataRegularSeason20242025!$B$3:$B$1315, "&lt;=" &amp; GU$1, DataRegularSeason20242025!$E$3:$E$1315, $A9)</f>
        <v>51</v>
      </c>
    </row>
    <row r="10" spans="1:275" x14ac:dyDescent="0.25">
      <c r="A10" t="s">
        <v>45</v>
      </c>
      <c r="B10" t="s">
        <v>97</v>
      </c>
      <c r="C10" s="128"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8"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31</v>
      </c>
      <c r="B12" t="s">
        <v>97</v>
      </c>
      <c r="C12" s="128"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68</v>
      </c>
      <c r="ER12">
        <f>SUMIFS(DataRegularSeason20242025!$AA$3:$AA$1315,DataRegularSeason20242025!$B$3:$B$1315, "&lt;=" &amp; ER$1, DataRegularSeason20242025!$D$3:$D$1315, $A12)+SUMIFS(DataRegularSeason20242025!$AB$3:$AB$1315,DataRegularSeason20242025!$B$3:$B$1315, "&lt;=" &amp; ER$1, DataRegularSeason20242025!$E$3:$E$1315, $A12)</f>
        <v>68</v>
      </c>
      <c r="ES12">
        <f>SUMIFS(DataRegularSeason20242025!$AA$3:$AA$1315,DataRegularSeason20242025!$B$3:$B$1315, "&lt;=" &amp; ES$1, DataRegularSeason20242025!$D$3:$D$1315, $A12)+SUMIFS(DataRegularSeason20242025!$AB$3:$AB$1315,DataRegularSeason20242025!$B$3:$B$1315, "&lt;=" &amp; ES$1, DataRegularSeason20242025!$E$3:$E$1315, $A12)</f>
        <v>68</v>
      </c>
      <c r="ET12">
        <f>SUMIFS(DataRegularSeason20242025!$AA$3:$AA$1315,DataRegularSeason20242025!$B$3:$B$1315, "&lt;=" &amp; ET$1, DataRegularSeason20242025!$D$3:$D$1315, $A12)+SUMIFS(DataRegularSeason20242025!$AB$3:$AB$1315,DataRegularSeason20242025!$B$3:$B$1315, "&lt;=" &amp; ET$1, DataRegularSeason20242025!$E$3:$E$1315, $A12)</f>
        <v>68</v>
      </c>
      <c r="EU12">
        <f>SUMIFS(DataRegularSeason20242025!$AA$3:$AA$1315,DataRegularSeason20242025!$B$3:$B$1315, "&lt;=" &amp; EU$1, DataRegularSeason20242025!$D$3:$D$1315, $A12)+SUMIFS(DataRegularSeason20242025!$AB$3:$AB$1315,DataRegularSeason20242025!$B$3:$B$1315, "&lt;=" &amp; EU$1, DataRegularSeason20242025!$E$3:$E$1315, $A12)</f>
        <v>68</v>
      </c>
      <c r="EV12">
        <f>SUMIFS(DataRegularSeason20242025!$AA$3:$AA$1315,DataRegularSeason20242025!$B$3:$B$1315, "&lt;=" &amp; EV$1, DataRegularSeason20242025!$D$3:$D$1315, $A12)+SUMIFS(DataRegularSeason20242025!$AB$3:$AB$1315,DataRegularSeason20242025!$B$3:$B$1315, "&lt;=" &amp; EV$1, DataRegularSeason20242025!$E$3:$E$1315, $A12)</f>
        <v>68</v>
      </c>
      <c r="EW12">
        <f>SUMIFS(DataRegularSeason20242025!$AA$3:$AA$1315,DataRegularSeason20242025!$B$3:$B$1315, "&lt;=" &amp; EW$1, DataRegularSeason20242025!$D$3:$D$1315, $A12)+SUMIFS(DataRegularSeason20242025!$AB$3:$AB$1315,DataRegularSeason20242025!$B$3:$B$1315, "&lt;=" &amp; EW$1, DataRegularSeason20242025!$E$3:$E$1315, $A12)</f>
        <v>68</v>
      </c>
      <c r="EX12">
        <f>SUMIFS(DataRegularSeason20242025!$AA$3:$AA$1315,DataRegularSeason20242025!$B$3:$B$1315, "&lt;=" &amp; EX$1, DataRegularSeason20242025!$D$3:$D$1315, $A12)+SUMIFS(DataRegularSeason20242025!$AB$3:$AB$1315,DataRegularSeason20242025!$B$3:$B$1315, "&lt;=" &amp; EX$1, DataRegularSeason20242025!$E$3:$E$1315, $A12)</f>
        <v>68</v>
      </c>
      <c r="EY12">
        <f>SUMIFS(DataRegularSeason20242025!$AA$3:$AA$1315,DataRegularSeason20242025!$B$3:$B$1315, "&lt;=" &amp; EY$1, DataRegularSeason20242025!$D$3:$D$1315, $A12)+SUMIFS(DataRegularSeason20242025!$AB$3:$AB$1315,DataRegularSeason20242025!$B$3:$B$1315, "&lt;=" &amp; EY$1, DataRegularSeason20242025!$E$3:$E$1315, $A12)</f>
        <v>68</v>
      </c>
      <c r="EZ12">
        <f>SUMIFS(DataRegularSeason20242025!$AA$3:$AA$1315,DataRegularSeason20242025!$B$3:$B$1315, "&lt;=" &amp; EZ$1, DataRegularSeason20242025!$D$3:$D$1315, $A12)+SUMIFS(DataRegularSeason20242025!$AB$3:$AB$1315,DataRegularSeason20242025!$B$3:$B$1315, "&lt;=" &amp; EZ$1, DataRegularSeason20242025!$E$3:$E$1315, $A12)</f>
        <v>68</v>
      </c>
      <c r="FA12">
        <f>SUMIFS(DataRegularSeason20242025!$AA$3:$AA$1315,DataRegularSeason20242025!$B$3:$B$1315, "&lt;=" &amp; FA$1, DataRegularSeason20242025!$D$3:$D$1315, $A12)+SUMIFS(DataRegularSeason20242025!$AB$3:$AB$1315,DataRegularSeason20242025!$B$3:$B$1315, "&lt;=" &amp; FA$1, DataRegularSeason20242025!$E$3:$E$1315, $A12)</f>
        <v>68</v>
      </c>
      <c r="FB12">
        <f>SUMIFS(DataRegularSeason20242025!$AA$3:$AA$1315,DataRegularSeason20242025!$B$3:$B$1315, "&lt;=" &amp; FB$1, DataRegularSeason20242025!$D$3:$D$1315, $A12)+SUMIFS(DataRegularSeason20242025!$AB$3:$AB$1315,DataRegularSeason20242025!$B$3:$B$1315, "&lt;=" &amp; FB$1, DataRegularSeason20242025!$E$3:$E$1315, $A12)</f>
        <v>68</v>
      </c>
      <c r="FC12">
        <f>SUMIFS(DataRegularSeason20242025!$AA$3:$AA$1315,DataRegularSeason20242025!$B$3:$B$1315, "&lt;=" &amp; FC$1, DataRegularSeason20242025!$D$3:$D$1315, $A12)+SUMIFS(DataRegularSeason20242025!$AB$3:$AB$1315,DataRegularSeason20242025!$B$3:$B$1315, "&lt;=" &amp; FC$1, DataRegularSeason20242025!$E$3:$E$1315, $A12)</f>
        <v>68</v>
      </c>
      <c r="FD12">
        <f>SUMIFS(DataRegularSeason20242025!$AA$3:$AA$1315,DataRegularSeason20242025!$B$3:$B$1315, "&lt;=" &amp; FD$1, DataRegularSeason20242025!$D$3:$D$1315, $A12)+SUMIFS(DataRegularSeason20242025!$AB$3:$AB$1315,DataRegularSeason20242025!$B$3:$B$1315, "&lt;=" &amp; FD$1, DataRegularSeason20242025!$E$3:$E$1315, $A12)</f>
        <v>68</v>
      </c>
      <c r="FE12">
        <f>SUMIFS(DataRegularSeason20242025!$AA$3:$AA$1315,DataRegularSeason20242025!$B$3:$B$1315, "&lt;=" &amp; FE$1, DataRegularSeason20242025!$D$3:$D$1315, $A12)+SUMIFS(DataRegularSeason20242025!$AB$3:$AB$1315,DataRegularSeason20242025!$B$3:$B$1315, "&lt;=" &amp; FE$1, DataRegularSeason20242025!$E$3:$E$1315, $A12)</f>
        <v>68</v>
      </c>
      <c r="FF12">
        <f>SUMIFS(DataRegularSeason20242025!$AA$3:$AA$1315,DataRegularSeason20242025!$B$3:$B$1315, "&lt;=" &amp; FF$1, DataRegularSeason20242025!$D$3:$D$1315, $A12)+SUMIFS(DataRegularSeason20242025!$AB$3:$AB$1315,DataRegularSeason20242025!$B$3:$B$1315, "&lt;=" &amp; FF$1, DataRegularSeason20242025!$E$3:$E$1315, $A12)</f>
        <v>68</v>
      </c>
      <c r="FG12">
        <f>SUMIFS(DataRegularSeason20242025!$AA$3:$AA$1315,DataRegularSeason20242025!$B$3:$B$1315, "&lt;=" &amp; FG$1, DataRegularSeason20242025!$D$3:$D$1315, $A12)+SUMIFS(DataRegularSeason20242025!$AB$3:$AB$1315,DataRegularSeason20242025!$B$3:$B$1315, "&lt;=" &amp; FG$1, DataRegularSeason20242025!$E$3:$E$1315, $A12)</f>
        <v>68</v>
      </c>
      <c r="FH12">
        <f>SUMIFS(DataRegularSeason20242025!$AA$3:$AA$1315,DataRegularSeason20242025!$B$3:$B$1315, "&lt;=" &amp; FH$1, DataRegularSeason20242025!$D$3:$D$1315, $A12)+SUMIFS(DataRegularSeason20242025!$AB$3:$AB$1315,DataRegularSeason20242025!$B$3:$B$1315, "&lt;=" &amp; FH$1, DataRegularSeason20242025!$E$3:$E$1315, $A12)</f>
        <v>68</v>
      </c>
      <c r="FI12">
        <f>SUMIFS(DataRegularSeason20242025!$AA$3:$AA$1315,DataRegularSeason20242025!$B$3:$B$1315, "&lt;=" &amp; FI$1, DataRegularSeason20242025!$D$3:$D$1315, $A12)+SUMIFS(DataRegularSeason20242025!$AB$3:$AB$1315,DataRegularSeason20242025!$B$3:$B$1315, "&lt;=" &amp; FI$1, DataRegularSeason20242025!$E$3:$E$1315, $A12)</f>
        <v>68</v>
      </c>
      <c r="FJ12">
        <f>SUMIFS(DataRegularSeason20242025!$AA$3:$AA$1315,DataRegularSeason20242025!$B$3:$B$1315, "&lt;=" &amp; FJ$1, DataRegularSeason20242025!$D$3:$D$1315, $A12)+SUMIFS(DataRegularSeason20242025!$AB$3:$AB$1315,DataRegularSeason20242025!$B$3:$B$1315, "&lt;=" &amp; FJ$1, DataRegularSeason20242025!$E$3:$E$1315, $A12)</f>
        <v>68</v>
      </c>
      <c r="FK12">
        <f>SUMIFS(DataRegularSeason20242025!$AA$3:$AA$1315,DataRegularSeason20242025!$B$3:$B$1315, "&lt;=" &amp; FK$1, DataRegularSeason20242025!$D$3:$D$1315, $A12)+SUMIFS(DataRegularSeason20242025!$AB$3:$AB$1315,DataRegularSeason20242025!$B$3:$B$1315, "&lt;=" &amp; FK$1, DataRegularSeason20242025!$E$3:$E$1315, $A12)</f>
        <v>68</v>
      </c>
      <c r="FL12">
        <f>SUMIFS(DataRegularSeason20242025!$AA$3:$AA$1315,DataRegularSeason20242025!$B$3:$B$1315, "&lt;=" &amp; FL$1, DataRegularSeason20242025!$D$3:$D$1315, $A12)+SUMIFS(DataRegularSeason20242025!$AB$3:$AB$1315,DataRegularSeason20242025!$B$3:$B$1315, "&lt;=" &amp; FL$1, DataRegularSeason20242025!$E$3:$E$1315, $A12)</f>
        <v>68</v>
      </c>
      <c r="FM12">
        <f>SUMIFS(DataRegularSeason20242025!$AA$3:$AA$1315,DataRegularSeason20242025!$B$3:$B$1315, "&lt;=" &amp; FM$1, DataRegularSeason20242025!$D$3:$D$1315, $A12)+SUMIFS(DataRegularSeason20242025!$AB$3:$AB$1315,DataRegularSeason20242025!$B$3:$B$1315, "&lt;=" &amp; FM$1, DataRegularSeason20242025!$E$3:$E$1315, $A12)</f>
        <v>68</v>
      </c>
      <c r="FN12">
        <f>SUMIFS(DataRegularSeason20242025!$AA$3:$AA$1315,DataRegularSeason20242025!$B$3:$B$1315, "&lt;=" &amp; FN$1, DataRegularSeason20242025!$D$3:$D$1315, $A12)+SUMIFS(DataRegularSeason20242025!$AB$3:$AB$1315,DataRegularSeason20242025!$B$3:$B$1315, "&lt;=" &amp; FN$1, DataRegularSeason20242025!$E$3:$E$1315, $A12)</f>
        <v>68</v>
      </c>
      <c r="FO12">
        <f>SUMIFS(DataRegularSeason20242025!$AA$3:$AA$1315,DataRegularSeason20242025!$B$3:$B$1315, "&lt;=" &amp; FO$1, DataRegularSeason20242025!$D$3:$D$1315, $A12)+SUMIFS(DataRegularSeason20242025!$AB$3:$AB$1315,DataRegularSeason20242025!$B$3:$B$1315, "&lt;=" &amp; FO$1, DataRegularSeason20242025!$E$3:$E$1315, $A12)</f>
        <v>68</v>
      </c>
      <c r="FP12">
        <f>SUMIFS(DataRegularSeason20242025!$AA$3:$AA$1315,DataRegularSeason20242025!$B$3:$B$1315, "&lt;=" &amp; FP$1, DataRegularSeason20242025!$D$3:$D$1315, $A12)+SUMIFS(DataRegularSeason20242025!$AB$3:$AB$1315,DataRegularSeason20242025!$B$3:$B$1315, "&lt;=" &amp; FP$1, DataRegularSeason20242025!$E$3:$E$1315, $A12)</f>
        <v>68</v>
      </c>
      <c r="FQ12">
        <f>SUMIFS(DataRegularSeason20242025!$AA$3:$AA$1315,DataRegularSeason20242025!$B$3:$B$1315, "&lt;=" &amp; FQ$1, DataRegularSeason20242025!$D$3:$D$1315, $A12)+SUMIFS(DataRegularSeason20242025!$AB$3:$AB$1315,DataRegularSeason20242025!$B$3:$B$1315, "&lt;=" &amp; FQ$1, DataRegularSeason20242025!$E$3:$E$1315, $A12)</f>
        <v>68</v>
      </c>
      <c r="FR12">
        <f>SUMIFS(DataRegularSeason20242025!$AA$3:$AA$1315,DataRegularSeason20242025!$B$3:$B$1315, "&lt;=" &amp; FR$1, DataRegularSeason20242025!$D$3:$D$1315, $A12)+SUMIFS(DataRegularSeason20242025!$AB$3:$AB$1315,DataRegularSeason20242025!$B$3:$B$1315, "&lt;=" &amp; FR$1, DataRegularSeason20242025!$E$3:$E$1315, $A12)</f>
        <v>68</v>
      </c>
      <c r="FS12">
        <f>SUMIFS(DataRegularSeason20242025!$AA$3:$AA$1315,DataRegularSeason20242025!$B$3:$B$1315, "&lt;=" &amp; FS$1, DataRegularSeason20242025!$D$3:$D$1315, $A12)+SUMIFS(DataRegularSeason20242025!$AB$3:$AB$1315,DataRegularSeason20242025!$B$3:$B$1315, "&lt;=" &amp; FS$1, DataRegularSeason20242025!$E$3:$E$1315, $A12)</f>
        <v>68</v>
      </c>
      <c r="FT12">
        <f>SUMIFS(DataRegularSeason20242025!$AA$3:$AA$1315,DataRegularSeason20242025!$B$3:$B$1315, "&lt;=" &amp; FT$1, DataRegularSeason20242025!$D$3:$D$1315, $A12)+SUMIFS(DataRegularSeason20242025!$AB$3:$AB$1315,DataRegularSeason20242025!$B$3:$B$1315, "&lt;=" &amp; FT$1, DataRegularSeason20242025!$E$3:$E$1315, $A12)</f>
        <v>68</v>
      </c>
      <c r="FU12">
        <f>SUMIFS(DataRegularSeason20242025!$AA$3:$AA$1315,DataRegularSeason20242025!$B$3:$B$1315, "&lt;=" &amp; FU$1, DataRegularSeason20242025!$D$3:$D$1315, $A12)+SUMIFS(DataRegularSeason20242025!$AB$3:$AB$1315,DataRegularSeason20242025!$B$3:$B$1315, "&lt;=" &amp; FU$1, DataRegularSeason20242025!$E$3:$E$1315, $A12)</f>
        <v>68</v>
      </c>
      <c r="FV12">
        <f>SUMIFS(DataRegularSeason20242025!$AA$3:$AA$1315,DataRegularSeason20242025!$B$3:$B$1315, "&lt;=" &amp; FV$1, DataRegularSeason20242025!$D$3:$D$1315, $A12)+SUMIFS(DataRegularSeason20242025!$AB$3:$AB$1315,DataRegularSeason20242025!$B$3:$B$1315, "&lt;=" &amp; FV$1, DataRegularSeason20242025!$E$3:$E$1315, $A12)</f>
        <v>68</v>
      </c>
      <c r="FW12">
        <f>SUMIFS(DataRegularSeason20242025!$AA$3:$AA$1315,DataRegularSeason20242025!$B$3:$B$1315, "&lt;=" &amp; FW$1, DataRegularSeason20242025!$D$3:$D$1315, $A12)+SUMIFS(DataRegularSeason20242025!$AB$3:$AB$1315,DataRegularSeason20242025!$B$3:$B$1315, "&lt;=" &amp; FW$1, DataRegularSeason20242025!$E$3:$E$1315, $A12)</f>
        <v>68</v>
      </c>
      <c r="FX12">
        <f>SUMIFS(DataRegularSeason20242025!$AA$3:$AA$1315,DataRegularSeason20242025!$B$3:$B$1315, "&lt;=" &amp; FX$1, DataRegularSeason20242025!$D$3:$D$1315, $A12)+SUMIFS(DataRegularSeason20242025!$AB$3:$AB$1315,DataRegularSeason20242025!$B$3:$B$1315, "&lt;=" &amp; FX$1, DataRegularSeason20242025!$E$3:$E$1315, $A12)</f>
        <v>68</v>
      </c>
      <c r="FY12">
        <f>SUMIFS(DataRegularSeason20242025!$AA$3:$AA$1315,DataRegularSeason20242025!$B$3:$B$1315, "&lt;=" &amp; FY$1, DataRegularSeason20242025!$D$3:$D$1315, $A12)+SUMIFS(DataRegularSeason20242025!$AB$3:$AB$1315,DataRegularSeason20242025!$B$3:$B$1315, "&lt;=" &amp; FY$1, DataRegularSeason20242025!$E$3:$E$1315, $A12)</f>
        <v>68</v>
      </c>
      <c r="FZ12">
        <f>SUMIFS(DataRegularSeason20242025!$AA$3:$AA$1315,DataRegularSeason20242025!$B$3:$B$1315, "&lt;=" &amp; FZ$1, DataRegularSeason20242025!$D$3:$D$1315, $A12)+SUMIFS(DataRegularSeason20242025!$AB$3:$AB$1315,DataRegularSeason20242025!$B$3:$B$1315, "&lt;=" &amp; FZ$1, DataRegularSeason20242025!$E$3:$E$1315, $A12)</f>
        <v>68</v>
      </c>
      <c r="GA12">
        <f>SUMIFS(DataRegularSeason20242025!$AA$3:$AA$1315,DataRegularSeason20242025!$B$3:$B$1315, "&lt;=" &amp; GA$1, DataRegularSeason20242025!$D$3:$D$1315, $A12)+SUMIFS(DataRegularSeason20242025!$AB$3:$AB$1315,DataRegularSeason20242025!$B$3:$B$1315, "&lt;=" &amp; GA$1, DataRegularSeason20242025!$E$3:$E$1315, $A12)</f>
        <v>68</v>
      </c>
      <c r="GB12">
        <f>SUMIFS(DataRegularSeason20242025!$AA$3:$AA$1315,DataRegularSeason20242025!$B$3:$B$1315, "&lt;=" &amp; GB$1, DataRegularSeason20242025!$D$3:$D$1315, $A12)+SUMIFS(DataRegularSeason20242025!$AB$3:$AB$1315,DataRegularSeason20242025!$B$3:$B$1315, "&lt;=" &amp; GB$1, DataRegularSeason20242025!$E$3:$E$1315, $A12)</f>
        <v>68</v>
      </c>
      <c r="GC12">
        <f>SUMIFS(DataRegularSeason20242025!$AA$3:$AA$1315,DataRegularSeason20242025!$B$3:$B$1315, "&lt;=" &amp; GC$1, DataRegularSeason20242025!$D$3:$D$1315, $A12)+SUMIFS(DataRegularSeason20242025!$AB$3:$AB$1315,DataRegularSeason20242025!$B$3:$B$1315, "&lt;=" &amp; GC$1, DataRegularSeason20242025!$E$3:$E$1315, $A12)</f>
        <v>68</v>
      </c>
      <c r="GD12">
        <f>SUMIFS(DataRegularSeason20242025!$AA$3:$AA$1315,DataRegularSeason20242025!$B$3:$B$1315, "&lt;=" &amp; GD$1, DataRegularSeason20242025!$D$3:$D$1315, $A12)+SUMIFS(DataRegularSeason20242025!$AB$3:$AB$1315,DataRegularSeason20242025!$B$3:$B$1315, "&lt;=" &amp; GD$1, DataRegularSeason20242025!$E$3:$E$1315, $A12)</f>
        <v>68</v>
      </c>
      <c r="GE12">
        <f>SUMIFS(DataRegularSeason20242025!$AA$3:$AA$1315,DataRegularSeason20242025!$B$3:$B$1315, "&lt;=" &amp; GE$1, DataRegularSeason20242025!$D$3:$D$1315, $A12)+SUMIFS(DataRegularSeason20242025!$AB$3:$AB$1315,DataRegularSeason20242025!$B$3:$B$1315, "&lt;=" &amp; GE$1, DataRegularSeason20242025!$E$3:$E$1315, $A12)</f>
        <v>68</v>
      </c>
      <c r="GF12">
        <f>SUMIFS(DataRegularSeason20242025!$AA$3:$AA$1315,DataRegularSeason20242025!$B$3:$B$1315, "&lt;=" &amp; GF$1, DataRegularSeason20242025!$D$3:$D$1315, $A12)+SUMIFS(DataRegularSeason20242025!$AB$3:$AB$1315,DataRegularSeason20242025!$B$3:$B$1315, "&lt;=" &amp; GF$1, DataRegularSeason20242025!$E$3:$E$1315, $A12)</f>
        <v>68</v>
      </c>
      <c r="GG12">
        <f>SUMIFS(DataRegularSeason20242025!$AA$3:$AA$1315,DataRegularSeason20242025!$B$3:$B$1315, "&lt;=" &amp; GG$1, DataRegularSeason20242025!$D$3:$D$1315, $A12)+SUMIFS(DataRegularSeason20242025!$AB$3:$AB$1315,DataRegularSeason20242025!$B$3:$B$1315, "&lt;=" &amp; GG$1, DataRegularSeason20242025!$E$3:$E$1315, $A12)</f>
        <v>68</v>
      </c>
      <c r="GH12">
        <f>SUMIFS(DataRegularSeason20242025!$AA$3:$AA$1315,DataRegularSeason20242025!$B$3:$B$1315, "&lt;=" &amp; GH$1, DataRegularSeason20242025!$D$3:$D$1315, $A12)+SUMIFS(DataRegularSeason20242025!$AB$3:$AB$1315,DataRegularSeason20242025!$B$3:$B$1315, "&lt;=" &amp; GH$1, DataRegularSeason20242025!$E$3:$E$1315, $A12)</f>
        <v>68</v>
      </c>
      <c r="GI12">
        <f>SUMIFS(DataRegularSeason20242025!$AA$3:$AA$1315,DataRegularSeason20242025!$B$3:$B$1315, "&lt;=" &amp; GI$1, DataRegularSeason20242025!$D$3:$D$1315, $A12)+SUMIFS(DataRegularSeason20242025!$AB$3:$AB$1315,DataRegularSeason20242025!$B$3:$B$1315, "&lt;=" &amp; GI$1, DataRegularSeason20242025!$E$3:$E$1315, $A12)</f>
        <v>68</v>
      </c>
      <c r="GJ12">
        <f>SUMIFS(DataRegularSeason20242025!$AA$3:$AA$1315,DataRegularSeason20242025!$B$3:$B$1315, "&lt;=" &amp; GJ$1, DataRegularSeason20242025!$D$3:$D$1315, $A12)+SUMIFS(DataRegularSeason20242025!$AB$3:$AB$1315,DataRegularSeason20242025!$B$3:$B$1315, "&lt;=" &amp; GJ$1, DataRegularSeason20242025!$E$3:$E$1315, $A12)</f>
        <v>68</v>
      </c>
      <c r="GK12">
        <f>SUMIFS(DataRegularSeason20242025!$AA$3:$AA$1315,DataRegularSeason20242025!$B$3:$B$1315, "&lt;=" &amp; GK$1, DataRegularSeason20242025!$D$3:$D$1315, $A12)+SUMIFS(DataRegularSeason20242025!$AB$3:$AB$1315,DataRegularSeason20242025!$B$3:$B$1315, "&lt;=" &amp; GK$1, DataRegularSeason20242025!$E$3:$E$1315, $A12)</f>
        <v>68</v>
      </c>
      <c r="GL12">
        <f>SUMIFS(DataRegularSeason20242025!$AA$3:$AA$1315,DataRegularSeason20242025!$B$3:$B$1315, "&lt;=" &amp; GL$1, DataRegularSeason20242025!$D$3:$D$1315, $A12)+SUMIFS(DataRegularSeason20242025!$AB$3:$AB$1315,DataRegularSeason20242025!$B$3:$B$1315, "&lt;=" &amp; GL$1, DataRegularSeason20242025!$E$3:$E$1315, $A12)</f>
        <v>68</v>
      </c>
      <c r="GM12">
        <f>SUMIFS(DataRegularSeason20242025!$AA$3:$AA$1315,DataRegularSeason20242025!$B$3:$B$1315, "&lt;=" &amp; GM$1, DataRegularSeason20242025!$D$3:$D$1315, $A12)+SUMIFS(DataRegularSeason20242025!$AB$3:$AB$1315,DataRegularSeason20242025!$B$3:$B$1315, "&lt;=" &amp; GM$1, DataRegularSeason20242025!$E$3:$E$1315, $A12)</f>
        <v>68</v>
      </c>
      <c r="GN12">
        <f>SUMIFS(DataRegularSeason20242025!$AA$3:$AA$1315,DataRegularSeason20242025!$B$3:$B$1315, "&lt;=" &amp; GN$1, DataRegularSeason20242025!$D$3:$D$1315, $A12)+SUMIFS(DataRegularSeason20242025!$AB$3:$AB$1315,DataRegularSeason20242025!$B$3:$B$1315, "&lt;=" &amp; GN$1, DataRegularSeason20242025!$E$3:$E$1315, $A12)</f>
        <v>68</v>
      </c>
      <c r="GO12">
        <f>SUMIFS(DataRegularSeason20242025!$AA$3:$AA$1315,DataRegularSeason20242025!$B$3:$B$1315, "&lt;=" &amp; GO$1, DataRegularSeason20242025!$D$3:$D$1315, $A12)+SUMIFS(DataRegularSeason20242025!$AB$3:$AB$1315,DataRegularSeason20242025!$B$3:$B$1315, "&lt;=" &amp; GO$1, DataRegularSeason20242025!$E$3:$E$1315, $A12)</f>
        <v>68</v>
      </c>
      <c r="GP12">
        <f>SUMIFS(DataRegularSeason20242025!$AA$3:$AA$1315,DataRegularSeason20242025!$B$3:$B$1315, "&lt;=" &amp; GP$1, DataRegularSeason20242025!$D$3:$D$1315, $A12)+SUMIFS(DataRegularSeason20242025!$AB$3:$AB$1315,DataRegularSeason20242025!$B$3:$B$1315, "&lt;=" &amp; GP$1, DataRegularSeason20242025!$E$3:$E$1315, $A12)</f>
        <v>68</v>
      </c>
      <c r="GQ12">
        <f>SUMIFS(DataRegularSeason20242025!$AA$3:$AA$1315,DataRegularSeason20242025!$B$3:$B$1315, "&lt;=" &amp; GQ$1, DataRegularSeason20242025!$D$3:$D$1315, $A12)+SUMIFS(DataRegularSeason20242025!$AB$3:$AB$1315,DataRegularSeason20242025!$B$3:$B$1315, "&lt;=" &amp; GQ$1, DataRegularSeason20242025!$E$3:$E$1315, $A12)</f>
        <v>68</v>
      </c>
      <c r="GR12">
        <f>SUMIFS(DataRegularSeason20242025!$AA$3:$AA$1315,DataRegularSeason20242025!$B$3:$B$1315, "&lt;=" &amp; GR$1, DataRegularSeason20242025!$D$3:$D$1315, $A12)+SUMIFS(DataRegularSeason20242025!$AB$3:$AB$1315,DataRegularSeason20242025!$B$3:$B$1315, "&lt;=" &amp; GR$1, DataRegularSeason20242025!$E$3:$E$1315, $A12)</f>
        <v>68</v>
      </c>
      <c r="GS12">
        <f>SUMIFS(DataRegularSeason20242025!$AA$3:$AA$1315,DataRegularSeason20242025!$B$3:$B$1315, "&lt;=" &amp; GS$1, DataRegularSeason20242025!$D$3:$D$1315, $A12)+SUMIFS(DataRegularSeason20242025!$AB$3:$AB$1315,DataRegularSeason20242025!$B$3:$B$1315, "&lt;=" &amp; GS$1, DataRegularSeason20242025!$E$3:$E$1315, $A12)</f>
        <v>68</v>
      </c>
      <c r="GT12">
        <f>SUMIFS(DataRegularSeason20242025!$AA$3:$AA$1315,DataRegularSeason20242025!$B$3:$B$1315, "&lt;=" &amp; GT$1, DataRegularSeason20242025!$D$3:$D$1315, $A12)+SUMIFS(DataRegularSeason20242025!$AB$3:$AB$1315,DataRegularSeason20242025!$B$3:$B$1315, "&lt;=" &amp; GT$1, DataRegularSeason20242025!$E$3:$E$1315, $A12)</f>
        <v>68</v>
      </c>
      <c r="GU12">
        <f>SUMIFS(DataRegularSeason20242025!$AA$3:$AA$1315,DataRegularSeason20242025!$B$3:$B$1315, "&lt;=" &amp; GU$1, DataRegularSeason20242025!$D$3:$D$1315, $A12)+SUMIFS(DataRegularSeason20242025!$AB$3:$AB$1315,DataRegularSeason20242025!$B$3:$B$1315, "&lt;=" &amp; GU$1, DataRegularSeason20242025!$E$3:$E$1315, $A12)</f>
        <v>68</v>
      </c>
    </row>
    <row r="13" spans="1:275" x14ac:dyDescent="0.25">
      <c r="A13" t="s">
        <v>35</v>
      </c>
      <c r="B13" t="s">
        <v>97</v>
      </c>
      <c r="C13" s="128"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62</v>
      </c>
      <c r="ET13">
        <f>SUMIFS(DataRegularSeason20242025!$AA$3:$AA$1315,DataRegularSeason20242025!$B$3:$B$1315, "&lt;=" &amp; ET$1, DataRegularSeason20242025!$D$3:$D$1315, $A13)+SUMIFS(DataRegularSeason20242025!$AB$3:$AB$1315,DataRegularSeason20242025!$B$3:$B$1315, "&lt;=" &amp; ET$1, DataRegularSeason20242025!$E$3:$E$1315, $A13)</f>
        <v>62</v>
      </c>
      <c r="EU13">
        <f>SUMIFS(DataRegularSeason20242025!$AA$3:$AA$1315,DataRegularSeason20242025!$B$3:$B$1315, "&lt;=" &amp; EU$1, DataRegularSeason20242025!$D$3:$D$1315, $A13)+SUMIFS(DataRegularSeason20242025!$AB$3:$AB$1315,DataRegularSeason20242025!$B$3:$B$1315, "&lt;=" &amp; EU$1, DataRegularSeason20242025!$E$3:$E$1315, $A13)</f>
        <v>62</v>
      </c>
      <c r="EV13">
        <f>SUMIFS(DataRegularSeason20242025!$AA$3:$AA$1315,DataRegularSeason20242025!$B$3:$B$1315, "&lt;=" &amp; EV$1, DataRegularSeason20242025!$D$3:$D$1315, $A13)+SUMIFS(DataRegularSeason20242025!$AB$3:$AB$1315,DataRegularSeason20242025!$B$3:$B$1315, "&lt;=" &amp; EV$1, DataRegularSeason20242025!$E$3:$E$1315, $A13)</f>
        <v>62</v>
      </c>
      <c r="EW13">
        <f>SUMIFS(DataRegularSeason20242025!$AA$3:$AA$1315,DataRegularSeason20242025!$B$3:$B$1315, "&lt;=" &amp; EW$1, DataRegularSeason20242025!$D$3:$D$1315, $A13)+SUMIFS(DataRegularSeason20242025!$AB$3:$AB$1315,DataRegularSeason20242025!$B$3:$B$1315, "&lt;=" &amp; EW$1, DataRegularSeason20242025!$E$3:$E$1315, $A13)</f>
        <v>62</v>
      </c>
      <c r="EX13">
        <f>SUMIFS(DataRegularSeason20242025!$AA$3:$AA$1315,DataRegularSeason20242025!$B$3:$B$1315, "&lt;=" &amp; EX$1, DataRegularSeason20242025!$D$3:$D$1315, $A13)+SUMIFS(DataRegularSeason20242025!$AB$3:$AB$1315,DataRegularSeason20242025!$B$3:$B$1315, "&lt;=" &amp; EX$1, DataRegularSeason20242025!$E$3:$E$1315, $A13)</f>
        <v>62</v>
      </c>
      <c r="EY13">
        <f>SUMIFS(DataRegularSeason20242025!$AA$3:$AA$1315,DataRegularSeason20242025!$B$3:$B$1315, "&lt;=" &amp; EY$1, DataRegularSeason20242025!$D$3:$D$1315, $A13)+SUMIFS(DataRegularSeason20242025!$AB$3:$AB$1315,DataRegularSeason20242025!$B$3:$B$1315, "&lt;=" &amp; EY$1, DataRegularSeason20242025!$E$3:$E$1315, $A13)</f>
        <v>62</v>
      </c>
      <c r="EZ13">
        <f>SUMIFS(DataRegularSeason20242025!$AA$3:$AA$1315,DataRegularSeason20242025!$B$3:$B$1315, "&lt;=" &amp; EZ$1, DataRegularSeason20242025!$D$3:$D$1315, $A13)+SUMIFS(DataRegularSeason20242025!$AB$3:$AB$1315,DataRegularSeason20242025!$B$3:$B$1315, "&lt;=" &amp; EZ$1, DataRegularSeason20242025!$E$3:$E$1315, $A13)</f>
        <v>62</v>
      </c>
      <c r="FA13">
        <f>SUMIFS(DataRegularSeason20242025!$AA$3:$AA$1315,DataRegularSeason20242025!$B$3:$B$1315, "&lt;=" &amp; FA$1, DataRegularSeason20242025!$D$3:$D$1315, $A13)+SUMIFS(DataRegularSeason20242025!$AB$3:$AB$1315,DataRegularSeason20242025!$B$3:$B$1315, "&lt;=" &amp; FA$1, DataRegularSeason20242025!$E$3:$E$1315, $A13)</f>
        <v>62</v>
      </c>
      <c r="FB13">
        <f>SUMIFS(DataRegularSeason20242025!$AA$3:$AA$1315,DataRegularSeason20242025!$B$3:$B$1315, "&lt;=" &amp; FB$1, DataRegularSeason20242025!$D$3:$D$1315, $A13)+SUMIFS(DataRegularSeason20242025!$AB$3:$AB$1315,DataRegularSeason20242025!$B$3:$B$1315, "&lt;=" &amp; FB$1, DataRegularSeason20242025!$E$3:$E$1315, $A13)</f>
        <v>62</v>
      </c>
      <c r="FC13">
        <f>SUMIFS(DataRegularSeason20242025!$AA$3:$AA$1315,DataRegularSeason20242025!$B$3:$B$1315, "&lt;=" &amp; FC$1, DataRegularSeason20242025!$D$3:$D$1315, $A13)+SUMIFS(DataRegularSeason20242025!$AB$3:$AB$1315,DataRegularSeason20242025!$B$3:$B$1315, "&lt;=" &amp; FC$1, DataRegularSeason20242025!$E$3:$E$1315, $A13)</f>
        <v>62</v>
      </c>
      <c r="FD13">
        <f>SUMIFS(DataRegularSeason20242025!$AA$3:$AA$1315,DataRegularSeason20242025!$B$3:$B$1315, "&lt;=" &amp; FD$1, DataRegularSeason20242025!$D$3:$D$1315, $A13)+SUMIFS(DataRegularSeason20242025!$AB$3:$AB$1315,DataRegularSeason20242025!$B$3:$B$1315, "&lt;=" &amp; FD$1, DataRegularSeason20242025!$E$3:$E$1315, $A13)</f>
        <v>62</v>
      </c>
      <c r="FE13">
        <f>SUMIFS(DataRegularSeason20242025!$AA$3:$AA$1315,DataRegularSeason20242025!$B$3:$B$1315, "&lt;=" &amp; FE$1, DataRegularSeason20242025!$D$3:$D$1315, $A13)+SUMIFS(DataRegularSeason20242025!$AB$3:$AB$1315,DataRegularSeason20242025!$B$3:$B$1315, "&lt;=" &amp; FE$1, DataRegularSeason20242025!$E$3:$E$1315, $A13)</f>
        <v>62</v>
      </c>
      <c r="FF13">
        <f>SUMIFS(DataRegularSeason20242025!$AA$3:$AA$1315,DataRegularSeason20242025!$B$3:$B$1315, "&lt;=" &amp; FF$1, DataRegularSeason20242025!$D$3:$D$1315, $A13)+SUMIFS(DataRegularSeason20242025!$AB$3:$AB$1315,DataRegularSeason20242025!$B$3:$B$1315, "&lt;=" &amp; FF$1, DataRegularSeason20242025!$E$3:$E$1315, $A13)</f>
        <v>62</v>
      </c>
      <c r="FG13">
        <f>SUMIFS(DataRegularSeason20242025!$AA$3:$AA$1315,DataRegularSeason20242025!$B$3:$B$1315, "&lt;=" &amp; FG$1, DataRegularSeason20242025!$D$3:$D$1315, $A13)+SUMIFS(DataRegularSeason20242025!$AB$3:$AB$1315,DataRegularSeason20242025!$B$3:$B$1315, "&lt;=" &amp; FG$1, DataRegularSeason20242025!$E$3:$E$1315, $A13)</f>
        <v>62</v>
      </c>
      <c r="FH13">
        <f>SUMIFS(DataRegularSeason20242025!$AA$3:$AA$1315,DataRegularSeason20242025!$B$3:$B$1315, "&lt;=" &amp; FH$1, DataRegularSeason20242025!$D$3:$D$1315, $A13)+SUMIFS(DataRegularSeason20242025!$AB$3:$AB$1315,DataRegularSeason20242025!$B$3:$B$1315, "&lt;=" &amp; FH$1, DataRegularSeason20242025!$E$3:$E$1315, $A13)</f>
        <v>62</v>
      </c>
      <c r="FI13">
        <f>SUMIFS(DataRegularSeason20242025!$AA$3:$AA$1315,DataRegularSeason20242025!$B$3:$B$1315, "&lt;=" &amp; FI$1, DataRegularSeason20242025!$D$3:$D$1315, $A13)+SUMIFS(DataRegularSeason20242025!$AB$3:$AB$1315,DataRegularSeason20242025!$B$3:$B$1315, "&lt;=" &amp; FI$1, DataRegularSeason20242025!$E$3:$E$1315, $A13)</f>
        <v>62</v>
      </c>
      <c r="FJ13">
        <f>SUMIFS(DataRegularSeason20242025!$AA$3:$AA$1315,DataRegularSeason20242025!$B$3:$B$1315, "&lt;=" &amp; FJ$1, DataRegularSeason20242025!$D$3:$D$1315, $A13)+SUMIFS(DataRegularSeason20242025!$AB$3:$AB$1315,DataRegularSeason20242025!$B$3:$B$1315, "&lt;=" &amp; FJ$1, DataRegularSeason20242025!$E$3:$E$1315, $A13)</f>
        <v>62</v>
      </c>
      <c r="FK13">
        <f>SUMIFS(DataRegularSeason20242025!$AA$3:$AA$1315,DataRegularSeason20242025!$B$3:$B$1315, "&lt;=" &amp; FK$1, DataRegularSeason20242025!$D$3:$D$1315, $A13)+SUMIFS(DataRegularSeason20242025!$AB$3:$AB$1315,DataRegularSeason20242025!$B$3:$B$1315, "&lt;=" &amp; FK$1, DataRegularSeason20242025!$E$3:$E$1315, $A13)</f>
        <v>62</v>
      </c>
      <c r="FL13">
        <f>SUMIFS(DataRegularSeason20242025!$AA$3:$AA$1315,DataRegularSeason20242025!$B$3:$B$1315, "&lt;=" &amp; FL$1, DataRegularSeason20242025!$D$3:$D$1315, $A13)+SUMIFS(DataRegularSeason20242025!$AB$3:$AB$1315,DataRegularSeason20242025!$B$3:$B$1315, "&lt;=" &amp; FL$1, DataRegularSeason20242025!$E$3:$E$1315, $A13)</f>
        <v>62</v>
      </c>
      <c r="FM13">
        <f>SUMIFS(DataRegularSeason20242025!$AA$3:$AA$1315,DataRegularSeason20242025!$B$3:$B$1315, "&lt;=" &amp; FM$1, DataRegularSeason20242025!$D$3:$D$1315, $A13)+SUMIFS(DataRegularSeason20242025!$AB$3:$AB$1315,DataRegularSeason20242025!$B$3:$B$1315, "&lt;=" &amp; FM$1, DataRegularSeason20242025!$E$3:$E$1315, $A13)</f>
        <v>62</v>
      </c>
      <c r="FN13">
        <f>SUMIFS(DataRegularSeason20242025!$AA$3:$AA$1315,DataRegularSeason20242025!$B$3:$B$1315, "&lt;=" &amp; FN$1, DataRegularSeason20242025!$D$3:$D$1315, $A13)+SUMIFS(DataRegularSeason20242025!$AB$3:$AB$1315,DataRegularSeason20242025!$B$3:$B$1315, "&lt;=" &amp; FN$1, DataRegularSeason20242025!$E$3:$E$1315, $A13)</f>
        <v>62</v>
      </c>
      <c r="FO13">
        <f>SUMIFS(DataRegularSeason20242025!$AA$3:$AA$1315,DataRegularSeason20242025!$B$3:$B$1315, "&lt;=" &amp; FO$1, DataRegularSeason20242025!$D$3:$D$1315, $A13)+SUMIFS(DataRegularSeason20242025!$AB$3:$AB$1315,DataRegularSeason20242025!$B$3:$B$1315, "&lt;=" &amp; FO$1, DataRegularSeason20242025!$E$3:$E$1315, $A13)</f>
        <v>62</v>
      </c>
      <c r="FP13">
        <f>SUMIFS(DataRegularSeason20242025!$AA$3:$AA$1315,DataRegularSeason20242025!$B$3:$B$1315, "&lt;=" &amp; FP$1, DataRegularSeason20242025!$D$3:$D$1315, $A13)+SUMIFS(DataRegularSeason20242025!$AB$3:$AB$1315,DataRegularSeason20242025!$B$3:$B$1315, "&lt;=" &amp; FP$1, DataRegularSeason20242025!$E$3:$E$1315, $A13)</f>
        <v>62</v>
      </c>
      <c r="FQ13">
        <f>SUMIFS(DataRegularSeason20242025!$AA$3:$AA$1315,DataRegularSeason20242025!$B$3:$B$1315, "&lt;=" &amp; FQ$1, DataRegularSeason20242025!$D$3:$D$1315, $A13)+SUMIFS(DataRegularSeason20242025!$AB$3:$AB$1315,DataRegularSeason20242025!$B$3:$B$1315, "&lt;=" &amp; FQ$1, DataRegularSeason20242025!$E$3:$E$1315, $A13)</f>
        <v>62</v>
      </c>
      <c r="FR13">
        <f>SUMIFS(DataRegularSeason20242025!$AA$3:$AA$1315,DataRegularSeason20242025!$B$3:$B$1315, "&lt;=" &amp; FR$1, DataRegularSeason20242025!$D$3:$D$1315, $A13)+SUMIFS(DataRegularSeason20242025!$AB$3:$AB$1315,DataRegularSeason20242025!$B$3:$B$1315, "&lt;=" &amp; FR$1, DataRegularSeason20242025!$E$3:$E$1315, $A13)</f>
        <v>62</v>
      </c>
      <c r="FS13">
        <f>SUMIFS(DataRegularSeason20242025!$AA$3:$AA$1315,DataRegularSeason20242025!$B$3:$B$1315, "&lt;=" &amp; FS$1, DataRegularSeason20242025!$D$3:$D$1315, $A13)+SUMIFS(DataRegularSeason20242025!$AB$3:$AB$1315,DataRegularSeason20242025!$B$3:$B$1315, "&lt;=" &amp; FS$1, DataRegularSeason20242025!$E$3:$E$1315, $A13)</f>
        <v>62</v>
      </c>
      <c r="FT13">
        <f>SUMIFS(DataRegularSeason20242025!$AA$3:$AA$1315,DataRegularSeason20242025!$B$3:$B$1315, "&lt;=" &amp; FT$1, DataRegularSeason20242025!$D$3:$D$1315, $A13)+SUMIFS(DataRegularSeason20242025!$AB$3:$AB$1315,DataRegularSeason20242025!$B$3:$B$1315, "&lt;=" &amp; FT$1, DataRegularSeason20242025!$E$3:$E$1315, $A13)</f>
        <v>62</v>
      </c>
      <c r="FU13">
        <f>SUMIFS(DataRegularSeason20242025!$AA$3:$AA$1315,DataRegularSeason20242025!$B$3:$B$1315, "&lt;=" &amp; FU$1, DataRegularSeason20242025!$D$3:$D$1315, $A13)+SUMIFS(DataRegularSeason20242025!$AB$3:$AB$1315,DataRegularSeason20242025!$B$3:$B$1315, "&lt;=" &amp; FU$1, DataRegularSeason20242025!$E$3:$E$1315, $A13)</f>
        <v>62</v>
      </c>
      <c r="FV13">
        <f>SUMIFS(DataRegularSeason20242025!$AA$3:$AA$1315,DataRegularSeason20242025!$B$3:$B$1315, "&lt;=" &amp; FV$1, DataRegularSeason20242025!$D$3:$D$1315, $A13)+SUMIFS(DataRegularSeason20242025!$AB$3:$AB$1315,DataRegularSeason20242025!$B$3:$B$1315, "&lt;=" &amp; FV$1, DataRegularSeason20242025!$E$3:$E$1315, $A13)</f>
        <v>62</v>
      </c>
      <c r="FW13">
        <f>SUMIFS(DataRegularSeason20242025!$AA$3:$AA$1315,DataRegularSeason20242025!$B$3:$B$1315, "&lt;=" &amp; FW$1, DataRegularSeason20242025!$D$3:$D$1315, $A13)+SUMIFS(DataRegularSeason20242025!$AB$3:$AB$1315,DataRegularSeason20242025!$B$3:$B$1315, "&lt;=" &amp; FW$1, DataRegularSeason20242025!$E$3:$E$1315, $A13)</f>
        <v>62</v>
      </c>
      <c r="FX13">
        <f>SUMIFS(DataRegularSeason20242025!$AA$3:$AA$1315,DataRegularSeason20242025!$B$3:$B$1315, "&lt;=" &amp; FX$1, DataRegularSeason20242025!$D$3:$D$1315, $A13)+SUMIFS(DataRegularSeason20242025!$AB$3:$AB$1315,DataRegularSeason20242025!$B$3:$B$1315, "&lt;=" &amp; FX$1, DataRegularSeason20242025!$E$3:$E$1315, $A13)</f>
        <v>62</v>
      </c>
      <c r="FY13">
        <f>SUMIFS(DataRegularSeason20242025!$AA$3:$AA$1315,DataRegularSeason20242025!$B$3:$B$1315, "&lt;=" &amp; FY$1, DataRegularSeason20242025!$D$3:$D$1315, $A13)+SUMIFS(DataRegularSeason20242025!$AB$3:$AB$1315,DataRegularSeason20242025!$B$3:$B$1315, "&lt;=" &amp; FY$1, DataRegularSeason20242025!$E$3:$E$1315, $A13)</f>
        <v>62</v>
      </c>
      <c r="FZ13">
        <f>SUMIFS(DataRegularSeason20242025!$AA$3:$AA$1315,DataRegularSeason20242025!$B$3:$B$1315, "&lt;=" &amp; FZ$1, DataRegularSeason20242025!$D$3:$D$1315, $A13)+SUMIFS(DataRegularSeason20242025!$AB$3:$AB$1315,DataRegularSeason20242025!$B$3:$B$1315, "&lt;=" &amp; FZ$1, DataRegularSeason20242025!$E$3:$E$1315, $A13)</f>
        <v>62</v>
      </c>
      <c r="GA13">
        <f>SUMIFS(DataRegularSeason20242025!$AA$3:$AA$1315,DataRegularSeason20242025!$B$3:$B$1315, "&lt;=" &amp; GA$1, DataRegularSeason20242025!$D$3:$D$1315, $A13)+SUMIFS(DataRegularSeason20242025!$AB$3:$AB$1315,DataRegularSeason20242025!$B$3:$B$1315, "&lt;=" &amp; GA$1, DataRegularSeason20242025!$E$3:$E$1315, $A13)</f>
        <v>62</v>
      </c>
      <c r="GB13">
        <f>SUMIFS(DataRegularSeason20242025!$AA$3:$AA$1315,DataRegularSeason20242025!$B$3:$B$1315, "&lt;=" &amp; GB$1, DataRegularSeason20242025!$D$3:$D$1315, $A13)+SUMIFS(DataRegularSeason20242025!$AB$3:$AB$1315,DataRegularSeason20242025!$B$3:$B$1315, "&lt;=" &amp; GB$1, DataRegularSeason20242025!$E$3:$E$1315, $A13)</f>
        <v>62</v>
      </c>
      <c r="GC13">
        <f>SUMIFS(DataRegularSeason20242025!$AA$3:$AA$1315,DataRegularSeason20242025!$B$3:$B$1315, "&lt;=" &amp; GC$1, DataRegularSeason20242025!$D$3:$D$1315, $A13)+SUMIFS(DataRegularSeason20242025!$AB$3:$AB$1315,DataRegularSeason20242025!$B$3:$B$1315, "&lt;=" &amp; GC$1, DataRegularSeason20242025!$E$3:$E$1315, $A13)</f>
        <v>62</v>
      </c>
      <c r="GD13">
        <f>SUMIFS(DataRegularSeason20242025!$AA$3:$AA$1315,DataRegularSeason20242025!$B$3:$B$1315, "&lt;=" &amp; GD$1, DataRegularSeason20242025!$D$3:$D$1315, $A13)+SUMIFS(DataRegularSeason20242025!$AB$3:$AB$1315,DataRegularSeason20242025!$B$3:$B$1315, "&lt;=" &amp; GD$1, DataRegularSeason20242025!$E$3:$E$1315, $A13)</f>
        <v>62</v>
      </c>
      <c r="GE13">
        <f>SUMIFS(DataRegularSeason20242025!$AA$3:$AA$1315,DataRegularSeason20242025!$B$3:$B$1315, "&lt;=" &amp; GE$1, DataRegularSeason20242025!$D$3:$D$1315, $A13)+SUMIFS(DataRegularSeason20242025!$AB$3:$AB$1315,DataRegularSeason20242025!$B$3:$B$1315, "&lt;=" &amp; GE$1, DataRegularSeason20242025!$E$3:$E$1315, $A13)</f>
        <v>62</v>
      </c>
      <c r="GF13">
        <f>SUMIFS(DataRegularSeason20242025!$AA$3:$AA$1315,DataRegularSeason20242025!$B$3:$B$1315, "&lt;=" &amp; GF$1, DataRegularSeason20242025!$D$3:$D$1315, $A13)+SUMIFS(DataRegularSeason20242025!$AB$3:$AB$1315,DataRegularSeason20242025!$B$3:$B$1315, "&lt;=" &amp; GF$1, DataRegularSeason20242025!$E$3:$E$1315, $A13)</f>
        <v>62</v>
      </c>
      <c r="GG13">
        <f>SUMIFS(DataRegularSeason20242025!$AA$3:$AA$1315,DataRegularSeason20242025!$B$3:$B$1315, "&lt;=" &amp; GG$1, DataRegularSeason20242025!$D$3:$D$1315, $A13)+SUMIFS(DataRegularSeason20242025!$AB$3:$AB$1315,DataRegularSeason20242025!$B$3:$B$1315, "&lt;=" &amp; GG$1, DataRegularSeason20242025!$E$3:$E$1315, $A13)</f>
        <v>62</v>
      </c>
      <c r="GH13">
        <f>SUMIFS(DataRegularSeason20242025!$AA$3:$AA$1315,DataRegularSeason20242025!$B$3:$B$1315, "&lt;=" &amp; GH$1, DataRegularSeason20242025!$D$3:$D$1315, $A13)+SUMIFS(DataRegularSeason20242025!$AB$3:$AB$1315,DataRegularSeason20242025!$B$3:$B$1315, "&lt;=" &amp; GH$1, DataRegularSeason20242025!$E$3:$E$1315, $A13)</f>
        <v>62</v>
      </c>
      <c r="GI13">
        <f>SUMIFS(DataRegularSeason20242025!$AA$3:$AA$1315,DataRegularSeason20242025!$B$3:$B$1315, "&lt;=" &amp; GI$1, DataRegularSeason20242025!$D$3:$D$1315, $A13)+SUMIFS(DataRegularSeason20242025!$AB$3:$AB$1315,DataRegularSeason20242025!$B$3:$B$1315, "&lt;=" &amp; GI$1, DataRegularSeason20242025!$E$3:$E$1315, $A13)</f>
        <v>62</v>
      </c>
      <c r="GJ13">
        <f>SUMIFS(DataRegularSeason20242025!$AA$3:$AA$1315,DataRegularSeason20242025!$B$3:$B$1315, "&lt;=" &amp; GJ$1, DataRegularSeason20242025!$D$3:$D$1315, $A13)+SUMIFS(DataRegularSeason20242025!$AB$3:$AB$1315,DataRegularSeason20242025!$B$3:$B$1315, "&lt;=" &amp; GJ$1, DataRegularSeason20242025!$E$3:$E$1315, $A13)</f>
        <v>62</v>
      </c>
      <c r="GK13">
        <f>SUMIFS(DataRegularSeason20242025!$AA$3:$AA$1315,DataRegularSeason20242025!$B$3:$B$1315, "&lt;=" &amp; GK$1, DataRegularSeason20242025!$D$3:$D$1315, $A13)+SUMIFS(DataRegularSeason20242025!$AB$3:$AB$1315,DataRegularSeason20242025!$B$3:$B$1315, "&lt;=" &amp; GK$1, DataRegularSeason20242025!$E$3:$E$1315, $A13)</f>
        <v>62</v>
      </c>
      <c r="GL13">
        <f>SUMIFS(DataRegularSeason20242025!$AA$3:$AA$1315,DataRegularSeason20242025!$B$3:$B$1315, "&lt;=" &amp; GL$1, DataRegularSeason20242025!$D$3:$D$1315, $A13)+SUMIFS(DataRegularSeason20242025!$AB$3:$AB$1315,DataRegularSeason20242025!$B$3:$B$1315, "&lt;=" &amp; GL$1, DataRegularSeason20242025!$E$3:$E$1315, $A13)</f>
        <v>62</v>
      </c>
      <c r="GM13">
        <f>SUMIFS(DataRegularSeason20242025!$AA$3:$AA$1315,DataRegularSeason20242025!$B$3:$B$1315, "&lt;=" &amp; GM$1, DataRegularSeason20242025!$D$3:$D$1315, $A13)+SUMIFS(DataRegularSeason20242025!$AB$3:$AB$1315,DataRegularSeason20242025!$B$3:$B$1315, "&lt;=" &amp; GM$1, DataRegularSeason20242025!$E$3:$E$1315, $A13)</f>
        <v>62</v>
      </c>
      <c r="GN13">
        <f>SUMIFS(DataRegularSeason20242025!$AA$3:$AA$1315,DataRegularSeason20242025!$B$3:$B$1315, "&lt;=" &amp; GN$1, DataRegularSeason20242025!$D$3:$D$1315, $A13)+SUMIFS(DataRegularSeason20242025!$AB$3:$AB$1315,DataRegularSeason20242025!$B$3:$B$1315, "&lt;=" &amp; GN$1, DataRegularSeason20242025!$E$3:$E$1315, $A13)</f>
        <v>62</v>
      </c>
      <c r="GO13">
        <f>SUMIFS(DataRegularSeason20242025!$AA$3:$AA$1315,DataRegularSeason20242025!$B$3:$B$1315, "&lt;=" &amp; GO$1, DataRegularSeason20242025!$D$3:$D$1315, $A13)+SUMIFS(DataRegularSeason20242025!$AB$3:$AB$1315,DataRegularSeason20242025!$B$3:$B$1315, "&lt;=" &amp; GO$1, DataRegularSeason20242025!$E$3:$E$1315, $A13)</f>
        <v>62</v>
      </c>
      <c r="GP13">
        <f>SUMIFS(DataRegularSeason20242025!$AA$3:$AA$1315,DataRegularSeason20242025!$B$3:$B$1315, "&lt;=" &amp; GP$1, DataRegularSeason20242025!$D$3:$D$1315, $A13)+SUMIFS(DataRegularSeason20242025!$AB$3:$AB$1315,DataRegularSeason20242025!$B$3:$B$1315, "&lt;=" &amp; GP$1, DataRegularSeason20242025!$E$3:$E$1315, $A13)</f>
        <v>62</v>
      </c>
      <c r="GQ13">
        <f>SUMIFS(DataRegularSeason20242025!$AA$3:$AA$1315,DataRegularSeason20242025!$B$3:$B$1315, "&lt;=" &amp; GQ$1, DataRegularSeason20242025!$D$3:$D$1315, $A13)+SUMIFS(DataRegularSeason20242025!$AB$3:$AB$1315,DataRegularSeason20242025!$B$3:$B$1315, "&lt;=" &amp; GQ$1, DataRegularSeason20242025!$E$3:$E$1315, $A13)</f>
        <v>62</v>
      </c>
      <c r="GR13">
        <f>SUMIFS(DataRegularSeason20242025!$AA$3:$AA$1315,DataRegularSeason20242025!$B$3:$B$1315, "&lt;=" &amp; GR$1, DataRegularSeason20242025!$D$3:$D$1315, $A13)+SUMIFS(DataRegularSeason20242025!$AB$3:$AB$1315,DataRegularSeason20242025!$B$3:$B$1315, "&lt;=" &amp; GR$1, DataRegularSeason20242025!$E$3:$E$1315, $A13)</f>
        <v>62</v>
      </c>
      <c r="GS13">
        <f>SUMIFS(DataRegularSeason20242025!$AA$3:$AA$1315,DataRegularSeason20242025!$B$3:$B$1315, "&lt;=" &amp; GS$1, DataRegularSeason20242025!$D$3:$D$1315, $A13)+SUMIFS(DataRegularSeason20242025!$AB$3:$AB$1315,DataRegularSeason20242025!$B$3:$B$1315, "&lt;=" &amp; GS$1, DataRegularSeason20242025!$E$3:$E$1315, $A13)</f>
        <v>62</v>
      </c>
      <c r="GT13">
        <f>SUMIFS(DataRegularSeason20242025!$AA$3:$AA$1315,DataRegularSeason20242025!$B$3:$B$1315, "&lt;=" &amp; GT$1, DataRegularSeason20242025!$D$3:$D$1315, $A13)+SUMIFS(DataRegularSeason20242025!$AB$3:$AB$1315,DataRegularSeason20242025!$B$3:$B$1315, "&lt;=" &amp; GT$1, DataRegularSeason20242025!$E$3:$E$1315, $A13)</f>
        <v>62</v>
      </c>
      <c r="GU13">
        <f>SUMIFS(DataRegularSeason20242025!$AA$3:$AA$1315,DataRegularSeason20242025!$B$3:$B$1315, "&lt;=" &amp; GU$1, DataRegularSeason20242025!$D$3:$D$1315, $A13)+SUMIFS(DataRegularSeason20242025!$AB$3:$AB$1315,DataRegularSeason20242025!$B$3:$B$1315, "&lt;=" &amp; GU$1, DataRegularSeason20242025!$E$3:$E$1315, $A13)</f>
        <v>62</v>
      </c>
    </row>
    <row r="14" spans="1:275" x14ac:dyDescent="0.25">
      <c r="A14" t="s">
        <v>19</v>
      </c>
      <c r="B14" t="s">
        <v>97</v>
      </c>
      <c r="C14" s="128"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60</v>
      </c>
      <c r="ET14">
        <f>SUMIFS(DataRegularSeason20242025!$AA$3:$AA$1315,DataRegularSeason20242025!$B$3:$B$1315, "&lt;=" &amp; ET$1, DataRegularSeason20242025!$D$3:$D$1315, $A14)+SUMIFS(DataRegularSeason20242025!$AB$3:$AB$1315,DataRegularSeason20242025!$B$3:$B$1315, "&lt;=" &amp; ET$1, DataRegularSeason20242025!$E$3:$E$1315, $A14)</f>
        <v>60</v>
      </c>
      <c r="EU14">
        <f>SUMIFS(DataRegularSeason20242025!$AA$3:$AA$1315,DataRegularSeason20242025!$B$3:$B$1315, "&lt;=" &amp; EU$1, DataRegularSeason20242025!$D$3:$D$1315, $A14)+SUMIFS(DataRegularSeason20242025!$AB$3:$AB$1315,DataRegularSeason20242025!$B$3:$B$1315, "&lt;=" &amp; EU$1, DataRegularSeason20242025!$E$3:$E$1315, $A14)</f>
        <v>60</v>
      </c>
      <c r="EV14">
        <f>SUMIFS(DataRegularSeason20242025!$AA$3:$AA$1315,DataRegularSeason20242025!$B$3:$B$1315, "&lt;=" &amp; EV$1, DataRegularSeason20242025!$D$3:$D$1315, $A14)+SUMIFS(DataRegularSeason20242025!$AB$3:$AB$1315,DataRegularSeason20242025!$B$3:$B$1315, "&lt;=" &amp; EV$1, DataRegularSeason20242025!$E$3:$E$1315, $A14)</f>
        <v>60</v>
      </c>
      <c r="EW14">
        <f>SUMIFS(DataRegularSeason20242025!$AA$3:$AA$1315,DataRegularSeason20242025!$B$3:$B$1315, "&lt;=" &amp; EW$1, DataRegularSeason20242025!$D$3:$D$1315, $A14)+SUMIFS(DataRegularSeason20242025!$AB$3:$AB$1315,DataRegularSeason20242025!$B$3:$B$1315, "&lt;=" &amp; EW$1, DataRegularSeason20242025!$E$3:$E$1315, $A14)</f>
        <v>60</v>
      </c>
      <c r="EX14">
        <f>SUMIFS(DataRegularSeason20242025!$AA$3:$AA$1315,DataRegularSeason20242025!$B$3:$B$1315, "&lt;=" &amp; EX$1, DataRegularSeason20242025!$D$3:$D$1315, $A14)+SUMIFS(DataRegularSeason20242025!$AB$3:$AB$1315,DataRegularSeason20242025!$B$3:$B$1315, "&lt;=" &amp; EX$1, DataRegularSeason20242025!$E$3:$E$1315, $A14)</f>
        <v>60</v>
      </c>
      <c r="EY14">
        <f>SUMIFS(DataRegularSeason20242025!$AA$3:$AA$1315,DataRegularSeason20242025!$B$3:$B$1315, "&lt;=" &amp; EY$1, DataRegularSeason20242025!$D$3:$D$1315, $A14)+SUMIFS(DataRegularSeason20242025!$AB$3:$AB$1315,DataRegularSeason20242025!$B$3:$B$1315, "&lt;=" &amp; EY$1, DataRegularSeason20242025!$E$3:$E$1315, $A14)</f>
        <v>60</v>
      </c>
      <c r="EZ14">
        <f>SUMIFS(DataRegularSeason20242025!$AA$3:$AA$1315,DataRegularSeason20242025!$B$3:$B$1315, "&lt;=" &amp; EZ$1, DataRegularSeason20242025!$D$3:$D$1315, $A14)+SUMIFS(DataRegularSeason20242025!$AB$3:$AB$1315,DataRegularSeason20242025!$B$3:$B$1315, "&lt;=" &amp; EZ$1, DataRegularSeason20242025!$E$3:$E$1315, $A14)</f>
        <v>60</v>
      </c>
      <c r="FA14">
        <f>SUMIFS(DataRegularSeason20242025!$AA$3:$AA$1315,DataRegularSeason20242025!$B$3:$B$1315, "&lt;=" &amp; FA$1, DataRegularSeason20242025!$D$3:$D$1315, $A14)+SUMIFS(DataRegularSeason20242025!$AB$3:$AB$1315,DataRegularSeason20242025!$B$3:$B$1315, "&lt;=" &amp; FA$1, DataRegularSeason20242025!$E$3:$E$1315, $A14)</f>
        <v>60</v>
      </c>
      <c r="FB14">
        <f>SUMIFS(DataRegularSeason20242025!$AA$3:$AA$1315,DataRegularSeason20242025!$B$3:$B$1315, "&lt;=" &amp; FB$1, DataRegularSeason20242025!$D$3:$D$1315, $A14)+SUMIFS(DataRegularSeason20242025!$AB$3:$AB$1315,DataRegularSeason20242025!$B$3:$B$1315, "&lt;=" &amp; FB$1, DataRegularSeason20242025!$E$3:$E$1315, $A14)</f>
        <v>60</v>
      </c>
      <c r="FC14">
        <f>SUMIFS(DataRegularSeason20242025!$AA$3:$AA$1315,DataRegularSeason20242025!$B$3:$B$1315, "&lt;=" &amp; FC$1, DataRegularSeason20242025!$D$3:$D$1315, $A14)+SUMIFS(DataRegularSeason20242025!$AB$3:$AB$1315,DataRegularSeason20242025!$B$3:$B$1315, "&lt;=" &amp; FC$1, DataRegularSeason20242025!$E$3:$E$1315, $A14)</f>
        <v>60</v>
      </c>
      <c r="FD14">
        <f>SUMIFS(DataRegularSeason20242025!$AA$3:$AA$1315,DataRegularSeason20242025!$B$3:$B$1315, "&lt;=" &amp; FD$1, DataRegularSeason20242025!$D$3:$D$1315, $A14)+SUMIFS(DataRegularSeason20242025!$AB$3:$AB$1315,DataRegularSeason20242025!$B$3:$B$1315, "&lt;=" &amp; FD$1, DataRegularSeason20242025!$E$3:$E$1315, $A14)</f>
        <v>60</v>
      </c>
      <c r="FE14">
        <f>SUMIFS(DataRegularSeason20242025!$AA$3:$AA$1315,DataRegularSeason20242025!$B$3:$B$1315, "&lt;=" &amp; FE$1, DataRegularSeason20242025!$D$3:$D$1315, $A14)+SUMIFS(DataRegularSeason20242025!$AB$3:$AB$1315,DataRegularSeason20242025!$B$3:$B$1315, "&lt;=" &amp; FE$1, DataRegularSeason20242025!$E$3:$E$1315, $A14)</f>
        <v>60</v>
      </c>
      <c r="FF14">
        <f>SUMIFS(DataRegularSeason20242025!$AA$3:$AA$1315,DataRegularSeason20242025!$B$3:$B$1315, "&lt;=" &amp; FF$1, DataRegularSeason20242025!$D$3:$D$1315, $A14)+SUMIFS(DataRegularSeason20242025!$AB$3:$AB$1315,DataRegularSeason20242025!$B$3:$B$1315, "&lt;=" &amp; FF$1, DataRegularSeason20242025!$E$3:$E$1315, $A14)</f>
        <v>60</v>
      </c>
      <c r="FG14">
        <f>SUMIFS(DataRegularSeason20242025!$AA$3:$AA$1315,DataRegularSeason20242025!$B$3:$B$1315, "&lt;=" &amp; FG$1, DataRegularSeason20242025!$D$3:$D$1315, $A14)+SUMIFS(DataRegularSeason20242025!$AB$3:$AB$1315,DataRegularSeason20242025!$B$3:$B$1315, "&lt;=" &amp; FG$1, DataRegularSeason20242025!$E$3:$E$1315, $A14)</f>
        <v>60</v>
      </c>
      <c r="FH14">
        <f>SUMIFS(DataRegularSeason20242025!$AA$3:$AA$1315,DataRegularSeason20242025!$B$3:$B$1315, "&lt;=" &amp; FH$1, DataRegularSeason20242025!$D$3:$D$1315, $A14)+SUMIFS(DataRegularSeason20242025!$AB$3:$AB$1315,DataRegularSeason20242025!$B$3:$B$1315, "&lt;=" &amp; FH$1, DataRegularSeason20242025!$E$3:$E$1315, $A14)</f>
        <v>60</v>
      </c>
      <c r="FI14">
        <f>SUMIFS(DataRegularSeason20242025!$AA$3:$AA$1315,DataRegularSeason20242025!$B$3:$B$1315, "&lt;=" &amp; FI$1, DataRegularSeason20242025!$D$3:$D$1315, $A14)+SUMIFS(DataRegularSeason20242025!$AB$3:$AB$1315,DataRegularSeason20242025!$B$3:$B$1315, "&lt;=" &amp; FI$1, DataRegularSeason20242025!$E$3:$E$1315, $A14)</f>
        <v>60</v>
      </c>
      <c r="FJ14">
        <f>SUMIFS(DataRegularSeason20242025!$AA$3:$AA$1315,DataRegularSeason20242025!$B$3:$B$1315, "&lt;=" &amp; FJ$1, DataRegularSeason20242025!$D$3:$D$1315, $A14)+SUMIFS(DataRegularSeason20242025!$AB$3:$AB$1315,DataRegularSeason20242025!$B$3:$B$1315, "&lt;=" &amp; FJ$1, DataRegularSeason20242025!$E$3:$E$1315, $A14)</f>
        <v>60</v>
      </c>
      <c r="FK14">
        <f>SUMIFS(DataRegularSeason20242025!$AA$3:$AA$1315,DataRegularSeason20242025!$B$3:$B$1315, "&lt;=" &amp; FK$1, DataRegularSeason20242025!$D$3:$D$1315, $A14)+SUMIFS(DataRegularSeason20242025!$AB$3:$AB$1315,DataRegularSeason20242025!$B$3:$B$1315, "&lt;=" &amp; FK$1, DataRegularSeason20242025!$E$3:$E$1315, $A14)</f>
        <v>60</v>
      </c>
      <c r="FL14">
        <f>SUMIFS(DataRegularSeason20242025!$AA$3:$AA$1315,DataRegularSeason20242025!$B$3:$B$1315, "&lt;=" &amp; FL$1, DataRegularSeason20242025!$D$3:$D$1315, $A14)+SUMIFS(DataRegularSeason20242025!$AB$3:$AB$1315,DataRegularSeason20242025!$B$3:$B$1315, "&lt;=" &amp; FL$1, DataRegularSeason20242025!$E$3:$E$1315, $A14)</f>
        <v>60</v>
      </c>
      <c r="FM14">
        <f>SUMIFS(DataRegularSeason20242025!$AA$3:$AA$1315,DataRegularSeason20242025!$B$3:$B$1315, "&lt;=" &amp; FM$1, DataRegularSeason20242025!$D$3:$D$1315, $A14)+SUMIFS(DataRegularSeason20242025!$AB$3:$AB$1315,DataRegularSeason20242025!$B$3:$B$1315, "&lt;=" &amp; FM$1, DataRegularSeason20242025!$E$3:$E$1315, $A14)</f>
        <v>60</v>
      </c>
      <c r="FN14">
        <f>SUMIFS(DataRegularSeason20242025!$AA$3:$AA$1315,DataRegularSeason20242025!$B$3:$B$1315, "&lt;=" &amp; FN$1, DataRegularSeason20242025!$D$3:$D$1315, $A14)+SUMIFS(DataRegularSeason20242025!$AB$3:$AB$1315,DataRegularSeason20242025!$B$3:$B$1315, "&lt;=" &amp; FN$1, DataRegularSeason20242025!$E$3:$E$1315, $A14)</f>
        <v>60</v>
      </c>
      <c r="FO14">
        <f>SUMIFS(DataRegularSeason20242025!$AA$3:$AA$1315,DataRegularSeason20242025!$B$3:$B$1315, "&lt;=" &amp; FO$1, DataRegularSeason20242025!$D$3:$D$1315, $A14)+SUMIFS(DataRegularSeason20242025!$AB$3:$AB$1315,DataRegularSeason20242025!$B$3:$B$1315, "&lt;=" &amp; FO$1, DataRegularSeason20242025!$E$3:$E$1315, $A14)</f>
        <v>60</v>
      </c>
      <c r="FP14">
        <f>SUMIFS(DataRegularSeason20242025!$AA$3:$AA$1315,DataRegularSeason20242025!$B$3:$B$1315, "&lt;=" &amp; FP$1, DataRegularSeason20242025!$D$3:$D$1315, $A14)+SUMIFS(DataRegularSeason20242025!$AB$3:$AB$1315,DataRegularSeason20242025!$B$3:$B$1315, "&lt;=" &amp; FP$1, DataRegularSeason20242025!$E$3:$E$1315, $A14)</f>
        <v>60</v>
      </c>
      <c r="FQ14">
        <f>SUMIFS(DataRegularSeason20242025!$AA$3:$AA$1315,DataRegularSeason20242025!$B$3:$B$1315, "&lt;=" &amp; FQ$1, DataRegularSeason20242025!$D$3:$D$1315, $A14)+SUMIFS(DataRegularSeason20242025!$AB$3:$AB$1315,DataRegularSeason20242025!$B$3:$B$1315, "&lt;=" &amp; FQ$1, DataRegularSeason20242025!$E$3:$E$1315, $A14)</f>
        <v>60</v>
      </c>
      <c r="FR14">
        <f>SUMIFS(DataRegularSeason20242025!$AA$3:$AA$1315,DataRegularSeason20242025!$B$3:$B$1315, "&lt;=" &amp; FR$1, DataRegularSeason20242025!$D$3:$D$1315, $A14)+SUMIFS(DataRegularSeason20242025!$AB$3:$AB$1315,DataRegularSeason20242025!$B$3:$B$1315, "&lt;=" &amp; FR$1, DataRegularSeason20242025!$E$3:$E$1315, $A14)</f>
        <v>60</v>
      </c>
      <c r="FS14">
        <f>SUMIFS(DataRegularSeason20242025!$AA$3:$AA$1315,DataRegularSeason20242025!$B$3:$B$1315, "&lt;=" &amp; FS$1, DataRegularSeason20242025!$D$3:$D$1315, $A14)+SUMIFS(DataRegularSeason20242025!$AB$3:$AB$1315,DataRegularSeason20242025!$B$3:$B$1315, "&lt;=" &amp; FS$1, DataRegularSeason20242025!$E$3:$E$1315, $A14)</f>
        <v>60</v>
      </c>
      <c r="FT14">
        <f>SUMIFS(DataRegularSeason20242025!$AA$3:$AA$1315,DataRegularSeason20242025!$B$3:$B$1315, "&lt;=" &amp; FT$1, DataRegularSeason20242025!$D$3:$D$1315, $A14)+SUMIFS(DataRegularSeason20242025!$AB$3:$AB$1315,DataRegularSeason20242025!$B$3:$B$1315, "&lt;=" &amp; FT$1, DataRegularSeason20242025!$E$3:$E$1315, $A14)</f>
        <v>60</v>
      </c>
      <c r="FU14">
        <f>SUMIFS(DataRegularSeason20242025!$AA$3:$AA$1315,DataRegularSeason20242025!$B$3:$B$1315, "&lt;=" &amp; FU$1, DataRegularSeason20242025!$D$3:$D$1315, $A14)+SUMIFS(DataRegularSeason20242025!$AB$3:$AB$1315,DataRegularSeason20242025!$B$3:$B$1315, "&lt;=" &amp; FU$1, DataRegularSeason20242025!$E$3:$E$1315, $A14)</f>
        <v>60</v>
      </c>
      <c r="FV14">
        <f>SUMIFS(DataRegularSeason20242025!$AA$3:$AA$1315,DataRegularSeason20242025!$B$3:$B$1315, "&lt;=" &amp; FV$1, DataRegularSeason20242025!$D$3:$D$1315, $A14)+SUMIFS(DataRegularSeason20242025!$AB$3:$AB$1315,DataRegularSeason20242025!$B$3:$B$1315, "&lt;=" &amp; FV$1, DataRegularSeason20242025!$E$3:$E$1315, $A14)</f>
        <v>60</v>
      </c>
      <c r="FW14">
        <f>SUMIFS(DataRegularSeason20242025!$AA$3:$AA$1315,DataRegularSeason20242025!$B$3:$B$1315, "&lt;=" &amp; FW$1, DataRegularSeason20242025!$D$3:$D$1315, $A14)+SUMIFS(DataRegularSeason20242025!$AB$3:$AB$1315,DataRegularSeason20242025!$B$3:$B$1315, "&lt;=" &amp; FW$1, DataRegularSeason20242025!$E$3:$E$1315, $A14)</f>
        <v>60</v>
      </c>
      <c r="FX14">
        <f>SUMIFS(DataRegularSeason20242025!$AA$3:$AA$1315,DataRegularSeason20242025!$B$3:$B$1315, "&lt;=" &amp; FX$1, DataRegularSeason20242025!$D$3:$D$1315, $A14)+SUMIFS(DataRegularSeason20242025!$AB$3:$AB$1315,DataRegularSeason20242025!$B$3:$B$1315, "&lt;=" &amp; FX$1, DataRegularSeason20242025!$E$3:$E$1315, $A14)</f>
        <v>60</v>
      </c>
      <c r="FY14">
        <f>SUMIFS(DataRegularSeason20242025!$AA$3:$AA$1315,DataRegularSeason20242025!$B$3:$B$1315, "&lt;=" &amp; FY$1, DataRegularSeason20242025!$D$3:$D$1315, $A14)+SUMIFS(DataRegularSeason20242025!$AB$3:$AB$1315,DataRegularSeason20242025!$B$3:$B$1315, "&lt;=" &amp; FY$1, DataRegularSeason20242025!$E$3:$E$1315, $A14)</f>
        <v>60</v>
      </c>
      <c r="FZ14">
        <f>SUMIFS(DataRegularSeason20242025!$AA$3:$AA$1315,DataRegularSeason20242025!$B$3:$B$1315, "&lt;=" &amp; FZ$1, DataRegularSeason20242025!$D$3:$D$1315, $A14)+SUMIFS(DataRegularSeason20242025!$AB$3:$AB$1315,DataRegularSeason20242025!$B$3:$B$1315, "&lt;=" &amp; FZ$1, DataRegularSeason20242025!$E$3:$E$1315, $A14)</f>
        <v>60</v>
      </c>
      <c r="GA14">
        <f>SUMIFS(DataRegularSeason20242025!$AA$3:$AA$1315,DataRegularSeason20242025!$B$3:$B$1315, "&lt;=" &amp; GA$1, DataRegularSeason20242025!$D$3:$D$1315, $A14)+SUMIFS(DataRegularSeason20242025!$AB$3:$AB$1315,DataRegularSeason20242025!$B$3:$B$1315, "&lt;=" &amp; GA$1, DataRegularSeason20242025!$E$3:$E$1315, $A14)</f>
        <v>60</v>
      </c>
      <c r="GB14">
        <f>SUMIFS(DataRegularSeason20242025!$AA$3:$AA$1315,DataRegularSeason20242025!$B$3:$B$1315, "&lt;=" &amp; GB$1, DataRegularSeason20242025!$D$3:$D$1315, $A14)+SUMIFS(DataRegularSeason20242025!$AB$3:$AB$1315,DataRegularSeason20242025!$B$3:$B$1315, "&lt;=" &amp; GB$1, DataRegularSeason20242025!$E$3:$E$1315, $A14)</f>
        <v>60</v>
      </c>
      <c r="GC14">
        <f>SUMIFS(DataRegularSeason20242025!$AA$3:$AA$1315,DataRegularSeason20242025!$B$3:$B$1315, "&lt;=" &amp; GC$1, DataRegularSeason20242025!$D$3:$D$1315, $A14)+SUMIFS(DataRegularSeason20242025!$AB$3:$AB$1315,DataRegularSeason20242025!$B$3:$B$1315, "&lt;=" &amp; GC$1, DataRegularSeason20242025!$E$3:$E$1315, $A14)</f>
        <v>60</v>
      </c>
      <c r="GD14">
        <f>SUMIFS(DataRegularSeason20242025!$AA$3:$AA$1315,DataRegularSeason20242025!$B$3:$B$1315, "&lt;=" &amp; GD$1, DataRegularSeason20242025!$D$3:$D$1315, $A14)+SUMIFS(DataRegularSeason20242025!$AB$3:$AB$1315,DataRegularSeason20242025!$B$3:$B$1315, "&lt;=" &amp; GD$1, DataRegularSeason20242025!$E$3:$E$1315, $A14)</f>
        <v>60</v>
      </c>
      <c r="GE14">
        <f>SUMIFS(DataRegularSeason20242025!$AA$3:$AA$1315,DataRegularSeason20242025!$B$3:$B$1315, "&lt;=" &amp; GE$1, DataRegularSeason20242025!$D$3:$D$1315, $A14)+SUMIFS(DataRegularSeason20242025!$AB$3:$AB$1315,DataRegularSeason20242025!$B$3:$B$1315, "&lt;=" &amp; GE$1, DataRegularSeason20242025!$E$3:$E$1315, $A14)</f>
        <v>60</v>
      </c>
      <c r="GF14">
        <f>SUMIFS(DataRegularSeason20242025!$AA$3:$AA$1315,DataRegularSeason20242025!$B$3:$B$1315, "&lt;=" &amp; GF$1, DataRegularSeason20242025!$D$3:$D$1315, $A14)+SUMIFS(DataRegularSeason20242025!$AB$3:$AB$1315,DataRegularSeason20242025!$B$3:$B$1315, "&lt;=" &amp; GF$1, DataRegularSeason20242025!$E$3:$E$1315, $A14)</f>
        <v>60</v>
      </c>
      <c r="GG14">
        <f>SUMIFS(DataRegularSeason20242025!$AA$3:$AA$1315,DataRegularSeason20242025!$B$3:$B$1315, "&lt;=" &amp; GG$1, DataRegularSeason20242025!$D$3:$D$1315, $A14)+SUMIFS(DataRegularSeason20242025!$AB$3:$AB$1315,DataRegularSeason20242025!$B$3:$B$1315, "&lt;=" &amp; GG$1, DataRegularSeason20242025!$E$3:$E$1315, $A14)</f>
        <v>60</v>
      </c>
      <c r="GH14">
        <f>SUMIFS(DataRegularSeason20242025!$AA$3:$AA$1315,DataRegularSeason20242025!$B$3:$B$1315, "&lt;=" &amp; GH$1, DataRegularSeason20242025!$D$3:$D$1315, $A14)+SUMIFS(DataRegularSeason20242025!$AB$3:$AB$1315,DataRegularSeason20242025!$B$3:$B$1315, "&lt;=" &amp; GH$1, DataRegularSeason20242025!$E$3:$E$1315, $A14)</f>
        <v>60</v>
      </c>
      <c r="GI14">
        <f>SUMIFS(DataRegularSeason20242025!$AA$3:$AA$1315,DataRegularSeason20242025!$B$3:$B$1315, "&lt;=" &amp; GI$1, DataRegularSeason20242025!$D$3:$D$1315, $A14)+SUMIFS(DataRegularSeason20242025!$AB$3:$AB$1315,DataRegularSeason20242025!$B$3:$B$1315, "&lt;=" &amp; GI$1, DataRegularSeason20242025!$E$3:$E$1315, $A14)</f>
        <v>60</v>
      </c>
      <c r="GJ14">
        <f>SUMIFS(DataRegularSeason20242025!$AA$3:$AA$1315,DataRegularSeason20242025!$B$3:$B$1315, "&lt;=" &amp; GJ$1, DataRegularSeason20242025!$D$3:$D$1315, $A14)+SUMIFS(DataRegularSeason20242025!$AB$3:$AB$1315,DataRegularSeason20242025!$B$3:$B$1315, "&lt;=" &amp; GJ$1, DataRegularSeason20242025!$E$3:$E$1315, $A14)</f>
        <v>60</v>
      </c>
      <c r="GK14">
        <f>SUMIFS(DataRegularSeason20242025!$AA$3:$AA$1315,DataRegularSeason20242025!$B$3:$B$1315, "&lt;=" &amp; GK$1, DataRegularSeason20242025!$D$3:$D$1315, $A14)+SUMIFS(DataRegularSeason20242025!$AB$3:$AB$1315,DataRegularSeason20242025!$B$3:$B$1315, "&lt;=" &amp; GK$1, DataRegularSeason20242025!$E$3:$E$1315, $A14)</f>
        <v>60</v>
      </c>
      <c r="GL14">
        <f>SUMIFS(DataRegularSeason20242025!$AA$3:$AA$1315,DataRegularSeason20242025!$B$3:$B$1315, "&lt;=" &amp; GL$1, DataRegularSeason20242025!$D$3:$D$1315, $A14)+SUMIFS(DataRegularSeason20242025!$AB$3:$AB$1315,DataRegularSeason20242025!$B$3:$B$1315, "&lt;=" &amp; GL$1, DataRegularSeason20242025!$E$3:$E$1315, $A14)</f>
        <v>60</v>
      </c>
      <c r="GM14">
        <f>SUMIFS(DataRegularSeason20242025!$AA$3:$AA$1315,DataRegularSeason20242025!$B$3:$B$1315, "&lt;=" &amp; GM$1, DataRegularSeason20242025!$D$3:$D$1315, $A14)+SUMIFS(DataRegularSeason20242025!$AB$3:$AB$1315,DataRegularSeason20242025!$B$3:$B$1315, "&lt;=" &amp; GM$1, DataRegularSeason20242025!$E$3:$E$1315, $A14)</f>
        <v>60</v>
      </c>
      <c r="GN14">
        <f>SUMIFS(DataRegularSeason20242025!$AA$3:$AA$1315,DataRegularSeason20242025!$B$3:$B$1315, "&lt;=" &amp; GN$1, DataRegularSeason20242025!$D$3:$D$1315, $A14)+SUMIFS(DataRegularSeason20242025!$AB$3:$AB$1315,DataRegularSeason20242025!$B$3:$B$1315, "&lt;=" &amp; GN$1, DataRegularSeason20242025!$E$3:$E$1315, $A14)</f>
        <v>60</v>
      </c>
      <c r="GO14">
        <f>SUMIFS(DataRegularSeason20242025!$AA$3:$AA$1315,DataRegularSeason20242025!$B$3:$B$1315, "&lt;=" &amp; GO$1, DataRegularSeason20242025!$D$3:$D$1315, $A14)+SUMIFS(DataRegularSeason20242025!$AB$3:$AB$1315,DataRegularSeason20242025!$B$3:$B$1315, "&lt;=" &amp; GO$1, DataRegularSeason20242025!$E$3:$E$1315, $A14)</f>
        <v>60</v>
      </c>
      <c r="GP14">
        <f>SUMIFS(DataRegularSeason20242025!$AA$3:$AA$1315,DataRegularSeason20242025!$B$3:$B$1315, "&lt;=" &amp; GP$1, DataRegularSeason20242025!$D$3:$D$1315, $A14)+SUMIFS(DataRegularSeason20242025!$AB$3:$AB$1315,DataRegularSeason20242025!$B$3:$B$1315, "&lt;=" &amp; GP$1, DataRegularSeason20242025!$E$3:$E$1315, $A14)</f>
        <v>60</v>
      </c>
      <c r="GQ14">
        <f>SUMIFS(DataRegularSeason20242025!$AA$3:$AA$1315,DataRegularSeason20242025!$B$3:$B$1315, "&lt;=" &amp; GQ$1, DataRegularSeason20242025!$D$3:$D$1315, $A14)+SUMIFS(DataRegularSeason20242025!$AB$3:$AB$1315,DataRegularSeason20242025!$B$3:$B$1315, "&lt;=" &amp; GQ$1, DataRegularSeason20242025!$E$3:$E$1315, $A14)</f>
        <v>60</v>
      </c>
      <c r="GR14">
        <f>SUMIFS(DataRegularSeason20242025!$AA$3:$AA$1315,DataRegularSeason20242025!$B$3:$B$1315, "&lt;=" &amp; GR$1, DataRegularSeason20242025!$D$3:$D$1315, $A14)+SUMIFS(DataRegularSeason20242025!$AB$3:$AB$1315,DataRegularSeason20242025!$B$3:$B$1315, "&lt;=" &amp; GR$1, DataRegularSeason20242025!$E$3:$E$1315, $A14)</f>
        <v>60</v>
      </c>
      <c r="GS14">
        <f>SUMIFS(DataRegularSeason20242025!$AA$3:$AA$1315,DataRegularSeason20242025!$B$3:$B$1315, "&lt;=" &amp; GS$1, DataRegularSeason20242025!$D$3:$D$1315, $A14)+SUMIFS(DataRegularSeason20242025!$AB$3:$AB$1315,DataRegularSeason20242025!$B$3:$B$1315, "&lt;=" &amp; GS$1, DataRegularSeason20242025!$E$3:$E$1315, $A14)</f>
        <v>60</v>
      </c>
      <c r="GT14">
        <f>SUMIFS(DataRegularSeason20242025!$AA$3:$AA$1315,DataRegularSeason20242025!$B$3:$B$1315, "&lt;=" &amp; GT$1, DataRegularSeason20242025!$D$3:$D$1315, $A14)+SUMIFS(DataRegularSeason20242025!$AB$3:$AB$1315,DataRegularSeason20242025!$B$3:$B$1315, "&lt;=" &amp; GT$1, DataRegularSeason20242025!$E$3:$E$1315, $A14)</f>
        <v>60</v>
      </c>
      <c r="GU14">
        <f>SUMIFS(DataRegularSeason20242025!$AA$3:$AA$1315,DataRegularSeason20242025!$B$3:$B$1315, "&lt;=" &amp; GU$1, DataRegularSeason20242025!$D$3:$D$1315, $A14)+SUMIFS(DataRegularSeason20242025!$AB$3:$AB$1315,DataRegularSeason20242025!$B$3:$B$1315, "&lt;=" &amp; GU$1, DataRegularSeason20242025!$E$3:$E$1315, $A14)</f>
        <v>60</v>
      </c>
    </row>
    <row r="15" spans="1:275" x14ac:dyDescent="0.25">
      <c r="A15" t="s">
        <v>32</v>
      </c>
      <c r="B15" t="s">
        <v>97</v>
      </c>
      <c r="C15" s="128"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57</v>
      </c>
      <c r="EV15">
        <f>SUMIFS(DataRegularSeason20242025!$AA$3:$AA$1315,DataRegularSeason20242025!$B$3:$B$1315, "&lt;=" &amp; EV$1, DataRegularSeason20242025!$D$3:$D$1315, $A15)+SUMIFS(DataRegularSeason20242025!$AB$3:$AB$1315,DataRegularSeason20242025!$B$3:$B$1315, "&lt;=" &amp; EV$1, DataRegularSeason20242025!$E$3:$E$1315, $A15)</f>
        <v>57</v>
      </c>
      <c r="EW15">
        <f>SUMIFS(DataRegularSeason20242025!$AA$3:$AA$1315,DataRegularSeason20242025!$B$3:$B$1315, "&lt;=" &amp; EW$1, DataRegularSeason20242025!$D$3:$D$1315, $A15)+SUMIFS(DataRegularSeason20242025!$AB$3:$AB$1315,DataRegularSeason20242025!$B$3:$B$1315, "&lt;=" &amp; EW$1, DataRegularSeason20242025!$E$3:$E$1315, $A15)</f>
        <v>57</v>
      </c>
      <c r="EX15">
        <f>SUMIFS(DataRegularSeason20242025!$AA$3:$AA$1315,DataRegularSeason20242025!$B$3:$B$1315, "&lt;=" &amp; EX$1, DataRegularSeason20242025!$D$3:$D$1315, $A15)+SUMIFS(DataRegularSeason20242025!$AB$3:$AB$1315,DataRegularSeason20242025!$B$3:$B$1315, "&lt;=" &amp; EX$1, DataRegularSeason20242025!$E$3:$E$1315, $A15)</f>
        <v>57</v>
      </c>
      <c r="EY15">
        <f>SUMIFS(DataRegularSeason20242025!$AA$3:$AA$1315,DataRegularSeason20242025!$B$3:$B$1315, "&lt;=" &amp; EY$1, DataRegularSeason20242025!$D$3:$D$1315, $A15)+SUMIFS(DataRegularSeason20242025!$AB$3:$AB$1315,DataRegularSeason20242025!$B$3:$B$1315, "&lt;=" &amp; EY$1, DataRegularSeason20242025!$E$3:$E$1315, $A15)</f>
        <v>57</v>
      </c>
      <c r="EZ15">
        <f>SUMIFS(DataRegularSeason20242025!$AA$3:$AA$1315,DataRegularSeason20242025!$B$3:$B$1315, "&lt;=" &amp; EZ$1, DataRegularSeason20242025!$D$3:$D$1315, $A15)+SUMIFS(DataRegularSeason20242025!$AB$3:$AB$1315,DataRegularSeason20242025!$B$3:$B$1315, "&lt;=" &amp; EZ$1, DataRegularSeason20242025!$E$3:$E$1315, $A15)</f>
        <v>57</v>
      </c>
      <c r="FA15">
        <f>SUMIFS(DataRegularSeason20242025!$AA$3:$AA$1315,DataRegularSeason20242025!$B$3:$B$1315, "&lt;=" &amp; FA$1, DataRegularSeason20242025!$D$3:$D$1315, $A15)+SUMIFS(DataRegularSeason20242025!$AB$3:$AB$1315,DataRegularSeason20242025!$B$3:$B$1315, "&lt;=" &amp; FA$1, DataRegularSeason20242025!$E$3:$E$1315, $A15)</f>
        <v>57</v>
      </c>
      <c r="FB15">
        <f>SUMIFS(DataRegularSeason20242025!$AA$3:$AA$1315,DataRegularSeason20242025!$B$3:$B$1315, "&lt;=" &amp; FB$1, DataRegularSeason20242025!$D$3:$D$1315, $A15)+SUMIFS(DataRegularSeason20242025!$AB$3:$AB$1315,DataRegularSeason20242025!$B$3:$B$1315, "&lt;=" &amp; FB$1, DataRegularSeason20242025!$E$3:$E$1315, $A15)</f>
        <v>57</v>
      </c>
      <c r="FC15">
        <f>SUMIFS(DataRegularSeason20242025!$AA$3:$AA$1315,DataRegularSeason20242025!$B$3:$B$1315, "&lt;=" &amp; FC$1, DataRegularSeason20242025!$D$3:$D$1315, $A15)+SUMIFS(DataRegularSeason20242025!$AB$3:$AB$1315,DataRegularSeason20242025!$B$3:$B$1315, "&lt;=" &amp; FC$1, DataRegularSeason20242025!$E$3:$E$1315, $A15)</f>
        <v>57</v>
      </c>
      <c r="FD15">
        <f>SUMIFS(DataRegularSeason20242025!$AA$3:$AA$1315,DataRegularSeason20242025!$B$3:$B$1315, "&lt;=" &amp; FD$1, DataRegularSeason20242025!$D$3:$D$1315, $A15)+SUMIFS(DataRegularSeason20242025!$AB$3:$AB$1315,DataRegularSeason20242025!$B$3:$B$1315, "&lt;=" &amp; FD$1, DataRegularSeason20242025!$E$3:$E$1315, $A15)</f>
        <v>57</v>
      </c>
      <c r="FE15">
        <f>SUMIFS(DataRegularSeason20242025!$AA$3:$AA$1315,DataRegularSeason20242025!$B$3:$B$1315, "&lt;=" &amp; FE$1, DataRegularSeason20242025!$D$3:$D$1315, $A15)+SUMIFS(DataRegularSeason20242025!$AB$3:$AB$1315,DataRegularSeason20242025!$B$3:$B$1315, "&lt;=" &amp; FE$1, DataRegularSeason20242025!$E$3:$E$1315, $A15)</f>
        <v>57</v>
      </c>
      <c r="FF15">
        <f>SUMIFS(DataRegularSeason20242025!$AA$3:$AA$1315,DataRegularSeason20242025!$B$3:$B$1315, "&lt;=" &amp; FF$1, DataRegularSeason20242025!$D$3:$D$1315, $A15)+SUMIFS(DataRegularSeason20242025!$AB$3:$AB$1315,DataRegularSeason20242025!$B$3:$B$1315, "&lt;=" &amp; FF$1, DataRegularSeason20242025!$E$3:$E$1315, $A15)</f>
        <v>57</v>
      </c>
      <c r="FG15">
        <f>SUMIFS(DataRegularSeason20242025!$AA$3:$AA$1315,DataRegularSeason20242025!$B$3:$B$1315, "&lt;=" &amp; FG$1, DataRegularSeason20242025!$D$3:$D$1315, $A15)+SUMIFS(DataRegularSeason20242025!$AB$3:$AB$1315,DataRegularSeason20242025!$B$3:$B$1315, "&lt;=" &amp; FG$1, DataRegularSeason20242025!$E$3:$E$1315, $A15)</f>
        <v>57</v>
      </c>
      <c r="FH15">
        <f>SUMIFS(DataRegularSeason20242025!$AA$3:$AA$1315,DataRegularSeason20242025!$B$3:$B$1315, "&lt;=" &amp; FH$1, DataRegularSeason20242025!$D$3:$D$1315, $A15)+SUMIFS(DataRegularSeason20242025!$AB$3:$AB$1315,DataRegularSeason20242025!$B$3:$B$1315, "&lt;=" &amp; FH$1, DataRegularSeason20242025!$E$3:$E$1315, $A15)</f>
        <v>57</v>
      </c>
      <c r="FI15">
        <f>SUMIFS(DataRegularSeason20242025!$AA$3:$AA$1315,DataRegularSeason20242025!$B$3:$B$1315, "&lt;=" &amp; FI$1, DataRegularSeason20242025!$D$3:$D$1315, $A15)+SUMIFS(DataRegularSeason20242025!$AB$3:$AB$1315,DataRegularSeason20242025!$B$3:$B$1315, "&lt;=" &amp; FI$1, DataRegularSeason20242025!$E$3:$E$1315, $A15)</f>
        <v>57</v>
      </c>
      <c r="FJ15">
        <f>SUMIFS(DataRegularSeason20242025!$AA$3:$AA$1315,DataRegularSeason20242025!$B$3:$B$1315, "&lt;=" &amp; FJ$1, DataRegularSeason20242025!$D$3:$D$1315, $A15)+SUMIFS(DataRegularSeason20242025!$AB$3:$AB$1315,DataRegularSeason20242025!$B$3:$B$1315, "&lt;=" &amp; FJ$1, DataRegularSeason20242025!$E$3:$E$1315, $A15)</f>
        <v>57</v>
      </c>
      <c r="FK15">
        <f>SUMIFS(DataRegularSeason20242025!$AA$3:$AA$1315,DataRegularSeason20242025!$B$3:$B$1315, "&lt;=" &amp; FK$1, DataRegularSeason20242025!$D$3:$D$1315, $A15)+SUMIFS(DataRegularSeason20242025!$AB$3:$AB$1315,DataRegularSeason20242025!$B$3:$B$1315, "&lt;=" &amp; FK$1, DataRegularSeason20242025!$E$3:$E$1315, $A15)</f>
        <v>57</v>
      </c>
      <c r="FL15">
        <f>SUMIFS(DataRegularSeason20242025!$AA$3:$AA$1315,DataRegularSeason20242025!$B$3:$B$1315, "&lt;=" &amp; FL$1, DataRegularSeason20242025!$D$3:$D$1315, $A15)+SUMIFS(DataRegularSeason20242025!$AB$3:$AB$1315,DataRegularSeason20242025!$B$3:$B$1315, "&lt;=" &amp; FL$1, DataRegularSeason20242025!$E$3:$E$1315, $A15)</f>
        <v>57</v>
      </c>
      <c r="FM15">
        <f>SUMIFS(DataRegularSeason20242025!$AA$3:$AA$1315,DataRegularSeason20242025!$B$3:$B$1315, "&lt;=" &amp; FM$1, DataRegularSeason20242025!$D$3:$D$1315, $A15)+SUMIFS(DataRegularSeason20242025!$AB$3:$AB$1315,DataRegularSeason20242025!$B$3:$B$1315, "&lt;=" &amp; FM$1, DataRegularSeason20242025!$E$3:$E$1315, $A15)</f>
        <v>57</v>
      </c>
      <c r="FN15">
        <f>SUMIFS(DataRegularSeason20242025!$AA$3:$AA$1315,DataRegularSeason20242025!$B$3:$B$1315, "&lt;=" &amp; FN$1, DataRegularSeason20242025!$D$3:$D$1315, $A15)+SUMIFS(DataRegularSeason20242025!$AB$3:$AB$1315,DataRegularSeason20242025!$B$3:$B$1315, "&lt;=" &amp; FN$1, DataRegularSeason20242025!$E$3:$E$1315, $A15)</f>
        <v>57</v>
      </c>
      <c r="FO15">
        <f>SUMIFS(DataRegularSeason20242025!$AA$3:$AA$1315,DataRegularSeason20242025!$B$3:$B$1315, "&lt;=" &amp; FO$1, DataRegularSeason20242025!$D$3:$D$1315, $A15)+SUMIFS(DataRegularSeason20242025!$AB$3:$AB$1315,DataRegularSeason20242025!$B$3:$B$1315, "&lt;=" &amp; FO$1, DataRegularSeason20242025!$E$3:$E$1315, $A15)</f>
        <v>57</v>
      </c>
      <c r="FP15">
        <f>SUMIFS(DataRegularSeason20242025!$AA$3:$AA$1315,DataRegularSeason20242025!$B$3:$B$1315, "&lt;=" &amp; FP$1, DataRegularSeason20242025!$D$3:$D$1315, $A15)+SUMIFS(DataRegularSeason20242025!$AB$3:$AB$1315,DataRegularSeason20242025!$B$3:$B$1315, "&lt;=" &amp; FP$1, DataRegularSeason20242025!$E$3:$E$1315, $A15)</f>
        <v>57</v>
      </c>
      <c r="FQ15">
        <f>SUMIFS(DataRegularSeason20242025!$AA$3:$AA$1315,DataRegularSeason20242025!$B$3:$B$1315, "&lt;=" &amp; FQ$1, DataRegularSeason20242025!$D$3:$D$1315, $A15)+SUMIFS(DataRegularSeason20242025!$AB$3:$AB$1315,DataRegularSeason20242025!$B$3:$B$1315, "&lt;=" &amp; FQ$1, DataRegularSeason20242025!$E$3:$E$1315, $A15)</f>
        <v>57</v>
      </c>
      <c r="FR15">
        <f>SUMIFS(DataRegularSeason20242025!$AA$3:$AA$1315,DataRegularSeason20242025!$B$3:$B$1315, "&lt;=" &amp; FR$1, DataRegularSeason20242025!$D$3:$D$1315, $A15)+SUMIFS(DataRegularSeason20242025!$AB$3:$AB$1315,DataRegularSeason20242025!$B$3:$B$1315, "&lt;=" &amp; FR$1, DataRegularSeason20242025!$E$3:$E$1315, $A15)</f>
        <v>57</v>
      </c>
      <c r="FS15">
        <f>SUMIFS(DataRegularSeason20242025!$AA$3:$AA$1315,DataRegularSeason20242025!$B$3:$B$1315, "&lt;=" &amp; FS$1, DataRegularSeason20242025!$D$3:$D$1315, $A15)+SUMIFS(DataRegularSeason20242025!$AB$3:$AB$1315,DataRegularSeason20242025!$B$3:$B$1315, "&lt;=" &amp; FS$1, DataRegularSeason20242025!$E$3:$E$1315, $A15)</f>
        <v>57</v>
      </c>
      <c r="FT15">
        <f>SUMIFS(DataRegularSeason20242025!$AA$3:$AA$1315,DataRegularSeason20242025!$B$3:$B$1315, "&lt;=" &amp; FT$1, DataRegularSeason20242025!$D$3:$D$1315, $A15)+SUMIFS(DataRegularSeason20242025!$AB$3:$AB$1315,DataRegularSeason20242025!$B$3:$B$1315, "&lt;=" &amp; FT$1, DataRegularSeason20242025!$E$3:$E$1315, $A15)</f>
        <v>57</v>
      </c>
      <c r="FU15">
        <f>SUMIFS(DataRegularSeason20242025!$AA$3:$AA$1315,DataRegularSeason20242025!$B$3:$B$1315, "&lt;=" &amp; FU$1, DataRegularSeason20242025!$D$3:$D$1315, $A15)+SUMIFS(DataRegularSeason20242025!$AB$3:$AB$1315,DataRegularSeason20242025!$B$3:$B$1315, "&lt;=" &amp; FU$1, DataRegularSeason20242025!$E$3:$E$1315, $A15)</f>
        <v>57</v>
      </c>
      <c r="FV15">
        <f>SUMIFS(DataRegularSeason20242025!$AA$3:$AA$1315,DataRegularSeason20242025!$B$3:$B$1315, "&lt;=" &amp; FV$1, DataRegularSeason20242025!$D$3:$D$1315, $A15)+SUMIFS(DataRegularSeason20242025!$AB$3:$AB$1315,DataRegularSeason20242025!$B$3:$B$1315, "&lt;=" &amp; FV$1, DataRegularSeason20242025!$E$3:$E$1315, $A15)</f>
        <v>57</v>
      </c>
      <c r="FW15">
        <f>SUMIFS(DataRegularSeason20242025!$AA$3:$AA$1315,DataRegularSeason20242025!$B$3:$B$1315, "&lt;=" &amp; FW$1, DataRegularSeason20242025!$D$3:$D$1315, $A15)+SUMIFS(DataRegularSeason20242025!$AB$3:$AB$1315,DataRegularSeason20242025!$B$3:$B$1315, "&lt;=" &amp; FW$1, DataRegularSeason20242025!$E$3:$E$1315, $A15)</f>
        <v>57</v>
      </c>
      <c r="FX15">
        <f>SUMIFS(DataRegularSeason20242025!$AA$3:$AA$1315,DataRegularSeason20242025!$B$3:$B$1315, "&lt;=" &amp; FX$1, DataRegularSeason20242025!$D$3:$D$1315, $A15)+SUMIFS(DataRegularSeason20242025!$AB$3:$AB$1315,DataRegularSeason20242025!$B$3:$B$1315, "&lt;=" &amp; FX$1, DataRegularSeason20242025!$E$3:$E$1315, $A15)</f>
        <v>57</v>
      </c>
      <c r="FY15">
        <f>SUMIFS(DataRegularSeason20242025!$AA$3:$AA$1315,DataRegularSeason20242025!$B$3:$B$1315, "&lt;=" &amp; FY$1, DataRegularSeason20242025!$D$3:$D$1315, $A15)+SUMIFS(DataRegularSeason20242025!$AB$3:$AB$1315,DataRegularSeason20242025!$B$3:$B$1315, "&lt;=" &amp; FY$1, DataRegularSeason20242025!$E$3:$E$1315, $A15)</f>
        <v>57</v>
      </c>
      <c r="FZ15">
        <f>SUMIFS(DataRegularSeason20242025!$AA$3:$AA$1315,DataRegularSeason20242025!$B$3:$B$1315, "&lt;=" &amp; FZ$1, DataRegularSeason20242025!$D$3:$D$1315, $A15)+SUMIFS(DataRegularSeason20242025!$AB$3:$AB$1315,DataRegularSeason20242025!$B$3:$B$1315, "&lt;=" &amp; FZ$1, DataRegularSeason20242025!$E$3:$E$1315, $A15)</f>
        <v>57</v>
      </c>
      <c r="GA15">
        <f>SUMIFS(DataRegularSeason20242025!$AA$3:$AA$1315,DataRegularSeason20242025!$B$3:$B$1315, "&lt;=" &amp; GA$1, DataRegularSeason20242025!$D$3:$D$1315, $A15)+SUMIFS(DataRegularSeason20242025!$AB$3:$AB$1315,DataRegularSeason20242025!$B$3:$B$1315, "&lt;=" &amp; GA$1, DataRegularSeason20242025!$E$3:$E$1315, $A15)</f>
        <v>57</v>
      </c>
      <c r="GB15">
        <f>SUMIFS(DataRegularSeason20242025!$AA$3:$AA$1315,DataRegularSeason20242025!$B$3:$B$1315, "&lt;=" &amp; GB$1, DataRegularSeason20242025!$D$3:$D$1315, $A15)+SUMIFS(DataRegularSeason20242025!$AB$3:$AB$1315,DataRegularSeason20242025!$B$3:$B$1315, "&lt;=" &amp; GB$1, DataRegularSeason20242025!$E$3:$E$1315, $A15)</f>
        <v>57</v>
      </c>
      <c r="GC15">
        <f>SUMIFS(DataRegularSeason20242025!$AA$3:$AA$1315,DataRegularSeason20242025!$B$3:$B$1315, "&lt;=" &amp; GC$1, DataRegularSeason20242025!$D$3:$D$1315, $A15)+SUMIFS(DataRegularSeason20242025!$AB$3:$AB$1315,DataRegularSeason20242025!$B$3:$B$1315, "&lt;=" &amp; GC$1, DataRegularSeason20242025!$E$3:$E$1315, $A15)</f>
        <v>57</v>
      </c>
      <c r="GD15">
        <f>SUMIFS(DataRegularSeason20242025!$AA$3:$AA$1315,DataRegularSeason20242025!$B$3:$B$1315, "&lt;=" &amp; GD$1, DataRegularSeason20242025!$D$3:$D$1315, $A15)+SUMIFS(DataRegularSeason20242025!$AB$3:$AB$1315,DataRegularSeason20242025!$B$3:$B$1315, "&lt;=" &amp; GD$1, DataRegularSeason20242025!$E$3:$E$1315, $A15)</f>
        <v>57</v>
      </c>
      <c r="GE15">
        <f>SUMIFS(DataRegularSeason20242025!$AA$3:$AA$1315,DataRegularSeason20242025!$B$3:$B$1315, "&lt;=" &amp; GE$1, DataRegularSeason20242025!$D$3:$D$1315, $A15)+SUMIFS(DataRegularSeason20242025!$AB$3:$AB$1315,DataRegularSeason20242025!$B$3:$B$1315, "&lt;=" &amp; GE$1, DataRegularSeason20242025!$E$3:$E$1315, $A15)</f>
        <v>57</v>
      </c>
      <c r="GF15">
        <f>SUMIFS(DataRegularSeason20242025!$AA$3:$AA$1315,DataRegularSeason20242025!$B$3:$B$1315, "&lt;=" &amp; GF$1, DataRegularSeason20242025!$D$3:$D$1315, $A15)+SUMIFS(DataRegularSeason20242025!$AB$3:$AB$1315,DataRegularSeason20242025!$B$3:$B$1315, "&lt;=" &amp; GF$1, DataRegularSeason20242025!$E$3:$E$1315, $A15)</f>
        <v>57</v>
      </c>
      <c r="GG15">
        <f>SUMIFS(DataRegularSeason20242025!$AA$3:$AA$1315,DataRegularSeason20242025!$B$3:$B$1315, "&lt;=" &amp; GG$1, DataRegularSeason20242025!$D$3:$D$1315, $A15)+SUMIFS(DataRegularSeason20242025!$AB$3:$AB$1315,DataRegularSeason20242025!$B$3:$B$1315, "&lt;=" &amp; GG$1, DataRegularSeason20242025!$E$3:$E$1315, $A15)</f>
        <v>57</v>
      </c>
      <c r="GH15">
        <f>SUMIFS(DataRegularSeason20242025!$AA$3:$AA$1315,DataRegularSeason20242025!$B$3:$B$1315, "&lt;=" &amp; GH$1, DataRegularSeason20242025!$D$3:$D$1315, $A15)+SUMIFS(DataRegularSeason20242025!$AB$3:$AB$1315,DataRegularSeason20242025!$B$3:$B$1315, "&lt;=" &amp; GH$1, DataRegularSeason20242025!$E$3:$E$1315, $A15)</f>
        <v>57</v>
      </c>
      <c r="GI15">
        <f>SUMIFS(DataRegularSeason20242025!$AA$3:$AA$1315,DataRegularSeason20242025!$B$3:$B$1315, "&lt;=" &amp; GI$1, DataRegularSeason20242025!$D$3:$D$1315, $A15)+SUMIFS(DataRegularSeason20242025!$AB$3:$AB$1315,DataRegularSeason20242025!$B$3:$B$1315, "&lt;=" &amp; GI$1, DataRegularSeason20242025!$E$3:$E$1315, $A15)</f>
        <v>57</v>
      </c>
      <c r="GJ15">
        <f>SUMIFS(DataRegularSeason20242025!$AA$3:$AA$1315,DataRegularSeason20242025!$B$3:$B$1315, "&lt;=" &amp; GJ$1, DataRegularSeason20242025!$D$3:$D$1315, $A15)+SUMIFS(DataRegularSeason20242025!$AB$3:$AB$1315,DataRegularSeason20242025!$B$3:$B$1315, "&lt;=" &amp; GJ$1, DataRegularSeason20242025!$E$3:$E$1315, $A15)</f>
        <v>57</v>
      </c>
      <c r="GK15">
        <f>SUMIFS(DataRegularSeason20242025!$AA$3:$AA$1315,DataRegularSeason20242025!$B$3:$B$1315, "&lt;=" &amp; GK$1, DataRegularSeason20242025!$D$3:$D$1315, $A15)+SUMIFS(DataRegularSeason20242025!$AB$3:$AB$1315,DataRegularSeason20242025!$B$3:$B$1315, "&lt;=" &amp; GK$1, DataRegularSeason20242025!$E$3:$E$1315, $A15)</f>
        <v>57</v>
      </c>
      <c r="GL15">
        <f>SUMIFS(DataRegularSeason20242025!$AA$3:$AA$1315,DataRegularSeason20242025!$B$3:$B$1315, "&lt;=" &amp; GL$1, DataRegularSeason20242025!$D$3:$D$1315, $A15)+SUMIFS(DataRegularSeason20242025!$AB$3:$AB$1315,DataRegularSeason20242025!$B$3:$B$1315, "&lt;=" &amp; GL$1, DataRegularSeason20242025!$E$3:$E$1315, $A15)</f>
        <v>57</v>
      </c>
      <c r="GM15">
        <f>SUMIFS(DataRegularSeason20242025!$AA$3:$AA$1315,DataRegularSeason20242025!$B$3:$B$1315, "&lt;=" &amp; GM$1, DataRegularSeason20242025!$D$3:$D$1315, $A15)+SUMIFS(DataRegularSeason20242025!$AB$3:$AB$1315,DataRegularSeason20242025!$B$3:$B$1315, "&lt;=" &amp; GM$1, DataRegularSeason20242025!$E$3:$E$1315, $A15)</f>
        <v>57</v>
      </c>
      <c r="GN15">
        <f>SUMIFS(DataRegularSeason20242025!$AA$3:$AA$1315,DataRegularSeason20242025!$B$3:$B$1315, "&lt;=" &amp; GN$1, DataRegularSeason20242025!$D$3:$D$1315, $A15)+SUMIFS(DataRegularSeason20242025!$AB$3:$AB$1315,DataRegularSeason20242025!$B$3:$B$1315, "&lt;=" &amp; GN$1, DataRegularSeason20242025!$E$3:$E$1315, $A15)</f>
        <v>57</v>
      </c>
      <c r="GO15">
        <f>SUMIFS(DataRegularSeason20242025!$AA$3:$AA$1315,DataRegularSeason20242025!$B$3:$B$1315, "&lt;=" &amp; GO$1, DataRegularSeason20242025!$D$3:$D$1315, $A15)+SUMIFS(DataRegularSeason20242025!$AB$3:$AB$1315,DataRegularSeason20242025!$B$3:$B$1315, "&lt;=" &amp; GO$1, DataRegularSeason20242025!$E$3:$E$1315, $A15)</f>
        <v>57</v>
      </c>
      <c r="GP15">
        <f>SUMIFS(DataRegularSeason20242025!$AA$3:$AA$1315,DataRegularSeason20242025!$B$3:$B$1315, "&lt;=" &amp; GP$1, DataRegularSeason20242025!$D$3:$D$1315, $A15)+SUMIFS(DataRegularSeason20242025!$AB$3:$AB$1315,DataRegularSeason20242025!$B$3:$B$1315, "&lt;=" &amp; GP$1, DataRegularSeason20242025!$E$3:$E$1315, $A15)</f>
        <v>57</v>
      </c>
      <c r="GQ15">
        <f>SUMIFS(DataRegularSeason20242025!$AA$3:$AA$1315,DataRegularSeason20242025!$B$3:$B$1315, "&lt;=" &amp; GQ$1, DataRegularSeason20242025!$D$3:$D$1315, $A15)+SUMIFS(DataRegularSeason20242025!$AB$3:$AB$1315,DataRegularSeason20242025!$B$3:$B$1315, "&lt;=" &amp; GQ$1, DataRegularSeason20242025!$E$3:$E$1315, $A15)</f>
        <v>57</v>
      </c>
      <c r="GR15">
        <f>SUMIFS(DataRegularSeason20242025!$AA$3:$AA$1315,DataRegularSeason20242025!$B$3:$B$1315, "&lt;=" &amp; GR$1, DataRegularSeason20242025!$D$3:$D$1315, $A15)+SUMIFS(DataRegularSeason20242025!$AB$3:$AB$1315,DataRegularSeason20242025!$B$3:$B$1315, "&lt;=" &amp; GR$1, DataRegularSeason20242025!$E$3:$E$1315, $A15)</f>
        <v>57</v>
      </c>
      <c r="GS15">
        <f>SUMIFS(DataRegularSeason20242025!$AA$3:$AA$1315,DataRegularSeason20242025!$B$3:$B$1315, "&lt;=" &amp; GS$1, DataRegularSeason20242025!$D$3:$D$1315, $A15)+SUMIFS(DataRegularSeason20242025!$AB$3:$AB$1315,DataRegularSeason20242025!$B$3:$B$1315, "&lt;=" &amp; GS$1, DataRegularSeason20242025!$E$3:$E$1315, $A15)</f>
        <v>57</v>
      </c>
      <c r="GT15">
        <f>SUMIFS(DataRegularSeason20242025!$AA$3:$AA$1315,DataRegularSeason20242025!$B$3:$B$1315, "&lt;=" &amp; GT$1, DataRegularSeason20242025!$D$3:$D$1315, $A15)+SUMIFS(DataRegularSeason20242025!$AB$3:$AB$1315,DataRegularSeason20242025!$B$3:$B$1315, "&lt;=" &amp; GT$1, DataRegularSeason20242025!$E$3:$E$1315, $A15)</f>
        <v>57</v>
      </c>
      <c r="GU15">
        <f>SUMIFS(DataRegularSeason20242025!$AA$3:$AA$1315,DataRegularSeason20242025!$B$3:$B$1315, "&lt;=" &amp; GU$1, DataRegularSeason20242025!$D$3:$D$1315, $A15)+SUMIFS(DataRegularSeason20242025!$AB$3:$AB$1315,DataRegularSeason20242025!$B$3:$B$1315, "&lt;=" &amp; GU$1, DataRegularSeason20242025!$E$3:$E$1315, $A15)</f>
        <v>57</v>
      </c>
    </row>
    <row r="16" spans="1:275" x14ac:dyDescent="0.25">
      <c r="A16" t="s">
        <v>44</v>
      </c>
      <c r="B16" t="s">
        <v>97</v>
      </c>
      <c r="C16" s="128"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57</v>
      </c>
      <c r="EV16">
        <f>SUMIFS(DataRegularSeason20242025!$AA$3:$AA$1315,DataRegularSeason20242025!$B$3:$B$1315, "&lt;=" &amp; EV$1, DataRegularSeason20242025!$D$3:$D$1315, $A16)+SUMIFS(DataRegularSeason20242025!$AB$3:$AB$1315,DataRegularSeason20242025!$B$3:$B$1315, "&lt;=" &amp; EV$1, DataRegularSeason20242025!$E$3:$E$1315, $A16)</f>
        <v>57</v>
      </c>
      <c r="EW16">
        <f>SUMIFS(DataRegularSeason20242025!$AA$3:$AA$1315,DataRegularSeason20242025!$B$3:$B$1315, "&lt;=" &amp; EW$1, DataRegularSeason20242025!$D$3:$D$1315, $A16)+SUMIFS(DataRegularSeason20242025!$AB$3:$AB$1315,DataRegularSeason20242025!$B$3:$B$1315, "&lt;=" &amp; EW$1, DataRegularSeason20242025!$E$3:$E$1315, $A16)</f>
        <v>57</v>
      </c>
      <c r="EX16">
        <f>SUMIFS(DataRegularSeason20242025!$AA$3:$AA$1315,DataRegularSeason20242025!$B$3:$B$1315, "&lt;=" &amp; EX$1, DataRegularSeason20242025!$D$3:$D$1315, $A16)+SUMIFS(DataRegularSeason20242025!$AB$3:$AB$1315,DataRegularSeason20242025!$B$3:$B$1315, "&lt;=" &amp; EX$1, DataRegularSeason20242025!$E$3:$E$1315, $A16)</f>
        <v>57</v>
      </c>
      <c r="EY16">
        <f>SUMIFS(DataRegularSeason20242025!$AA$3:$AA$1315,DataRegularSeason20242025!$B$3:$B$1315, "&lt;=" &amp; EY$1, DataRegularSeason20242025!$D$3:$D$1315, $A16)+SUMIFS(DataRegularSeason20242025!$AB$3:$AB$1315,DataRegularSeason20242025!$B$3:$B$1315, "&lt;=" &amp; EY$1, DataRegularSeason20242025!$E$3:$E$1315, $A16)</f>
        <v>57</v>
      </c>
      <c r="EZ16">
        <f>SUMIFS(DataRegularSeason20242025!$AA$3:$AA$1315,DataRegularSeason20242025!$B$3:$B$1315, "&lt;=" &amp; EZ$1, DataRegularSeason20242025!$D$3:$D$1315, $A16)+SUMIFS(DataRegularSeason20242025!$AB$3:$AB$1315,DataRegularSeason20242025!$B$3:$B$1315, "&lt;=" &amp; EZ$1, DataRegularSeason20242025!$E$3:$E$1315, $A16)</f>
        <v>57</v>
      </c>
      <c r="FA16">
        <f>SUMIFS(DataRegularSeason20242025!$AA$3:$AA$1315,DataRegularSeason20242025!$B$3:$B$1315, "&lt;=" &amp; FA$1, DataRegularSeason20242025!$D$3:$D$1315, $A16)+SUMIFS(DataRegularSeason20242025!$AB$3:$AB$1315,DataRegularSeason20242025!$B$3:$B$1315, "&lt;=" &amp; FA$1, DataRegularSeason20242025!$E$3:$E$1315, $A16)</f>
        <v>57</v>
      </c>
      <c r="FB16">
        <f>SUMIFS(DataRegularSeason20242025!$AA$3:$AA$1315,DataRegularSeason20242025!$B$3:$B$1315, "&lt;=" &amp; FB$1, DataRegularSeason20242025!$D$3:$D$1315, $A16)+SUMIFS(DataRegularSeason20242025!$AB$3:$AB$1315,DataRegularSeason20242025!$B$3:$B$1315, "&lt;=" &amp; FB$1, DataRegularSeason20242025!$E$3:$E$1315, $A16)</f>
        <v>57</v>
      </c>
      <c r="FC16">
        <f>SUMIFS(DataRegularSeason20242025!$AA$3:$AA$1315,DataRegularSeason20242025!$B$3:$B$1315, "&lt;=" &amp; FC$1, DataRegularSeason20242025!$D$3:$D$1315, $A16)+SUMIFS(DataRegularSeason20242025!$AB$3:$AB$1315,DataRegularSeason20242025!$B$3:$B$1315, "&lt;=" &amp; FC$1, DataRegularSeason20242025!$E$3:$E$1315, $A16)</f>
        <v>57</v>
      </c>
      <c r="FD16">
        <f>SUMIFS(DataRegularSeason20242025!$AA$3:$AA$1315,DataRegularSeason20242025!$B$3:$B$1315, "&lt;=" &amp; FD$1, DataRegularSeason20242025!$D$3:$D$1315, $A16)+SUMIFS(DataRegularSeason20242025!$AB$3:$AB$1315,DataRegularSeason20242025!$B$3:$B$1315, "&lt;=" &amp; FD$1, DataRegularSeason20242025!$E$3:$E$1315, $A16)</f>
        <v>57</v>
      </c>
      <c r="FE16">
        <f>SUMIFS(DataRegularSeason20242025!$AA$3:$AA$1315,DataRegularSeason20242025!$B$3:$B$1315, "&lt;=" &amp; FE$1, DataRegularSeason20242025!$D$3:$D$1315, $A16)+SUMIFS(DataRegularSeason20242025!$AB$3:$AB$1315,DataRegularSeason20242025!$B$3:$B$1315, "&lt;=" &amp; FE$1, DataRegularSeason20242025!$E$3:$E$1315, $A16)</f>
        <v>57</v>
      </c>
      <c r="FF16">
        <f>SUMIFS(DataRegularSeason20242025!$AA$3:$AA$1315,DataRegularSeason20242025!$B$3:$B$1315, "&lt;=" &amp; FF$1, DataRegularSeason20242025!$D$3:$D$1315, $A16)+SUMIFS(DataRegularSeason20242025!$AB$3:$AB$1315,DataRegularSeason20242025!$B$3:$B$1315, "&lt;=" &amp; FF$1, DataRegularSeason20242025!$E$3:$E$1315, $A16)</f>
        <v>57</v>
      </c>
      <c r="FG16">
        <f>SUMIFS(DataRegularSeason20242025!$AA$3:$AA$1315,DataRegularSeason20242025!$B$3:$B$1315, "&lt;=" &amp; FG$1, DataRegularSeason20242025!$D$3:$D$1315, $A16)+SUMIFS(DataRegularSeason20242025!$AB$3:$AB$1315,DataRegularSeason20242025!$B$3:$B$1315, "&lt;=" &amp; FG$1, DataRegularSeason20242025!$E$3:$E$1315, $A16)</f>
        <v>57</v>
      </c>
      <c r="FH16">
        <f>SUMIFS(DataRegularSeason20242025!$AA$3:$AA$1315,DataRegularSeason20242025!$B$3:$B$1315, "&lt;=" &amp; FH$1, DataRegularSeason20242025!$D$3:$D$1315, $A16)+SUMIFS(DataRegularSeason20242025!$AB$3:$AB$1315,DataRegularSeason20242025!$B$3:$B$1315, "&lt;=" &amp; FH$1, DataRegularSeason20242025!$E$3:$E$1315, $A16)</f>
        <v>57</v>
      </c>
      <c r="FI16">
        <f>SUMIFS(DataRegularSeason20242025!$AA$3:$AA$1315,DataRegularSeason20242025!$B$3:$B$1315, "&lt;=" &amp; FI$1, DataRegularSeason20242025!$D$3:$D$1315, $A16)+SUMIFS(DataRegularSeason20242025!$AB$3:$AB$1315,DataRegularSeason20242025!$B$3:$B$1315, "&lt;=" &amp; FI$1, DataRegularSeason20242025!$E$3:$E$1315, $A16)</f>
        <v>57</v>
      </c>
      <c r="FJ16">
        <f>SUMIFS(DataRegularSeason20242025!$AA$3:$AA$1315,DataRegularSeason20242025!$B$3:$B$1315, "&lt;=" &amp; FJ$1, DataRegularSeason20242025!$D$3:$D$1315, $A16)+SUMIFS(DataRegularSeason20242025!$AB$3:$AB$1315,DataRegularSeason20242025!$B$3:$B$1315, "&lt;=" &amp; FJ$1, DataRegularSeason20242025!$E$3:$E$1315, $A16)</f>
        <v>57</v>
      </c>
      <c r="FK16">
        <f>SUMIFS(DataRegularSeason20242025!$AA$3:$AA$1315,DataRegularSeason20242025!$B$3:$B$1315, "&lt;=" &amp; FK$1, DataRegularSeason20242025!$D$3:$D$1315, $A16)+SUMIFS(DataRegularSeason20242025!$AB$3:$AB$1315,DataRegularSeason20242025!$B$3:$B$1315, "&lt;=" &amp; FK$1, DataRegularSeason20242025!$E$3:$E$1315, $A16)</f>
        <v>57</v>
      </c>
      <c r="FL16">
        <f>SUMIFS(DataRegularSeason20242025!$AA$3:$AA$1315,DataRegularSeason20242025!$B$3:$B$1315, "&lt;=" &amp; FL$1, DataRegularSeason20242025!$D$3:$D$1315, $A16)+SUMIFS(DataRegularSeason20242025!$AB$3:$AB$1315,DataRegularSeason20242025!$B$3:$B$1315, "&lt;=" &amp; FL$1, DataRegularSeason20242025!$E$3:$E$1315, $A16)</f>
        <v>57</v>
      </c>
      <c r="FM16">
        <f>SUMIFS(DataRegularSeason20242025!$AA$3:$AA$1315,DataRegularSeason20242025!$B$3:$B$1315, "&lt;=" &amp; FM$1, DataRegularSeason20242025!$D$3:$D$1315, $A16)+SUMIFS(DataRegularSeason20242025!$AB$3:$AB$1315,DataRegularSeason20242025!$B$3:$B$1315, "&lt;=" &amp; FM$1, DataRegularSeason20242025!$E$3:$E$1315, $A16)</f>
        <v>57</v>
      </c>
      <c r="FN16">
        <f>SUMIFS(DataRegularSeason20242025!$AA$3:$AA$1315,DataRegularSeason20242025!$B$3:$B$1315, "&lt;=" &amp; FN$1, DataRegularSeason20242025!$D$3:$D$1315, $A16)+SUMIFS(DataRegularSeason20242025!$AB$3:$AB$1315,DataRegularSeason20242025!$B$3:$B$1315, "&lt;=" &amp; FN$1, DataRegularSeason20242025!$E$3:$E$1315, $A16)</f>
        <v>57</v>
      </c>
      <c r="FO16">
        <f>SUMIFS(DataRegularSeason20242025!$AA$3:$AA$1315,DataRegularSeason20242025!$B$3:$B$1315, "&lt;=" &amp; FO$1, DataRegularSeason20242025!$D$3:$D$1315, $A16)+SUMIFS(DataRegularSeason20242025!$AB$3:$AB$1315,DataRegularSeason20242025!$B$3:$B$1315, "&lt;=" &amp; FO$1, DataRegularSeason20242025!$E$3:$E$1315, $A16)</f>
        <v>57</v>
      </c>
      <c r="FP16">
        <f>SUMIFS(DataRegularSeason20242025!$AA$3:$AA$1315,DataRegularSeason20242025!$B$3:$B$1315, "&lt;=" &amp; FP$1, DataRegularSeason20242025!$D$3:$D$1315, $A16)+SUMIFS(DataRegularSeason20242025!$AB$3:$AB$1315,DataRegularSeason20242025!$B$3:$B$1315, "&lt;=" &amp; FP$1, DataRegularSeason20242025!$E$3:$E$1315, $A16)</f>
        <v>57</v>
      </c>
      <c r="FQ16">
        <f>SUMIFS(DataRegularSeason20242025!$AA$3:$AA$1315,DataRegularSeason20242025!$B$3:$B$1315, "&lt;=" &amp; FQ$1, DataRegularSeason20242025!$D$3:$D$1315, $A16)+SUMIFS(DataRegularSeason20242025!$AB$3:$AB$1315,DataRegularSeason20242025!$B$3:$B$1315, "&lt;=" &amp; FQ$1, DataRegularSeason20242025!$E$3:$E$1315, $A16)</f>
        <v>57</v>
      </c>
      <c r="FR16">
        <f>SUMIFS(DataRegularSeason20242025!$AA$3:$AA$1315,DataRegularSeason20242025!$B$3:$B$1315, "&lt;=" &amp; FR$1, DataRegularSeason20242025!$D$3:$D$1315, $A16)+SUMIFS(DataRegularSeason20242025!$AB$3:$AB$1315,DataRegularSeason20242025!$B$3:$B$1315, "&lt;=" &amp; FR$1, DataRegularSeason20242025!$E$3:$E$1315, $A16)</f>
        <v>57</v>
      </c>
      <c r="FS16">
        <f>SUMIFS(DataRegularSeason20242025!$AA$3:$AA$1315,DataRegularSeason20242025!$B$3:$B$1315, "&lt;=" &amp; FS$1, DataRegularSeason20242025!$D$3:$D$1315, $A16)+SUMIFS(DataRegularSeason20242025!$AB$3:$AB$1315,DataRegularSeason20242025!$B$3:$B$1315, "&lt;=" &amp; FS$1, DataRegularSeason20242025!$E$3:$E$1315, $A16)</f>
        <v>57</v>
      </c>
      <c r="FT16">
        <f>SUMIFS(DataRegularSeason20242025!$AA$3:$AA$1315,DataRegularSeason20242025!$B$3:$B$1315, "&lt;=" &amp; FT$1, DataRegularSeason20242025!$D$3:$D$1315, $A16)+SUMIFS(DataRegularSeason20242025!$AB$3:$AB$1315,DataRegularSeason20242025!$B$3:$B$1315, "&lt;=" &amp; FT$1, DataRegularSeason20242025!$E$3:$E$1315, $A16)</f>
        <v>57</v>
      </c>
      <c r="FU16">
        <f>SUMIFS(DataRegularSeason20242025!$AA$3:$AA$1315,DataRegularSeason20242025!$B$3:$B$1315, "&lt;=" &amp; FU$1, DataRegularSeason20242025!$D$3:$D$1315, $A16)+SUMIFS(DataRegularSeason20242025!$AB$3:$AB$1315,DataRegularSeason20242025!$B$3:$B$1315, "&lt;=" &amp; FU$1, DataRegularSeason20242025!$E$3:$E$1315, $A16)</f>
        <v>57</v>
      </c>
      <c r="FV16">
        <f>SUMIFS(DataRegularSeason20242025!$AA$3:$AA$1315,DataRegularSeason20242025!$B$3:$B$1315, "&lt;=" &amp; FV$1, DataRegularSeason20242025!$D$3:$D$1315, $A16)+SUMIFS(DataRegularSeason20242025!$AB$3:$AB$1315,DataRegularSeason20242025!$B$3:$B$1315, "&lt;=" &amp; FV$1, DataRegularSeason20242025!$E$3:$E$1315, $A16)</f>
        <v>57</v>
      </c>
      <c r="FW16">
        <f>SUMIFS(DataRegularSeason20242025!$AA$3:$AA$1315,DataRegularSeason20242025!$B$3:$B$1315, "&lt;=" &amp; FW$1, DataRegularSeason20242025!$D$3:$D$1315, $A16)+SUMIFS(DataRegularSeason20242025!$AB$3:$AB$1315,DataRegularSeason20242025!$B$3:$B$1315, "&lt;=" &amp; FW$1, DataRegularSeason20242025!$E$3:$E$1315, $A16)</f>
        <v>57</v>
      </c>
      <c r="FX16">
        <f>SUMIFS(DataRegularSeason20242025!$AA$3:$AA$1315,DataRegularSeason20242025!$B$3:$B$1315, "&lt;=" &amp; FX$1, DataRegularSeason20242025!$D$3:$D$1315, $A16)+SUMIFS(DataRegularSeason20242025!$AB$3:$AB$1315,DataRegularSeason20242025!$B$3:$B$1315, "&lt;=" &amp; FX$1, DataRegularSeason20242025!$E$3:$E$1315, $A16)</f>
        <v>57</v>
      </c>
      <c r="FY16">
        <f>SUMIFS(DataRegularSeason20242025!$AA$3:$AA$1315,DataRegularSeason20242025!$B$3:$B$1315, "&lt;=" &amp; FY$1, DataRegularSeason20242025!$D$3:$D$1315, $A16)+SUMIFS(DataRegularSeason20242025!$AB$3:$AB$1315,DataRegularSeason20242025!$B$3:$B$1315, "&lt;=" &amp; FY$1, DataRegularSeason20242025!$E$3:$E$1315, $A16)</f>
        <v>57</v>
      </c>
      <c r="FZ16">
        <f>SUMIFS(DataRegularSeason20242025!$AA$3:$AA$1315,DataRegularSeason20242025!$B$3:$B$1315, "&lt;=" &amp; FZ$1, DataRegularSeason20242025!$D$3:$D$1315, $A16)+SUMIFS(DataRegularSeason20242025!$AB$3:$AB$1315,DataRegularSeason20242025!$B$3:$B$1315, "&lt;=" &amp; FZ$1, DataRegularSeason20242025!$E$3:$E$1315, $A16)</f>
        <v>57</v>
      </c>
      <c r="GA16">
        <f>SUMIFS(DataRegularSeason20242025!$AA$3:$AA$1315,DataRegularSeason20242025!$B$3:$B$1315, "&lt;=" &amp; GA$1, DataRegularSeason20242025!$D$3:$D$1315, $A16)+SUMIFS(DataRegularSeason20242025!$AB$3:$AB$1315,DataRegularSeason20242025!$B$3:$B$1315, "&lt;=" &amp; GA$1, DataRegularSeason20242025!$E$3:$E$1315, $A16)</f>
        <v>57</v>
      </c>
      <c r="GB16">
        <f>SUMIFS(DataRegularSeason20242025!$AA$3:$AA$1315,DataRegularSeason20242025!$B$3:$B$1315, "&lt;=" &amp; GB$1, DataRegularSeason20242025!$D$3:$D$1315, $A16)+SUMIFS(DataRegularSeason20242025!$AB$3:$AB$1315,DataRegularSeason20242025!$B$3:$B$1315, "&lt;=" &amp; GB$1, DataRegularSeason20242025!$E$3:$E$1315, $A16)</f>
        <v>57</v>
      </c>
      <c r="GC16">
        <f>SUMIFS(DataRegularSeason20242025!$AA$3:$AA$1315,DataRegularSeason20242025!$B$3:$B$1315, "&lt;=" &amp; GC$1, DataRegularSeason20242025!$D$3:$D$1315, $A16)+SUMIFS(DataRegularSeason20242025!$AB$3:$AB$1315,DataRegularSeason20242025!$B$3:$B$1315, "&lt;=" &amp; GC$1, DataRegularSeason20242025!$E$3:$E$1315, $A16)</f>
        <v>57</v>
      </c>
      <c r="GD16">
        <f>SUMIFS(DataRegularSeason20242025!$AA$3:$AA$1315,DataRegularSeason20242025!$B$3:$B$1315, "&lt;=" &amp; GD$1, DataRegularSeason20242025!$D$3:$D$1315, $A16)+SUMIFS(DataRegularSeason20242025!$AB$3:$AB$1315,DataRegularSeason20242025!$B$3:$B$1315, "&lt;=" &amp; GD$1, DataRegularSeason20242025!$E$3:$E$1315, $A16)</f>
        <v>57</v>
      </c>
      <c r="GE16">
        <f>SUMIFS(DataRegularSeason20242025!$AA$3:$AA$1315,DataRegularSeason20242025!$B$3:$B$1315, "&lt;=" &amp; GE$1, DataRegularSeason20242025!$D$3:$D$1315, $A16)+SUMIFS(DataRegularSeason20242025!$AB$3:$AB$1315,DataRegularSeason20242025!$B$3:$B$1315, "&lt;=" &amp; GE$1, DataRegularSeason20242025!$E$3:$E$1315, $A16)</f>
        <v>57</v>
      </c>
      <c r="GF16">
        <f>SUMIFS(DataRegularSeason20242025!$AA$3:$AA$1315,DataRegularSeason20242025!$B$3:$B$1315, "&lt;=" &amp; GF$1, DataRegularSeason20242025!$D$3:$D$1315, $A16)+SUMIFS(DataRegularSeason20242025!$AB$3:$AB$1315,DataRegularSeason20242025!$B$3:$B$1315, "&lt;=" &amp; GF$1, DataRegularSeason20242025!$E$3:$E$1315, $A16)</f>
        <v>57</v>
      </c>
      <c r="GG16">
        <f>SUMIFS(DataRegularSeason20242025!$AA$3:$AA$1315,DataRegularSeason20242025!$B$3:$B$1315, "&lt;=" &amp; GG$1, DataRegularSeason20242025!$D$3:$D$1315, $A16)+SUMIFS(DataRegularSeason20242025!$AB$3:$AB$1315,DataRegularSeason20242025!$B$3:$B$1315, "&lt;=" &amp; GG$1, DataRegularSeason20242025!$E$3:$E$1315, $A16)</f>
        <v>57</v>
      </c>
      <c r="GH16">
        <f>SUMIFS(DataRegularSeason20242025!$AA$3:$AA$1315,DataRegularSeason20242025!$B$3:$B$1315, "&lt;=" &amp; GH$1, DataRegularSeason20242025!$D$3:$D$1315, $A16)+SUMIFS(DataRegularSeason20242025!$AB$3:$AB$1315,DataRegularSeason20242025!$B$3:$B$1315, "&lt;=" &amp; GH$1, DataRegularSeason20242025!$E$3:$E$1315, $A16)</f>
        <v>57</v>
      </c>
      <c r="GI16">
        <f>SUMIFS(DataRegularSeason20242025!$AA$3:$AA$1315,DataRegularSeason20242025!$B$3:$B$1315, "&lt;=" &amp; GI$1, DataRegularSeason20242025!$D$3:$D$1315, $A16)+SUMIFS(DataRegularSeason20242025!$AB$3:$AB$1315,DataRegularSeason20242025!$B$3:$B$1315, "&lt;=" &amp; GI$1, DataRegularSeason20242025!$E$3:$E$1315, $A16)</f>
        <v>57</v>
      </c>
      <c r="GJ16">
        <f>SUMIFS(DataRegularSeason20242025!$AA$3:$AA$1315,DataRegularSeason20242025!$B$3:$B$1315, "&lt;=" &amp; GJ$1, DataRegularSeason20242025!$D$3:$D$1315, $A16)+SUMIFS(DataRegularSeason20242025!$AB$3:$AB$1315,DataRegularSeason20242025!$B$3:$B$1315, "&lt;=" &amp; GJ$1, DataRegularSeason20242025!$E$3:$E$1315, $A16)</f>
        <v>57</v>
      </c>
      <c r="GK16">
        <f>SUMIFS(DataRegularSeason20242025!$AA$3:$AA$1315,DataRegularSeason20242025!$B$3:$B$1315, "&lt;=" &amp; GK$1, DataRegularSeason20242025!$D$3:$D$1315, $A16)+SUMIFS(DataRegularSeason20242025!$AB$3:$AB$1315,DataRegularSeason20242025!$B$3:$B$1315, "&lt;=" &amp; GK$1, DataRegularSeason20242025!$E$3:$E$1315, $A16)</f>
        <v>57</v>
      </c>
      <c r="GL16">
        <f>SUMIFS(DataRegularSeason20242025!$AA$3:$AA$1315,DataRegularSeason20242025!$B$3:$B$1315, "&lt;=" &amp; GL$1, DataRegularSeason20242025!$D$3:$D$1315, $A16)+SUMIFS(DataRegularSeason20242025!$AB$3:$AB$1315,DataRegularSeason20242025!$B$3:$B$1315, "&lt;=" &amp; GL$1, DataRegularSeason20242025!$E$3:$E$1315, $A16)</f>
        <v>57</v>
      </c>
      <c r="GM16">
        <f>SUMIFS(DataRegularSeason20242025!$AA$3:$AA$1315,DataRegularSeason20242025!$B$3:$B$1315, "&lt;=" &amp; GM$1, DataRegularSeason20242025!$D$3:$D$1315, $A16)+SUMIFS(DataRegularSeason20242025!$AB$3:$AB$1315,DataRegularSeason20242025!$B$3:$B$1315, "&lt;=" &amp; GM$1, DataRegularSeason20242025!$E$3:$E$1315, $A16)</f>
        <v>57</v>
      </c>
      <c r="GN16">
        <f>SUMIFS(DataRegularSeason20242025!$AA$3:$AA$1315,DataRegularSeason20242025!$B$3:$B$1315, "&lt;=" &amp; GN$1, DataRegularSeason20242025!$D$3:$D$1315, $A16)+SUMIFS(DataRegularSeason20242025!$AB$3:$AB$1315,DataRegularSeason20242025!$B$3:$B$1315, "&lt;=" &amp; GN$1, DataRegularSeason20242025!$E$3:$E$1315, $A16)</f>
        <v>57</v>
      </c>
      <c r="GO16">
        <f>SUMIFS(DataRegularSeason20242025!$AA$3:$AA$1315,DataRegularSeason20242025!$B$3:$B$1315, "&lt;=" &amp; GO$1, DataRegularSeason20242025!$D$3:$D$1315, $A16)+SUMIFS(DataRegularSeason20242025!$AB$3:$AB$1315,DataRegularSeason20242025!$B$3:$B$1315, "&lt;=" &amp; GO$1, DataRegularSeason20242025!$E$3:$E$1315, $A16)</f>
        <v>57</v>
      </c>
      <c r="GP16">
        <f>SUMIFS(DataRegularSeason20242025!$AA$3:$AA$1315,DataRegularSeason20242025!$B$3:$B$1315, "&lt;=" &amp; GP$1, DataRegularSeason20242025!$D$3:$D$1315, $A16)+SUMIFS(DataRegularSeason20242025!$AB$3:$AB$1315,DataRegularSeason20242025!$B$3:$B$1315, "&lt;=" &amp; GP$1, DataRegularSeason20242025!$E$3:$E$1315, $A16)</f>
        <v>57</v>
      </c>
      <c r="GQ16">
        <f>SUMIFS(DataRegularSeason20242025!$AA$3:$AA$1315,DataRegularSeason20242025!$B$3:$B$1315, "&lt;=" &amp; GQ$1, DataRegularSeason20242025!$D$3:$D$1315, $A16)+SUMIFS(DataRegularSeason20242025!$AB$3:$AB$1315,DataRegularSeason20242025!$B$3:$B$1315, "&lt;=" &amp; GQ$1, DataRegularSeason20242025!$E$3:$E$1315, $A16)</f>
        <v>57</v>
      </c>
      <c r="GR16">
        <f>SUMIFS(DataRegularSeason20242025!$AA$3:$AA$1315,DataRegularSeason20242025!$B$3:$B$1315, "&lt;=" &amp; GR$1, DataRegularSeason20242025!$D$3:$D$1315, $A16)+SUMIFS(DataRegularSeason20242025!$AB$3:$AB$1315,DataRegularSeason20242025!$B$3:$B$1315, "&lt;=" &amp; GR$1, DataRegularSeason20242025!$E$3:$E$1315, $A16)</f>
        <v>57</v>
      </c>
      <c r="GS16">
        <f>SUMIFS(DataRegularSeason20242025!$AA$3:$AA$1315,DataRegularSeason20242025!$B$3:$B$1315, "&lt;=" &amp; GS$1, DataRegularSeason20242025!$D$3:$D$1315, $A16)+SUMIFS(DataRegularSeason20242025!$AB$3:$AB$1315,DataRegularSeason20242025!$B$3:$B$1315, "&lt;=" &amp; GS$1, DataRegularSeason20242025!$E$3:$E$1315, $A16)</f>
        <v>57</v>
      </c>
      <c r="GT16">
        <f>SUMIFS(DataRegularSeason20242025!$AA$3:$AA$1315,DataRegularSeason20242025!$B$3:$B$1315, "&lt;=" &amp; GT$1, DataRegularSeason20242025!$D$3:$D$1315, $A16)+SUMIFS(DataRegularSeason20242025!$AB$3:$AB$1315,DataRegularSeason20242025!$B$3:$B$1315, "&lt;=" &amp; GT$1, DataRegularSeason20242025!$E$3:$E$1315, $A16)</f>
        <v>57</v>
      </c>
      <c r="GU16">
        <f>SUMIFS(DataRegularSeason20242025!$AA$3:$AA$1315,DataRegularSeason20242025!$B$3:$B$1315, "&lt;=" &amp; GU$1, DataRegularSeason20242025!$D$3:$D$1315, $A16)+SUMIFS(DataRegularSeason20242025!$AB$3:$AB$1315,DataRegularSeason20242025!$B$3:$B$1315, "&lt;=" &amp; GU$1, DataRegularSeason20242025!$E$3:$E$1315, $A16)</f>
        <v>57</v>
      </c>
    </row>
    <row r="17" spans="1:203" x14ac:dyDescent="0.25">
      <c r="A17" t="s">
        <v>20</v>
      </c>
      <c r="B17" t="s">
        <v>97</v>
      </c>
      <c r="C17" s="128"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55</v>
      </c>
      <c r="EV17">
        <f>SUMIFS(DataRegularSeason20242025!$AA$3:$AA$1315,DataRegularSeason20242025!$B$3:$B$1315, "&lt;=" &amp; EV$1, DataRegularSeason20242025!$D$3:$D$1315, $A17)+SUMIFS(DataRegularSeason20242025!$AB$3:$AB$1315,DataRegularSeason20242025!$B$3:$B$1315, "&lt;=" &amp; EV$1, DataRegularSeason20242025!$E$3:$E$1315, $A17)</f>
        <v>55</v>
      </c>
      <c r="EW17">
        <f>SUMIFS(DataRegularSeason20242025!$AA$3:$AA$1315,DataRegularSeason20242025!$B$3:$B$1315, "&lt;=" &amp; EW$1, DataRegularSeason20242025!$D$3:$D$1315, $A17)+SUMIFS(DataRegularSeason20242025!$AB$3:$AB$1315,DataRegularSeason20242025!$B$3:$B$1315, "&lt;=" &amp; EW$1, DataRegularSeason20242025!$E$3:$E$1315, $A17)</f>
        <v>55</v>
      </c>
      <c r="EX17">
        <f>SUMIFS(DataRegularSeason20242025!$AA$3:$AA$1315,DataRegularSeason20242025!$B$3:$B$1315, "&lt;=" &amp; EX$1, DataRegularSeason20242025!$D$3:$D$1315, $A17)+SUMIFS(DataRegularSeason20242025!$AB$3:$AB$1315,DataRegularSeason20242025!$B$3:$B$1315, "&lt;=" &amp; EX$1, DataRegularSeason20242025!$E$3:$E$1315, $A17)</f>
        <v>55</v>
      </c>
      <c r="EY17">
        <f>SUMIFS(DataRegularSeason20242025!$AA$3:$AA$1315,DataRegularSeason20242025!$B$3:$B$1315, "&lt;=" &amp; EY$1, DataRegularSeason20242025!$D$3:$D$1315, $A17)+SUMIFS(DataRegularSeason20242025!$AB$3:$AB$1315,DataRegularSeason20242025!$B$3:$B$1315, "&lt;=" &amp; EY$1, DataRegularSeason20242025!$E$3:$E$1315, $A17)</f>
        <v>55</v>
      </c>
      <c r="EZ17">
        <f>SUMIFS(DataRegularSeason20242025!$AA$3:$AA$1315,DataRegularSeason20242025!$B$3:$B$1315, "&lt;=" &amp; EZ$1, DataRegularSeason20242025!$D$3:$D$1315, $A17)+SUMIFS(DataRegularSeason20242025!$AB$3:$AB$1315,DataRegularSeason20242025!$B$3:$B$1315, "&lt;=" &amp; EZ$1, DataRegularSeason20242025!$E$3:$E$1315, $A17)</f>
        <v>55</v>
      </c>
      <c r="FA17">
        <f>SUMIFS(DataRegularSeason20242025!$AA$3:$AA$1315,DataRegularSeason20242025!$B$3:$B$1315, "&lt;=" &amp; FA$1, DataRegularSeason20242025!$D$3:$D$1315, $A17)+SUMIFS(DataRegularSeason20242025!$AB$3:$AB$1315,DataRegularSeason20242025!$B$3:$B$1315, "&lt;=" &amp; FA$1, DataRegularSeason20242025!$E$3:$E$1315, $A17)</f>
        <v>55</v>
      </c>
      <c r="FB17">
        <f>SUMIFS(DataRegularSeason20242025!$AA$3:$AA$1315,DataRegularSeason20242025!$B$3:$B$1315, "&lt;=" &amp; FB$1, DataRegularSeason20242025!$D$3:$D$1315, $A17)+SUMIFS(DataRegularSeason20242025!$AB$3:$AB$1315,DataRegularSeason20242025!$B$3:$B$1315, "&lt;=" &amp; FB$1, DataRegularSeason20242025!$E$3:$E$1315, $A17)</f>
        <v>55</v>
      </c>
      <c r="FC17">
        <f>SUMIFS(DataRegularSeason20242025!$AA$3:$AA$1315,DataRegularSeason20242025!$B$3:$B$1315, "&lt;=" &amp; FC$1, DataRegularSeason20242025!$D$3:$D$1315, $A17)+SUMIFS(DataRegularSeason20242025!$AB$3:$AB$1315,DataRegularSeason20242025!$B$3:$B$1315, "&lt;=" &amp; FC$1, DataRegularSeason20242025!$E$3:$E$1315, $A17)</f>
        <v>55</v>
      </c>
      <c r="FD17">
        <f>SUMIFS(DataRegularSeason20242025!$AA$3:$AA$1315,DataRegularSeason20242025!$B$3:$B$1315, "&lt;=" &amp; FD$1, DataRegularSeason20242025!$D$3:$D$1315, $A17)+SUMIFS(DataRegularSeason20242025!$AB$3:$AB$1315,DataRegularSeason20242025!$B$3:$B$1315, "&lt;=" &amp; FD$1, DataRegularSeason20242025!$E$3:$E$1315, $A17)</f>
        <v>55</v>
      </c>
      <c r="FE17">
        <f>SUMIFS(DataRegularSeason20242025!$AA$3:$AA$1315,DataRegularSeason20242025!$B$3:$B$1315, "&lt;=" &amp; FE$1, DataRegularSeason20242025!$D$3:$D$1315, $A17)+SUMIFS(DataRegularSeason20242025!$AB$3:$AB$1315,DataRegularSeason20242025!$B$3:$B$1315, "&lt;=" &amp; FE$1, DataRegularSeason20242025!$E$3:$E$1315, $A17)</f>
        <v>55</v>
      </c>
      <c r="FF17">
        <f>SUMIFS(DataRegularSeason20242025!$AA$3:$AA$1315,DataRegularSeason20242025!$B$3:$B$1315, "&lt;=" &amp; FF$1, DataRegularSeason20242025!$D$3:$D$1315, $A17)+SUMIFS(DataRegularSeason20242025!$AB$3:$AB$1315,DataRegularSeason20242025!$B$3:$B$1315, "&lt;=" &amp; FF$1, DataRegularSeason20242025!$E$3:$E$1315, $A17)</f>
        <v>55</v>
      </c>
      <c r="FG17">
        <f>SUMIFS(DataRegularSeason20242025!$AA$3:$AA$1315,DataRegularSeason20242025!$B$3:$B$1315, "&lt;=" &amp; FG$1, DataRegularSeason20242025!$D$3:$D$1315, $A17)+SUMIFS(DataRegularSeason20242025!$AB$3:$AB$1315,DataRegularSeason20242025!$B$3:$B$1315, "&lt;=" &amp; FG$1, DataRegularSeason20242025!$E$3:$E$1315, $A17)</f>
        <v>55</v>
      </c>
      <c r="FH17">
        <f>SUMIFS(DataRegularSeason20242025!$AA$3:$AA$1315,DataRegularSeason20242025!$B$3:$B$1315, "&lt;=" &amp; FH$1, DataRegularSeason20242025!$D$3:$D$1315, $A17)+SUMIFS(DataRegularSeason20242025!$AB$3:$AB$1315,DataRegularSeason20242025!$B$3:$B$1315, "&lt;=" &amp; FH$1, DataRegularSeason20242025!$E$3:$E$1315, $A17)</f>
        <v>55</v>
      </c>
      <c r="FI17">
        <f>SUMIFS(DataRegularSeason20242025!$AA$3:$AA$1315,DataRegularSeason20242025!$B$3:$B$1315, "&lt;=" &amp; FI$1, DataRegularSeason20242025!$D$3:$D$1315, $A17)+SUMIFS(DataRegularSeason20242025!$AB$3:$AB$1315,DataRegularSeason20242025!$B$3:$B$1315, "&lt;=" &amp; FI$1, DataRegularSeason20242025!$E$3:$E$1315, $A17)</f>
        <v>55</v>
      </c>
      <c r="FJ17">
        <f>SUMIFS(DataRegularSeason20242025!$AA$3:$AA$1315,DataRegularSeason20242025!$B$3:$B$1315, "&lt;=" &amp; FJ$1, DataRegularSeason20242025!$D$3:$D$1315, $A17)+SUMIFS(DataRegularSeason20242025!$AB$3:$AB$1315,DataRegularSeason20242025!$B$3:$B$1315, "&lt;=" &amp; FJ$1, DataRegularSeason20242025!$E$3:$E$1315, $A17)</f>
        <v>55</v>
      </c>
      <c r="FK17">
        <f>SUMIFS(DataRegularSeason20242025!$AA$3:$AA$1315,DataRegularSeason20242025!$B$3:$B$1315, "&lt;=" &amp; FK$1, DataRegularSeason20242025!$D$3:$D$1315, $A17)+SUMIFS(DataRegularSeason20242025!$AB$3:$AB$1315,DataRegularSeason20242025!$B$3:$B$1315, "&lt;=" &amp; FK$1, DataRegularSeason20242025!$E$3:$E$1315, $A17)</f>
        <v>55</v>
      </c>
      <c r="FL17">
        <f>SUMIFS(DataRegularSeason20242025!$AA$3:$AA$1315,DataRegularSeason20242025!$B$3:$B$1315, "&lt;=" &amp; FL$1, DataRegularSeason20242025!$D$3:$D$1315, $A17)+SUMIFS(DataRegularSeason20242025!$AB$3:$AB$1315,DataRegularSeason20242025!$B$3:$B$1315, "&lt;=" &amp; FL$1, DataRegularSeason20242025!$E$3:$E$1315, $A17)</f>
        <v>55</v>
      </c>
      <c r="FM17">
        <f>SUMIFS(DataRegularSeason20242025!$AA$3:$AA$1315,DataRegularSeason20242025!$B$3:$B$1315, "&lt;=" &amp; FM$1, DataRegularSeason20242025!$D$3:$D$1315, $A17)+SUMIFS(DataRegularSeason20242025!$AB$3:$AB$1315,DataRegularSeason20242025!$B$3:$B$1315, "&lt;=" &amp; FM$1, DataRegularSeason20242025!$E$3:$E$1315, $A17)</f>
        <v>55</v>
      </c>
      <c r="FN17">
        <f>SUMIFS(DataRegularSeason20242025!$AA$3:$AA$1315,DataRegularSeason20242025!$B$3:$B$1315, "&lt;=" &amp; FN$1, DataRegularSeason20242025!$D$3:$D$1315, $A17)+SUMIFS(DataRegularSeason20242025!$AB$3:$AB$1315,DataRegularSeason20242025!$B$3:$B$1315, "&lt;=" &amp; FN$1, DataRegularSeason20242025!$E$3:$E$1315, $A17)</f>
        <v>55</v>
      </c>
      <c r="FO17">
        <f>SUMIFS(DataRegularSeason20242025!$AA$3:$AA$1315,DataRegularSeason20242025!$B$3:$B$1315, "&lt;=" &amp; FO$1, DataRegularSeason20242025!$D$3:$D$1315, $A17)+SUMIFS(DataRegularSeason20242025!$AB$3:$AB$1315,DataRegularSeason20242025!$B$3:$B$1315, "&lt;=" &amp; FO$1, DataRegularSeason20242025!$E$3:$E$1315, $A17)</f>
        <v>55</v>
      </c>
      <c r="FP17">
        <f>SUMIFS(DataRegularSeason20242025!$AA$3:$AA$1315,DataRegularSeason20242025!$B$3:$B$1315, "&lt;=" &amp; FP$1, DataRegularSeason20242025!$D$3:$D$1315, $A17)+SUMIFS(DataRegularSeason20242025!$AB$3:$AB$1315,DataRegularSeason20242025!$B$3:$B$1315, "&lt;=" &amp; FP$1, DataRegularSeason20242025!$E$3:$E$1315, $A17)</f>
        <v>55</v>
      </c>
      <c r="FQ17">
        <f>SUMIFS(DataRegularSeason20242025!$AA$3:$AA$1315,DataRegularSeason20242025!$B$3:$B$1315, "&lt;=" &amp; FQ$1, DataRegularSeason20242025!$D$3:$D$1315, $A17)+SUMIFS(DataRegularSeason20242025!$AB$3:$AB$1315,DataRegularSeason20242025!$B$3:$B$1315, "&lt;=" &amp; FQ$1, DataRegularSeason20242025!$E$3:$E$1315, $A17)</f>
        <v>55</v>
      </c>
      <c r="FR17">
        <f>SUMIFS(DataRegularSeason20242025!$AA$3:$AA$1315,DataRegularSeason20242025!$B$3:$B$1315, "&lt;=" &amp; FR$1, DataRegularSeason20242025!$D$3:$D$1315, $A17)+SUMIFS(DataRegularSeason20242025!$AB$3:$AB$1315,DataRegularSeason20242025!$B$3:$B$1315, "&lt;=" &amp; FR$1, DataRegularSeason20242025!$E$3:$E$1315, $A17)</f>
        <v>55</v>
      </c>
      <c r="FS17">
        <f>SUMIFS(DataRegularSeason20242025!$AA$3:$AA$1315,DataRegularSeason20242025!$B$3:$B$1315, "&lt;=" &amp; FS$1, DataRegularSeason20242025!$D$3:$D$1315, $A17)+SUMIFS(DataRegularSeason20242025!$AB$3:$AB$1315,DataRegularSeason20242025!$B$3:$B$1315, "&lt;=" &amp; FS$1, DataRegularSeason20242025!$E$3:$E$1315, $A17)</f>
        <v>55</v>
      </c>
      <c r="FT17">
        <f>SUMIFS(DataRegularSeason20242025!$AA$3:$AA$1315,DataRegularSeason20242025!$B$3:$B$1315, "&lt;=" &amp; FT$1, DataRegularSeason20242025!$D$3:$D$1315, $A17)+SUMIFS(DataRegularSeason20242025!$AB$3:$AB$1315,DataRegularSeason20242025!$B$3:$B$1315, "&lt;=" &amp; FT$1, DataRegularSeason20242025!$E$3:$E$1315, $A17)</f>
        <v>55</v>
      </c>
      <c r="FU17">
        <f>SUMIFS(DataRegularSeason20242025!$AA$3:$AA$1315,DataRegularSeason20242025!$B$3:$B$1315, "&lt;=" &amp; FU$1, DataRegularSeason20242025!$D$3:$D$1315, $A17)+SUMIFS(DataRegularSeason20242025!$AB$3:$AB$1315,DataRegularSeason20242025!$B$3:$B$1315, "&lt;=" &amp; FU$1, DataRegularSeason20242025!$E$3:$E$1315, $A17)</f>
        <v>55</v>
      </c>
      <c r="FV17">
        <f>SUMIFS(DataRegularSeason20242025!$AA$3:$AA$1315,DataRegularSeason20242025!$B$3:$B$1315, "&lt;=" &amp; FV$1, DataRegularSeason20242025!$D$3:$D$1315, $A17)+SUMIFS(DataRegularSeason20242025!$AB$3:$AB$1315,DataRegularSeason20242025!$B$3:$B$1315, "&lt;=" &amp; FV$1, DataRegularSeason20242025!$E$3:$E$1315, $A17)</f>
        <v>55</v>
      </c>
      <c r="FW17">
        <f>SUMIFS(DataRegularSeason20242025!$AA$3:$AA$1315,DataRegularSeason20242025!$B$3:$B$1315, "&lt;=" &amp; FW$1, DataRegularSeason20242025!$D$3:$D$1315, $A17)+SUMIFS(DataRegularSeason20242025!$AB$3:$AB$1315,DataRegularSeason20242025!$B$3:$B$1315, "&lt;=" &amp; FW$1, DataRegularSeason20242025!$E$3:$E$1315, $A17)</f>
        <v>55</v>
      </c>
      <c r="FX17">
        <f>SUMIFS(DataRegularSeason20242025!$AA$3:$AA$1315,DataRegularSeason20242025!$B$3:$B$1315, "&lt;=" &amp; FX$1, DataRegularSeason20242025!$D$3:$D$1315, $A17)+SUMIFS(DataRegularSeason20242025!$AB$3:$AB$1315,DataRegularSeason20242025!$B$3:$B$1315, "&lt;=" &amp; FX$1, DataRegularSeason20242025!$E$3:$E$1315, $A17)</f>
        <v>55</v>
      </c>
      <c r="FY17">
        <f>SUMIFS(DataRegularSeason20242025!$AA$3:$AA$1315,DataRegularSeason20242025!$B$3:$B$1315, "&lt;=" &amp; FY$1, DataRegularSeason20242025!$D$3:$D$1315, $A17)+SUMIFS(DataRegularSeason20242025!$AB$3:$AB$1315,DataRegularSeason20242025!$B$3:$B$1315, "&lt;=" &amp; FY$1, DataRegularSeason20242025!$E$3:$E$1315, $A17)</f>
        <v>55</v>
      </c>
      <c r="FZ17">
        <f>SUMIFS(DataRegularSeason20242025!$AA$3:$AA$1315,DataRegularSeason20242025!$B$3:$B$1315, "&lt;=" &amp; FZ$1, DataRegularSeason20242025!$D$3:$D$1315, $A17)+SUMIFS(DataRegularSeason20242025!$AB$3:$AB$1315,DataRegularSeason20242025!$B$3:$B$1315, "&lt;=" &amp; FZ$1, DataRegularSeason20242025!$E$3:$E$1315, $A17)</f>
        <v>55</v>
      </c>
      <c r="GA17">
        <f>SUMIFS(DataRegularSeason20242025!$AA$3:$AA$1315,DataRegularSeason20242025!$B$3:$B$1315, "&lt;=" &amp; GA$1, DataRegularSeason20242025!$D$3:$D$1315, $A17)+SUMIFS(DataRegularSeason20242025!$AB$3:$AB$1315,DataRegularSeason20242025!$B$3:$B$1315, "&lt;=" &amp; GA$1, DataRegularSeason20242025!$E$3:$E$1315, $A17)</f>
        <v>55</v>
      </c>
      <c r="GB17">
        <f>SUMIFS(DataRegularSeason20242025!$AA$3:$AA$1315,DataRegularSeason20242025!$B$3:$B$1315, "&lt;=" &amp; GB$1, DataRegularSeason20242025!$D$3:$D$1315, $A17)+SUMIFS(DataRegularSeason20242025!$AB$3:$AB$1315,DataRegularSeason20242025!$B$3:$B$1315, "&lt;=" &amp; GB$1, DataRegularSeason20242025!$E$3:$E$1315, $A17)</f>
        <v>55</v>
      </c>
      <c r="GC17">
        <f>SUMIFS(DataRegularSeason20242025!$AA$3:$AA$1315,DataRegularSeason20242025!$B$3:$B$1315, "&lt;=" &amp; GC$1, DataRegularSeason20242025!$D$3:$D$1315, $A17)+SUMIFS(DataRegularSeason20242025!$AB$3:$AB$1315,DataRegularSeason20242025!$B$3:$B$1315, "&lt;=" &amp; GC$1, DataRegularSeason20242025!$E$3:$E$1315, $A17)</f>
        <v>55</v>
      </c>
      <c r="GD17">
        <f>SUMIFS(DataRegularSeason20242025!$AA$3:$AA$1315,DataRegularSeason20242025!$B$3:$B$1315, "&lt;=" &amp; GD$1, DataRegularSeason20242025!$D$3:$D$1315, $A17)+SUMIFS(DataRegularSeason20242025!$AB$3:$AB$1315,DataRegularSeason20242025!$B$3:$B$1315, "&lt;=" &amp; GD$1, DataRegularSeason20242025!$E$3:$E$1315, $A17)</f>
        <v>55</v>
      </c>
      <c r="GE17">
        <f>SUMIFS(DataRegularSeason20242025!$AA$3:$AA$1315,DataRegularSeason20242025!$B$3:$B$1315, "&lt;=" &amp; GE$1, DataRegularSeason20242025!$D$3:$D$1315, $A17)+SUMIFS(DataRegularSeason20242025!$AB$3:$AB$1315,DataRegularSeason20242025!$B$3:$B$1315, "&lt;=" &amp; GE$1, DataRegularSeason20242025!$E$3:$E$1315, $A17)</f>
        <v>55</v>
      </c>
      <c r="GF17">
        <f>SUMIFS(DataRegularSeason20242025!$AA$3:$AA$1315,DataRegularSeason20242025!$B$3:$B$1315, "&lt;=" &amp; GF$1, DataRegularSeason20242025!$D$3:$D$1315, $A17)+SUMIFS(DataRegularSeason20242025!$AB$3:$AB$1315,DataRegularSeason20242025!$B$3:$B$1315, "&lt;=" &amp; GF$1, DataRegularSeason20242025!$E$3:$E$1315, $A17)</f>
        <v>55</v>
      </c>
      <c r="GG17">
        <f>SUMIFS(DataRegularSeason20242025!$AA$3:$AA$1315,DataRegularSeason20242025!$B$3:$B$1315, "&lt;=" &amp; GG$1, DataRegularSeason20242025!$D$3:$D$1315, $A17)+SUMIFS(DataRegularSeason20242025!$AB$3:$AB$1315,DataRegularSeason20242025!$B$3:$B$1315, "&lt;=" &amp; GG$1, DataRegularSeason20242025!$E$3:$E$1315, $A17)</f>
        <v>55</v>
      </c>
      <c r="GH17">
        <f>SUMIFS(DataRegularSeason20242025!$AA$3:$AA$1315,DataRegularSeason20242025!$B$3:$B$1315, "&lt;=" &amp; GH$1, DataRegularSeason20242025!$D$3:$D$1315, $A17)+SUMIFS(DataRegularSeason20242025!$AB$3:$AB$1315,DataRegularSeason20242025!$B$3:$B$1315, "&lt;=" &amp; GH$1, DataRegularSeason20242025!$E$3:$E$1315, $A17)</f>
        <v>55</v>
      </c>
      <c r="GI17">
        <f>SUMIFS(DataRegularSeason20242025!$AA$3:$AA$1315,DataRegularSeason20242025!$B$3:$B$1315, "&lt;=" &amp; GI$1, DataRegularSeason20242025!$D$3:$D$1315, $A17)+SUMIFS(DataRegularSeason20242025!$AB$3:$AB$1315,DataRegularSeason20242025!$B$3:$B$1315, "&lt;=" &amp; GI$1, DataRegularSeason20242025!$E$3:$E$1315, $A17)</f>
        <v>55</v>
      </c>
      <c r="GJ17">
        <f>SUMIFS(DataRegularSeason20242025!$AA$3:$AA$1315,DataRegularSeason20242025!$B$3:$B$1315, "&lt;=" &amp; GJ$1, DataRegularSeason20242025!$D$3:$D$1315, $A17)+SUMIFS(DataRegularSeason20242025!$AB$3:$AB$1315,DataRegularSeason20242025!$B$3:$B$1315, "&lt;=" &amp; GJ$1, DataRegularSeason20242025!$E$3:$E$1315, $A17)</f>
        <v>55</v>
      </c>
      <c r="GK17">
        <f>SUMIFS(DataRegularSeason20242025!$AA$3:$AA$1315,DataRegularSeason20242025!$B$3:$B$1315, "&lt;=" &amp; GK$1, DataRegularSeason20242025!$D$3:$D$1315, $A17)+SUMIFS(DataRegularSeason20242025!$AB$3:$AB$1315,DataRegularSeason20242025!$B$3:$B$1315, "&lt;=" &amp; GK$1, DataRegularSeason20242025!$E$3:$E$1315, $A17)</f>
        <v>55</v>
      </c>
      <c r="GL17">
        <f>SUMIFS(DataRegularSeason20242025!$AA$3:$AA$1315,DataRegularSeason20242025!$B$3:$B$1315, "&lt;=" &amp; GL$1, DataRegularSeason20242025!$D$3:$D$1315, $A17)+SUMIFS(DataRegularSeason20242025!$AB$3:$AB$1315,DataRegularSeason20242025!$B$3:$B$1315, "&lt;=" &amp; GL$1, DataRegularSeason20242025!$E$3:$E$1315, $A17)</f>
        <v>55</v>
      </c>
      <c r="GM17">
        <f>SUMIFS(DataRegularSeason20242025!$AA$3:$AA$1315,DataRegularSeason20242025!$B$3:$B$1315, "&lt;=" &amp; GM$1, DataRegularSeason20242025!$D$3:$D$1315, $A17)+SUMIFS(DataRegularSeason20242025!$AB$3:$AB$1315,DataRegularSeason20242025!$B$3:$B$1315, "&lt;=" &amp; GM$1, DataRegularSeason20242025!$E$3:$E$1315, $A17)</f>
        <v>55</v>
      </c>
      <c r="GN17">
        <f>SUMIFS(DataRegularSeason20242025!$AA$3:$AA$1315,DataRegularSeason20242025!$B$3:$B$1315, "&lt;=" &amp; GN$1, DataRegularSeason20242025!$D$3:$D$1315, $A17)+SUMIFS(DataRegularSeason20242025!$AB$3:$AB$1315,DataRegularSeason20242025!$B$3:$B$1315, "&lt;=" &amp; GN$1, DataRegularSeason20242025!$E$3:$E$1315, $A17)</f>
        <v>55</v>
      </c>
      <c r="GO17">
        <f>SUMIFS(DataRegularSeason20242025!$AA$3:$AA$1315,DataRegularSeason20242025!$B$3:$B$1315, "&lt;=" &amp; GO$1, DataRegularSeason20242025!$D$3:$D$1315, $A17)+SUMIFS(DataRegularSeason20242025!$AB$3:$AB$1315,DataRegularSeason20242025!$B$3:$B$1315, "&lt;=" &amp; GO$1, DataRegularSeason20242025!$E$3:$E$1315, $A17)</f>
        <v>55</v>
      </c>
      <c r="GP17">
        <f>SUMIFS(DataRegularSeason20242025!$AA$3:$AA$1315,DataRegularSeason20242025!$B$3:$B$1315, "&lt;=" &amp; GP$1, DataRegularSeason20242025!$D$3:$D$1315, $A17)+SUMIFS(DataRegularSeason20242025!$AB$3:$AB$1315,DataRegularSeason20242025!$B$3:$B$1315, "&lt;=" &amp; GP$1, DataRegularSeason20242025!$E$3:$E$1315, $A17)</f>
        <v>55</v>
      </c>
      <c r="GQ17">
        <f>SUMIFS(DataRegularSeason20242025!$AA$3:$AA$1315,DataRegularSeason20242025!$B$3:$B$1315, "&lt;=" &amp; GQ$1, DataRegularSeason20242025!$D$3:$D$1315, $A17)+SUMIFS(DataRegularSeason20242025!$AB$3:$AB$1315,DataRegularSeason20242025!$B$3:$B$1315, "&lt;=" &amp; GQ$1, DataRegularSeason20242025!$E$3:$E$1315, $A17)</f>
        <v>55</v>
      </c>
      <c r="GR17">
        <f>SUMIFS(DataRegularSeason20242025!$AA$3:$AA$1315,DataRegularSeason20242025!$B$3:$B$1315, "&lt;=" &amp; GR$1, DataRegularSeason20242025!$D$3:$D$1315, $A17)+SUMIFS(DataRegularSeason20242025!$AB$3:$AB$1315,DataRegularSeason20242025!$B$3:$B$1315, "&lt;=" &amp; GR$1, DataRegularSeason20242025!$E$3:$E$1315, $A17)</f>
        <v>55</v>
      </c>
      <c r="GS17">
        <f>SUMIFS(DataRegularSeason20242025!$AA$3:$AA$1315,DataRegularSeason20242025!$B$3:$B$1315, "&lt;=" &amp; GS$1, DataRegularSeason20242025!$D$3:$D$1315, $A17)+SUMIFS(DataRegularSeason20242025!$AB$3:$AB$1315,DataRegularSeason20242025!$B$3:$B$1315, "&lt;=" &amp; GS$1, DataRegularSeason20242025!$E$3:$E$1315, $A17)</f>
        <v>55</v>
      </c>
      <c r="GT17">
        <f>SUMIFS(DataRegularSeason20242025!$AA$3:$AA$1315,DataRegularSeason20242025!$B$3:$B$1315, "&lt;=" &amp; GT$1, DataRegularSeason20242025!$D$3:$D$1315, $A17)+SUMIFS(DataRegularSeason20242025!$AB$3:$AB$1315,DataRegularSeason20242025!$B$3:$B$1315, "&lt;=" &amp; GT$1, DataRegularSeason20242025!$E$3:$E$1315, $A17)</f>
        <v>55</v>
      </c>
      <c r="GU17">
        <f>SUMIFS(DataRegularSeason20242025!$AA$3:$AA$1315,DataRegularSeason20242025!$B$3:$B$1315, "&lt;=" &amp; GU$1, DataRegularSeason20242025!$D$3:$D$1315, $A17)+SUMIFS(DataRegularSeason20242025!$AB$3:$AB$1315,DataRegularSeason20242025!$B$3:$B$1315, "&lt;=" &amp; GU$1, DataRegularSeason20242025!$E$3:$E$1315, $A17)</f>
        <v>55</v>
      </c>
    </row>
    <row r="18" spans="1:203" x14ac:dyDescent="0.25">
      <c r="A18" t="s">
        <v>21</v>
      </c>
      <c r="B18" t="s">
        <v>96</v>
      </c>
      <c r="C18" s="129"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83</v>
      </c>
      <c r="ES18">
        <f>SUMIFS(DataRegularSeason20242025!$AA$3:$AA$1315,DataRegularSeason20242025!$B$3:$B$1315, "&lt;=" &amp; ES$1, DataRegularSeason20242025!$D$3:$D$1315, $A18)+SUMIFS(DataRegularSeason20242025!$AB$3:$AB$1315,DataRegularSeason20242025!$B$3:$B$1315, "&lt;=" &amp; ES$1, DataRegularSeason20242025!$E$3:$E$1315, $A18)</f>
        <v>83</v>
      </c>
      <c r="ET18">
        <f>SUMIFS(DataRegularSeason20242025!$AA$3:$AA$1315,DataRegularSeason20242025!$B$3:$B$1315, "&lt;=" &amp; ET$1, DataRegularSeason20242025!$D$3:$D$1315, $A18)+SUMIFS(DataRegularSeason20242025!$AB$3:$AB$1315,DataRegularSeason20242025!$B$3:$B$1315, "&lt;=" &amp; ET$1, DataRegularSeason20242025!$E$3:$E$1315, $A18)</f>
        <v>83</v>
      </c>
      <c r="EU18">
        <f>SUMIFS(DataRegularSeason20242025!$AA$3:$AA$1315,DataRegularSeason20242025!$B$3:$B$1315, "&lt;=" &amp; EU$1, DataRegularSeason20242025!$D$3:$D$1315, $A18)+SUMIFS(DataRegularSeason20242025!$AB$3:$AB$1315,DataRegularSeason20242025!$B$3:$B$1315, "&lt;=" &amp; EU$1, DataRegularSeason20242025!$E$3:$E$1315, $A18)</f>
        <v>83</v>
      </c>
      <c r="EV18">
        <f>SUMIFS(DataRegularSeason20242025!$AA$3:$AA$1315,DataRegularSeason20242025!$B$3:$B$1315, "&lt;=" &amp; EV$1, DataRegularSeason20242025!$D$3:$D$1315, $A18)+SUMIFS(DataRegularSeason20242025!$AB$3:$AB$1315,DataRegularSeason20242025!$B$3:$B$1315, "&lt;=" &amp; EV$1, DataRegularSeason20242025!$E$3:$E$1315, $A18)</f>
        <v>83</v>
      </c>
      <c r="EW18">
        <f>SUMIFS(DataRegularSeason20242025!$AA$3:$AA$1315,DataRegularSeason20242025!$B$3:$B$1315, "&lt;=" &amp; EW$1, DataRegularSeason20242025!$D$3:$D$1315, $A18)+SUMIFS(DataRegularSeason20242025!$AB$3:$AB$1315,DataRegularSeason20242025!$B$3:$B$1315, "&lt;=" &amp; EW$1, DataRegularSeason20242025!$E$3:$E$1315, $A18)</f>
        <v>83</v>
      </c>
      <c r="EX18">
        <f>SUMIFS(DataRegularSeason20242025!$AA$3:$AA$1315,DataRegularSeason20242025!$B$3:$B$1315, "&lt;=" &amp; EX$1, DataRegularSeason20242025!$D$3:$D$1315, $A18)+SUMIFS(DataRegularSeason20242025!$AB$3:$AB$1315,DataRegularSeason20242025!$B$3:$B$1315, "&lt;=" &amp; EX$1, DataRegularSeason20242025!$E$3:$E$1315, $A18)</f>
        <v>83</v>
      </c>
      <c r="EY18">
        <f>SUMIFS(DataRegularSeason20242025!$AA$3:$AA$1315,DataRegularSeason20242025!$B$3:$B$1315, "&lt;=" &amp; EY$1, DataRegularSeason20242025!$D$3:$D$1315, $A18)+SUMIFS(DataRegularSeason20242025!$AB$3:$AB$1315,DataRegularSeason20242025!$B$3:$B$1315, "&lt;=" &amp; EY$1, DataRegularSeason20242025!$E$3:$E$1315, $A18)</f>
        <v>83</v>
      </c>
      <c r="EZ18">
        <f>SUMIFS(DataRegularSeason20242025!$AA$3:$AA$1315,DataRegularSeason20242025!$B$3:$B$1315, "&lt;=" &amp; EZ$1, DataRegularSeason20242025!$D$3:$D$1315, $A18)+SUMIFS(DataRegularSeason20242025!$AB$3:$AB$1315,DataRegularSeason20242025!$B$3:$B$1315, "&lt;=" &amp; EZ$1, DataRegularSeason20242025!$E$3:$E$1315, $A18)</f>
        <v>83</v>
      </c>
      <c r="FA18">
        <f>SUMIFS(DataRegularSeason20242025!$AA$3:$AA$1315,DataRegularSeason20242025!$B$3:$B$1315, "&lt;=" &amp; FA$1, DataRegularSeason20242025!$D$3:$D$1315, $A18)+SUMIFS(DataRegularSeason20242025!$AB$3:$AB$1315,DataRegularSeason20242025!$B$3:$B$1315, "&lt;=" &amp; FA$1, DataRegularSeason20242025!$E$3:$E$1315, $A18)</f>
        <v>83</v>
      </c>
      <c r="FB18">
        <f>SUMIFS(DataRegularSeason20242025!$AA$3:$AA$1315,DataRegularSeason20242025!$B$3:$B$1315, "&lt;=" &amp; FB$1, DataRegularSeason20242025!$D$3:$D$1315, $A18)+SUMIFS(DataRegularSeason20242025!$AB$3:$AB$1315,DataRegularSeason20242025!$B$3:$B$1315, "&lt;=" &amp; FB$1, DataRegularSeason20242025!$E$3:$E$1315, $A18)</f>
        <v>83</v>
      </c>
      <c r="FC18">
        <f>SUMIFS(DataRegularSeason20242025!$AA$3:$AA$1315,DataRegularSeason20242025!$B$3:$B$1315, "&lt;=" &amp; FC$1, DataRegularSeason20242025!$D$3:$D$1315, $A18)+SUMIFS(DataRegularSeason20242025!$AB$3:$AB$1315,DataRegularSeason20242025!$B$3:$B$1315, "&lt;=" &amp; FC$1, DataRegularSeason20242025!$E$3:$E$1315, $A18)</f>
        <v>83</v>
      </c>
      <c r="FD18">
        <f>SUMIFS(DataRegularSeason20242025!$AA$3:$AA$1315,DataRegularSeason20242025!$B$3:$B$1315, "&lt;=" &amp; FD$1, DataRegularSeason20242025!$D$3:$D$1315, $A18)+SUMIFS(DataRegularSeason20242025!$AB$3:$AB$1315,DataRegularSeason20242025!$B$3:$B$1315, "&lt;=" &amp; FD$1, DataRegularSeason20242025!$E$3:$E$1315, $A18)</f>
        <v>83</v>
      </c>
      <c r="FE18">
        <f>SUMIFS(DataRegularSeason20242025!$AA$3:$AA$1315,DataRegularSeason20242025!$B$3:$B$1315, "&lt;=" &amp; FE$1, DataRegularSeason20242025!$D$3:$D$1315, $A18)+SUMIFS(DataRegularSeason20242025!$AB$3:$AB$1315,DataRegularSeason20242025!$B$3:$B$1315, "&lt;=" &amp; FE$1, DataRegularSeason20242025!$E$3:$E$1315, $A18)</f>
        <v>83</v>
      </c>
      <c r="FF18">
        <f>SUMIFS(DataRegularSeason20242025!$AA$3:$AA$1315,DataRegularSeason20242025!$B$3:$B$1315, "&lt;=" &amp; FF$1, DataRegularSeason20242025!$D$3:$D$1315, $A18)+SUMIFS(DataRegularSeason20242025!$AB$3:$AB$1315,DataRegularSeason20242025!$B$3:$B$1315, "&lt;=" &amp; FF$1, DataRegularSeason20242025!$E$3:$E$1315, $A18)</f>
        <v>83</v>
      </c>
      <c r="FG18">
        <f>SUMIFS(DataRegularSeason20242025!$AA$3:$AA$1315,DataRegularSeason20242025!$B$3:$B$1315, "&lt;=" &amp; FG$1, DataRegularSeason20242025!$D$3:$D$1315, $A18)+SUMIFS(DataRegularSeason20242025!$AB$3:$AB$1315,DataRegularSeason20242025!$B$3:$B$1315, "&lt;=" &amp; FG$1, DataRegularSeason20242025!$E$3:$E$1315, $A18)</f>
        <v>83</v>
      </c>
      <c r="FH18">
        <f>SUMIFS(DataRegularSeason20242025!$AA$3:$AA$1315,DataRegularSeason20242025!$B$3:$B$1315, "&lt;=" &amp; FH$1, DataRegularSeason20242025!$D$3:$D$1315, $A18)+SUMIFS(DataRegularSeason20242025!$AB$3:$AB$1315,DataRegularSeason20242025!$B$3:$B$1315, "&lt;=" &amp; FH$1, DataRegularSeason20242025!$E$3:$E$1315, $A18)</f>
        <v>83</v>
      </c>
      <c r="FI18">
        <f>SUMIFS(DataRegularSeason20242025!$AA$3:$AA$1315,DataRegularSeason20242025!$B$3:$B$1315, "&lt;=" &amp; FI$1, DataRegularSeason20242025!$D$3:$D$1315, $A18)+SUMIFS(DataRegularSeason20242025!$AB$3:$AB$1315,DataRegularSeason20242025!$B$3:$B$1315, "&lt;=" &amp; FI$1, DataRegularSeason20242025!$E$3:$E$1315, $A18)</f>
        <v>83</v>
      </c>
      <c r="FJ18">
        <f>SUMIFS(DataRegularSeason20242025!$AA$3:$AA$1315,DataRegularSeason20242025!$B$3:$B$1315, "&lt;=" &amp; FJ$1, DataRegularSeason20242025!$D$3:$D$1315, $A18)+SUMIFS(DataRegularSeason20242025!$AB$3:$AB$1315,DataRegularSeason20242025!$B$3:$B$1315, "&lt;=" &amp; FJ$1, DataRegularSeason20242025!$E$3:$E$1315, $A18)</f>
        <v>83</v>
      </c>
      <c r="FK18">
        <f>SUMIFS(DataRegularSeason20242025!$AA$3:$AA$1315,DataRegularSeason20242025!$B$3:$B$1315, "&lt;=" &amp; FK$1, DataRegularSeason20242025!$D$3:$D$1315, $A18)+SUMIFS(DataRegularSeason20242025!$AB$3:$AB$1315,DataRegularSeason20242025!$B$3:$B$1315, "&lt;=" &amp; FK$1, DataRegularSeason20242025!$E$3:$E$1315, $A18)</f>
        <v>83</v>
      </c>
      <c r="FL18">
        <f>SUMIFS(DataRegularSeason20242025!$AA$3:$AA$1315,DataRegularSeason20242025!$B$3:$B$1315, "&lt;=" &amp; FL$1, DataRegularSeason20242025!$D$3:$D$1315, $A18)+SUMIFS(DataRegularSeason20242025!$AB$3:$AB$1315,DataRegularSeason20242025!$B$3:$B$1315, "&lt;=" &amp; FL$1, DataRegularSeason20242025!$E$3:$E$1315, $A18)</f>
        <v>83</v>
      </c>
      <c r="FM18">
        <f>SUMIFS(DataRegularSeason20242025!$AA$3:$AA$1315,DataRegularSeason20242025!$B$3:$B$1315, "&lt;=" &amp; FM$1, DataRegularSeason20242025!$D$3:$D$1315, $A18)+SUMIFS(DataRegularSeason20242025!$AB$3:$AB$1315,DataRegularSeason20242025!$B$3:$B$1315, "&lt;=" &amp; FM$1, DataRegularSeason20242025!$E$3:$E$1315, $A18)</f>
        <v>83</v>
      </c>
      <c r="FN18">
        <f>SUMIFS(DataRegularSeason20242025!$AA$3:$AA$1315,DataRegularSeason20242025!$B$3:$B$1315, "&lt;=" &amp; FN$1, DataRegularSeason20242025!$D$3:$D$1315, $A18)+SUMIFS(DataRegularSeason20242025!$AB$3:$AB$1315,DataRegularSeason20242025!$B$3:$B$1315, "&lt;=" &amp; FN$1, DataRegularSeason20242025!$E$3:$E$1315, $A18)</f>
        <v>83</v>
      </c>
      <c r="FO18">
        <f>SUMIFS(DataRegularSeason20242025!$AA$3:$AA$1315,DataRegularSeason20242025!$B$3:$B$1315, "&lt;=" &amp; FO$1, DataRegularSeason20242025!$D$3:$D$1315, $A18)+SUMIFS(DataRegularSeason20242025!$AB$3:$AB$1315,DataRegularSeason20242025!$B$3:$B$1315, "&lt;=" &amp; FO$1, DataRegularSeason20242025!$E$3:$E$1315, $A18)</f>
        <v>83</v>
      </c>
      <c r="FP18">
        <f>SUMIFS(DataRegularSeason20242025!$AA$3:$AA$1315,DataRegularSeason20242025!$B$3:$B$1315, "&lt;=" &amp; FP$1, DataRegularSeason20242025!$D$3:$D$1315, $A18)+SUMIFS(DataRegularSeason20242025!$AB$3:$AB$1315,DataRegularSeason20242025!$B$3:$B$1315, "&lt;=" &amp; FP$1, DataRegularSeason20242025!$E$3:$E$1315, $A18)</f>
        <v>83</v>
      </c>
      <c r="FQ18">
        <f>SUMIFS(DataRegularSeason20242025!$AA$3:$AA$1315,DataRegularSeason20242025!$B$3:$B$1315, "&lt;=" &amp; FQ$1, DataRegularSeason20242025!$D$3:$D$1315, $A18)+SUMIFS(DataRegularSeason20242025!$AB$3:$AB$1315,DataRegularSeason20242025!$B$3:$B$1315, "&lt;=" &amp; FQ$1, DataRegularSeason20242025!$E$3:$E$1315, $A18)</f>
        <v>83</v>
      </c>
      <c r="FR18">
        <f>SUMIFS(DataRegularSeason20242025!$AA$3:$AA$1315,DataRegularSeason20242025!$B$3:$B$1315, "&lt;=" &amp; FR$1, DataRegularSeason20242025!$D$3:$D$1315, $A18)+SUMIFS(DataRegularSeason20242025!$AB$3:$AB$1315,DataRegularSeason20242025!$B$3:$B$1315, "&lt;=" &amp; FR$1, DataRegularSeason20242025!$E$3:$E$1315, $A18)</f>
        <v>83</v>
      </c>
      <c r="FS18">
        <f>SUMIFS(DataRegularSeason20242025!$AA$3:$AA$1315,DataRegularSeason20242025!$B$3:$B$1315, "&lt;=" &amp; FS$1, DataRegularSeason20242025!$D$3:$D$1315, $A18)+SUMIFS(DataRegularSeason20242025!$AB$3:$AB$1315,DataRegularSeason20242025!$B$3:$B$1315, "&lt;=" &amp; FS$1, DataRegularSeason20242025!$E$3:$E$1315, $A18)</f>
        <v>83</v>
      </c>
      <c r="FT18">
        <f>SUMIFS(DataRegularSeason20242025!$AA$3:$AA$1315,DataRegularSeason20242025!$B$3:$B$1315, "&lt;=" &amp; FT$1, DataRegularSeason20242025!$D$3:$D$1315, $A18)+SUMIFS(DataRegularSeason20242025!$AB$3:$AB$1315,DataRegularSeason20242025!$B$3:$B$1315, "&lt;=" &amp; FT$1, DataRegularSeason20242025!$E$3:$E$1315, $A18)</f>
        <v>83</v>
      </c>
      <c r="FU18">
        <f>SUMIFS(DataRegularSeason20242025!$AA$3:$AA$1315,DataRegularSeason20242025!$B$3:$B$1315, "&lt;=" &amp; FU$1, DataRegularSeason20242025!$D$3:$D$1315, $A18)+SUMIFS(DataRegularSeason20242025!$AB$3:$AB$1315,DataRegularSeason20242025!$B$3:$B$1315, "&lt;=" &amp; FU$1, DataRegularSeason20242025!$E$3:$E$1315, $A18)</f>
        <v>83</v>
      </c>
      <c r="FV18">
        <f>SUMIFS(DataRegularSeason20242025!$AA$3:$AA$1315,DataRegularSeason20242025!$B$3:$B$1315, "&lt;=" &amp; FV$1, DataRegularSeason20242025!$D$3:$D$1315, $A18)+SUMIFS(DataRegularSeason20242025!$AB$3:$AB$1315,DataRegularSeason20242025!$B$3:$B$1315, "&lt;=" &amp; FV$1, DataRegularSeason20242025!$E$3:$E$1315, $A18)</f>
        <v>83</v>
      </c>
      <c r="FW18">
        <f>SUMIFS(DataRegularSeason20242025!$AA$3:$AA$1315,DataRegularSeason20242025!$B$3:$B$1315, "&lt;=" &amp; FW$1, DataRegularSeason20242025!$D$3:$D$1315, $A18)+SUMIFS(DataRegularSeason20242025!$AB$3:$AB$1315,DataRegularSeason20242025!$B$3:$B$1315, "&lt;=" &amp; FW$1, DataRegularSeason20242025!$E$3:$E$1315, $A18)</f>
        <v>83</v>
      </c>
      <c r="FX18">
        <f>SUMIFS(DataRegularSeason20242025!$AA$3:$AA$1315,DataRegularSeason20242025!$B$3:$B$1315, "&lt;=" &amp; FX$1, DataRegularSeason20242025!$D$3:$D$1315, $A18)+SUMIFS(DataRegularSeason20242025!$AB$3:$AB$1315,DataRegularSeason20242025!$B$3:$B$1315, "&lt;=" &amp; FX$1, DataRegularSeason20242025!$E$3:$E$1315, $A18)</f>
        <v>83</v>
      </c>
      <c r="FY18">
        <f>SUMIFS(DataRegularSeason20242025!$AA$3:$AA$1315,DataRegularSeason20242025!$B$3:$B$1315, "&lt;=" &amp; FY$1, DataRegularSeason20242025!$D$3:$D$1315, $A18)+SUMIFS(DataRegularSeason20242025!$AB$3:$AB$1315,DataRegularSeason20242025!$B$3:$B$1315, "&lt;=" &amp; FY$1, DataRegularSeason20242025!$E$3:$E$1315, $A18)</f>
        <v>83</v>
      </c>
      <c r="FZ18">
        <f>SUMIFS(DataRegularSeason20242025!$AA$3:$AA$1315,DataRegularSeason20242025!$B$3:$B$1315, "&lt;=" &amp; FZ$1, DataRegularSeason20242025!$D$3:$D$1315, $A18)+SUMIFS(DataRegularSeason20242025!$AB$3:$AB$1315,DataRegularSeason20242025!$B$3:$B$1315, "&lt;=" &amp; FZ$1, DataRegularSeason20242025!$E$3:$E$1315, $A18)</f>
        <v>83</v>
      </c>
      <c r="GA18">
        <f>SUMIFS(DataRegularSeason20242025!$AA$3:$AA$1315,DataRegularSeason20242025!$B$3:$B$1315, "&lt;=" &amp; GA$1, DataRegularSeason20242025!$D$3:$D$1315, $A18)+SUMIFS(DataRegularSeason20242025!$AB$3:$AB$1315,DataRegularSeason20242025!$B$3:$B$1315, "&lt;=" &amp; GA$1, DataRegularSeason20242025!$E$3:$E$1315, $A18)</f>
        <v>83</v>
      </c>
      <c r="GB18">
        <f>SUMIFS(DataRegularSeason20242025!$AA$3:$AA$1315,DataRegularSeason20242025!$B$3:$B$1315, "&lt;=" &amp; GB$1, DataRegularSeason20242025!$D$3:$D$1315, $A18)+SUMIFS(DataRegularSeason20242025!$AB$3:$AB$1315,DataRegularSeason20242025!$B$3:$B$1315, "&lt;=" &amp; GB$1, DataRegularSeason20242025!$E$3:$E$1315, $A18)</f>
        <v>83</v>
      </c>
      <c r="GC18">
        <f>SUMIFS(DataRegularSeason20242025!$AA$3:$AA$1315,DataRegularSeason20242025!$B$3:$B$1315, "&lt;=" &amp; GC$1, DataRegularSeason20242025!$D$3:$D$1315, $A18)+SUMIFS(DataRegularSeason20242025!$AB$3:$AB$1315,DataRegularSeason20242025!$B$3:$B$1315, "&lt;=" &amp; GC$1, DataRegularSeason20242025!$E$3:$E$1315, $A18)</f>
        <v>83</v>
      </c>
      <c r="GD18">
        <f>SUMIFS(DataRegularSeason20242025!$AA$3:$AA$1315,DataRegularSeason20242025!$B$3:$B$1315, "&lt;=" &amp; GD$1, DataRegularSeason20242025!$D$3:$D$1315, $A18)+SUMIFS(DataRegularSeason20242025!$AB$3:$AB$1315,DataRegularSeason20242025!$B$3:$B$1315, "&lt;=" &amp; GD$1, DataRegularSeason20242025!$E$3:$E$1315, $A18)</f>
        <v>83</v>
      </c>
      <c r="GE18">
        <f>SUMIFS(DataRegularSeason20242025!$AA$3:$AA$1315,DataRegularSeason20242025!$B$3:$B$1315, "&lt;=" &amp; GE$1, DataRegularSeason20242025!$D$3:$D$1315, $A18)+SUMIFS(DataRegularSeason20242025!$AB$3:$AB$1315,DataRegularSeason20242025!$B$3:$B$1315, "&lt;=" &amp; GE$1, DataRegularSeason20242025!$E$3:$E$1315, $A18)</f>
        <v>83</v>
      </c>
      <c r="GF18">
        <f>SUMIFS(DataRegularSeason20242025!$AA$3:$AA$1315,DataRegularSeason20242025!$B$3:$B$1315, "&lt;=" &amp; GF$1, DataRegularSeason20242025!$D$3:$D$1315, $A18)+SUMIFS(DataRegularSeason20242025!$AB$3:$AB$1315,DataRegularSeason20242025!$B$3:$B$1315, "&lt;=" &amp; GF$1, DataRegularSeason20242025!$E$3:$E$1315, $A18)</f>
        <v>83</v>
      </c>
      <c r="GG18">
        <f>SUMIFS(DataRegularSeason20242025!$AA$3:$AA$1315,DataRegularSeason20242025!$B$3:$B$1315, "&lt;=" &amp; GG$1, DataRegularSeason20242025!$D$3:$D$1315, $A18)+SUMIFS(DataRegularSeason20242025!$AB$3:$AB$1315,DataRegularSeason20242025!$B$3:$B$1315, "&lt;=" &amp; GG$1, DataRegularSeason20242025!$E$3:$E$1315, $A18)</f>
        <v>83</v>
      </c>
      <c r="GH18">
        <f>SUMIFS(DataRegularSeason20242025!$AA$3:$AA$1315,DataRegularSeason20242025!$B$3:$B$1315, "&lt;=" &amp; GH$1, DataRegularSeason20242025!$D$3:$D$1315, $A18)+SUMIFS(DataRegularSeason20242025!$AB$3:$AB$1315,DataRegularSeason20242025!$B$3:$B$1315, "&lt;=" &amp; GH$1, DataRegularSeason20242025!$E$3:$E$1315, $A18)</f>
        <v>83</v>
      </c>
      <c r="GI18">
        <f>SUMIFS(DataRegularSeason20242025!$AA$3:$AA$1315,DataRegularSeason20242025!$B$3:$B$1315, "&lt;=" &amp; GI$1, DataRegularSeason20242025!$D$3:$D$1315, $A18)+SUMIFS(DataRegularSeason20242025!$AB$3:$AB$1315,DataRegularSeason20242025!$B$3:$B$1315, "&lt;=" &amp; GI$1, DataRegularSeason20242025!$E$3:$E$1315, $A18)</f>
        <v>83</v>
      </c>
      <c r="GJ18">
        <f>SUMIFS(DataRegularSeason20242025!$AA$3:$AA$1315,DataRegularSeason20242025!$B$3:$B$1315, "&lt;=" &amp; GJ$1, DataRegularSeason20242025!$D$3:$D$1315, $A18)+SUMIFS(DataRegularSeason20242025!$AB$3:$AB$1315,DataRegularSeason20242025!$B$3:$B$1315, "&lt;=" &amp; GJ$1, DataRegularSeason20242025!$E$3:$E$1315, $A18)</f>
        <v>83</v>
      </c>
      <c r="GK18">
        <f>SUMIFS(DataRegularSeason20242025!$AA$3:$AA$1315,DataRegularSeason20242025!$B$3:$B$1315, "&lt;=" &amp; GK$1, DataRegularSeason20242025!$D$3:$D$1315, $A18)+SUMIFS(DataRegularSeason20242025!$AB$3:$AB$1315,DataRegularSeason20242025!$B$3:$B$1315, "&lt;=" &amp; GK$1, DataRegularSeason20242025!$E$3:$E$1315, $A18)</f>
        <v>83</v>
      </c>
      <c r="GL18">
        <f>SUMIFS(DataRegularSeason20242025!$AA$3:$AA$1315,DataRegularSeason20242025!$B$3:$B$1315, "&lt;=" &amp; GL$1, DataRegularSeason20242025!$D$3:$D$1315, $A18)+SUMIFS(DataRegularSeason20242025!$AB$3:$AB$1315,DataRegularSeason20242025!$B$3:$B$1315, "&lt;=" &amp; GL$1, DataRegularSeason20242025!$E$3:$E$1315, $A18)</f>
        <v>83</v>
      </c>
      <c r="GM18">
        <f>SUMIFS(DataRegularSeason20242025!$AA$3:$AA$1315,DataRegularSeason20242025!$B$3:$B$1315, "&lt;=" &amp; GM$1, DataRegularSeason20242025!$D$3:$D$1315, $A18)+SUMIFS(DataRegularSeason20242025!$AB$3:$AB$1315,DataRegularSeason20242025!$B$3:$B$1315, "&lt;=" &amp; GM$1, DataRegularSeason20242025!$E$3:$E$1315, $A18)</f>
        <v>83</v>
      </c>
      <c r="GN18">
        <f>SUMIFS(DataRegularSeason20242025!$AA$3:$AA$1315,DataRegularSeason20242025!$B$3:$B$1315, "&lt;=" &amp; GN$1, DataRegularSeason20242025!$D$3:$D$1315, $A18)+SUMIFS(DataRegularSeason20242025!$AB$3:$AB$1315,DataRegularSeason20242025!$B$3:$B$1315, "&lt;=" &amp; GN$1, DataRegularSeason20242025!$E$3:$E$1315, $A18)</f>
        <v>83</v>
      </c>
      <c r="GO18">
        <f>SUMIFS(DataRegularSeason20242025!$AA$3:$AA$1315,DataRegularSeason20242025!$B$3:$B$1315, "&lt;=" &amp; GO$1, DataRegularSeason20242025!$D$3:$D$1315, $A18)+SUMIFS(DataRegularSeason20242025!$AB$3:$AB$1315,DataRegularSeason20242025!$B$3:$B$1315, "&lt;=" &amp; GO$1, DataRegularSeason20242025!$E$3:$E$1315, $A18)</f>
        <v>83</v>
      </c>
      <c r="GP18">
        <f>SUMIFS(DataRegularSeason20242025!$AA$3:$AA$1315,DataRegularSeason20242025!$B$3:$B$1315, "&lt;=" &amp; GP$1, DataRegularSeason20242025!$D$3:$D$1315, $A18)+SUMIFS(DataRegularSeason20242025!$AB$3:$AB$1315,DataRegularSeason20242025!$B$3:$B$1315, "&lt;=" &amp; GP$1, DataRegularSeason20242025!$E$3:$E$1315, $A18)</f>
        <v>83</v>
      </c>
      <c r="GQ18">
        <f>SUMIFS(DataRegularSeason20242025!$AA$3:$AA$1315,DataRegularSeason20242025!$B$3:$B$1315, "&lt;=" &amp; GQ$1, DataRegularSeason20242025!$D$3:$D$1315, $A18)+SUMIFS(DataRegularSeason20242025!$AB$3:$AB$1315,DataRegularSeason20242025!$B$3:$B$1315, "&lt;=" &amp; GQ$1, DataRegularSeason20242025!$E$3:$E$1315, $A18)</f>
        <v>83</v>
      </c>
      <c r="GR18">
        <f>SUMIFS(DataRegularSeason20242025!$AA$3:$AA$1315,DataRegularSeason20242025!$B$3:$B$1315, "&lt;=" &amp; GR$1, DataRegularSeason20242025!$D$3:$D$1315, $A18)+SUMIFS(DataRegularSeason20242025!$AB$3:$AB$1315,DataRegularSeason20242025!$B$3:$B$1315, "&lt;=" &amp; GR$1, DataRegularSeason20242025!$E$3:$E$1315, $A18)</f>
        <v>83</v>
      </c>
      <c r="GS18">
        <f>SUMIFS(DataRegularSeason20242025!$AA$3:$AA$1315,DataRegularSeason20242025!$B$3:$B$1315, "&lt;=" &amp; GS$1, DataRegularSeason20242025!$D$3:$D$1315, $A18)+SUMIFS(DataRegularSeason20242025!$AB$3:$AB$1315,DataRegularSeason20242025!$B$3:$B$1315, "&lt;=" &amp; GS$1, DataRegularSeason20242025!$E$3:$E$1315, $A18)</f>
        <v>83</v>
      </c>
      <c r="GT18">
        <f>SUMIFS(DataRegularSeason20242025!$AA$3:$AA$1315,DataRegularSeason20242025!$B$3:$B$1315, "&lt;=" &amp; GT$1, DataRegularSeason20242025!$D$3:$D$1315, $A18)+SUMIFS(DataRegularSeason20242025!$AB$3:$AB$1315,DataRegularSeason20242025!$B$3:$B$1315, "&lt;=" &amp; GT$1, DataRegularSeason20242025!$E$3:$E$1315, $A18)</f>
        <v>83</v>
      </c>
      <c r="GU18">
        <f>SUMIFS(DataRegularSeason20242025!$AA$3:$AA$1315,DataRegularSeason20242025!$B$3:$B$1315, "&lt;=" &amp; GU$1, DataRegularSeason20242025!$D$3:$D$1315, $A18)+SUMIFS(DataRegularSeason20242025!$AB$3:$AB$1315,DataRegularSeason20242025!$B$3:$B$1315, "&lt;=" &amp; GU$1, DataRegularSeason20242025!$E$3:$E$1315, $A18)</f>
        <v>83</v>
      </c>
    </row>
    <row r="19" spans="1:203" x14ac:dyDescent="0.25">
      <c r="A19" t="s">
        <v>33</v>
      </c>
      <c r="B19" t="s">
        <v>96</v>
      </c>
      <c r="C19" s="129"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74</v>
      </c>
      <c r="ER19">
        <f>SUMIFS(DataRegularSeason20242025!$AA$3:$AA$1315,DataRegularSeason20242025!$B$3:$B$1315, "&lt;=" &amp; ER$1, DataRegularSeason20242025!$D$3:$D$1315, $A19)+SUMIFS(DataRegularSeason20242025!$AB$3:$AB$1315,DataRegularSeason20242025!$B$3:$B$1315, "&lt;=" &amp; ER$1, DataRegularSeason20242025!$E$3:$E$1315, $A19)</f>
        <v>74</v>
      </c>
      <c r="ES19">
        <f>SUMIFS(DataRegularSeason20242025!$AA$3:$AA$1315,DataRegularSeason20242025!$B$3:$B$1315, "&lt;=" &amp; ES$1, DataRegularSeason20242025!$D$3:$D$1315, $A19)+SUMIFS(DataRegularSeason20242025!$AB$3:$AB$1315,DataRegularSeason20242025!$B$3:$B$1315, "&lt;=" &amp; ES$1, DataRegularSeason20242025!$E$3:$E$1315, $A19)</f>
        <v>74</v>
      </c>
      <c r="ET19">
        <f>SUMIFS(DataRegularSeason20242025!$AA$3:$AA$1315,DataRegularSeason20242025!$B$3:$B$1315, "&lt;=" &amp; ET$1, DataRegularSeason20242025!$D$3:$D$1315, $A19)+SUMIFS(DataRegularSeason20242025!$AB$3:$AB$1315,DataRegularSeason20242025!$B$3:$B$1315, "&lt;=" &amp; ET$1, DataRegularSeason20242025!$E$3:$E$1315, $A19)</f>
        <v>74</v>
      </c>
      <c r="EU19">
        <f>SUMIFS(DataRegularSeason20242025!$AA$3:$AA$1315,DataRegularSeason20242025!$B$3:$B$1315, "&lt;=" &amp; EU$1, DataRegularSeason20242025!$D$3:$D$1315, $A19)+SUMIFS(DataRegularSeason20242025!$AB$3:$AB$1315,DataRegularSeason20242025!$B$3:$B$1315, "&lt;=" &amp; EU$1, DataRegularSeason20242025!$E$3:$E$1315, $A19)</f>
        <v>74</v>
      </c>
      <c r="EV19">
        <f>SUMIFS(DataRegularSeason20242025!$AA$3:$AA$1315,DataRegularSeason20242025!$B$3:$B$1315, "&lt;=" &amp; EV$1, DataRegularSeason20242025!$D$3:$D$1315, $A19)+SUMIFS(DataRegularSeason20242025!$AB$3:$AB$1315,DataRegularSeason20242025!$B$3:$B$1315, "&lt;=" &amp; EV$1, DataRegularSeason20242025!$E$3:$E$1315, $A19)</f>
        <v>74</v>
      </c>
      <c r="EW19">
        <f>SUMIFS(DataRegularSeason20242025!$AA$3:$AA$1315,DataRegularSeason20242025!$B$3:$B$1315, "&lt;=" &amp; EW$1, DataRegularSeason20242025!$D$3:$D$1315, $A19)+SUMIFS(DataRegularSeason20242025!$AB$3:$AB$1315,DataRegularSeason20242025!$B$3:$B$1315, "&lt;=" &amp; EW$1, DataRegularSeason20242025!$E$3:$E$1315, $A19)</f>
        <v>74</v>
      </c>
      <c r="EX19">
        <f>SUMIFS(DataRegularSeason20242025!$AA$3:$AA$1315,DataRegularSeason20242025!$B$3:$B$1315, "&lt;=" &amp; EX$1, DataRegularSeason20242025!$D$3:$D$1315, $A19)+SUMIFS(DataRegularSeason20242025!$AB$3:$AB$1315,DataRegularSeason20242025!$B$3:$B$1315, "&lt;=" &amp; EX$1, DataRegularSeason20242025!$E$3:$E$1315, $A19)</f>
        <v>74</v>
      </c>
      <c r="EY19">
        <f>SUMIFS(DataRegularSeason20242025!$AA$3:$AA$1315,DataRegularSeason20242025!$B$3:$B$1315, "&lt;=" &amp; EY$1, DataRegularSeason20242025!$D$3:$D$1315, $A19)+SUMIFS(DataRegularSeason20242025!$AB$3:$AB$1315,DataRegularSeason20242025!$B$3:$B$1315, "&lt;=" &amp; EY$1, DataRegularSeason20242025!$E$3:$E$1315, $A19)</f>
        <v>74</v>
      </c>
      <c r="EZ19">
        <f>SUMIFS(DataRegularSeason20242025!$AA$3:$AA$1315,DataRegularSeason20242025!$B$3:$B$1315, "&lt;=" &amp; EZ$1, DataRegularSeason20242025!$D$3:$D$1315, $A19)+SUMIFS(DataRegularSeason20242025!$AB$3:$AB$1315,DataRegularSeason20242025!$B$3:$B$1315, "&lt;=" &amp; EZ$1, DataRegularSeason20242025!$E$3:$E$1315, $A19)</f>
        <v>74</v>
      </c>
      <c r="FA19">
        <f>SUMIFS(DataRegularSeason20242025!$AA$3:$AA$1315,DataRegularSeason20242025!$B$3:$B$1315, "&lt;=" &amp; FA$1, DataRegularSeason20242025!$D$3:$D$1315, $A19)+SUMIFS(DataRegularSeason20242025!$AB$3:$AB$1315,DataRegularSeason20242025!$B$3:$B$1315, "&lt;=" &amp; FA$1, DataRegularSeason20242025!$E$3:$E$1315, $A19)</f>
        <v>74</v>
      </c>
      <c r="FB19">
        <f>SUMIFS(DataRegularSeason20242025!$AA$3:$AA$1315,DataRegularSeason20242025!$B$3:$B$1315, "&lt;=" &amp; FB$1, DataRegularSeason20242025!$D$3:$D$1315, $A19)+SUMIFS(DataRegularSeason20242025!$AB$3:$AB$1315,DataRegularSeason20242025!$B$3:$B$1315, "&lt;=" &amp; FB$1, DataRegularSeason20242025!$E$3:$E$1315, $A19)</f>
        <v>74</v>
      </c>
      <c r="FC19">
        <f>SUMIFS(DataRegularSeason20242025!$AA$3:$AA$1315,DataRegularSeason20242025!$B$3:$B$1315, "&lt;=" &amp; FC$1, DataRegularSeason20242025!$D$3:$D$1315, $A19)+SUMIFS(DataRegularSeason20242025!$AB$3:$AB$1315,DataRegularSeason20242025!$B$3:$B$1315, "&lt;=" &amp; FC$1, DataRegularSeason20242025!$E$3:$E$1315, $A19)</f>
        <v>74</v>
      </c>
      <c r="FD19">
        <f>SUMIFS(DataRegularSeason20242025!$AA$3:$AA$1315,DataRegularSeason20242025!$B$3:$B$1315, "&lt;=" &amp; FD$1, DataRegularSeason20242025!$D$3:$D$1315, $A19)+SUMIFS(DataRegularSeason20242025!$AB$3:$AB$1315,DataRegularSeason20242025!$B$3:$B$1315, "&lt;=" &amp; FD$1, DataRegularSeason20242025!$E$3:$E$1315, $A19)</f>
        <v>74</v>
      </c>
      <c r="FE19">
        <f>SUMIFS(DataRegularSeason20242025!$AA$3:$AA$1315,DataRegularSeason20242025!$B$3:$B$1315, "&lt;=" &amp; FE$1, DataRegularSeason20242025!$D$3:$D$1315, $A19)+SUMIFS(DataRegularSeason20242025!$AB$3:$AB$1315,DataRegularSeason20242025!$B$3:$B$1315, "&lt;=" &amp; FE$1, DataRegularSeason20242025!$E$3:$E$1315, $A19)</f>
        <v>74</v>
      </c>
      <c r="FF19">
        <f>SUMIFS(DataRegularSeason20242025!$AA$3:$AA$1315,DataRegularSeason20242025!$B$3:$B$1315, "&lt;=" &amp; FF$1, DataRegularSeason20242025!$D$3:$D$1315, $A19)+SUMIFS(DataRegularSeason20242025!$AB$3:$AB$1315,DataRegularSeason20242025!$B$3:$B$1315, "&lt;=" &amp; FF$1, DataRegularSeason20242025!$E$3:$E$1315, $A19)</f>
        <v>74</v>
      </c>
      <c r="FG19">
        <f>SUMIFS(DataRegularSeason20242025!$AA$3:$AA$1315,DataRegularSeason20242025!$B$3:$B$1315, "&lt;=" &amp; FG$1, DataRegularSeason20242025!$D$3:$D$1315, $A19)+SUMIFS(DataRegularSeason20242025!$AB$3:$AB$1315,DataRegularSeason20242025!$B$3:$B$1315, "&lt;=" &amp; FG$1, DataRegularSeason20242025!$E$3:$E$1315, $A19)</f>
        <v>74</v>
      </c>
      <c r="FH19">
        <f>SUMIFS(DataRegularSeason20242025!$AA$3:$AA$1315,DataRegularSeason20242025!$B$3:$B$1315, "&lt;=" &amp; FH$1, DataRegularSeason20242025!$D$3:$D$1315, $A19)+SUMIFS(DataRegularSeason20242025!$AB$3:$AB$1315,DataRegularSeason20242025!$B$3:$B$1315, "&lt;=" &amp; FH$1, DataRegularSeason20242025!$E$3:$E$1315, $A19)</f>
        <v>74</v>
      </c>
      <c r="FI19">
        <f>SUMIFS(DataRegularSeason20242025!$AA$3:$AA$1315,DataRegularSeason20242025!$B$3:$B$1315, "&lt;=" &amp; FI$1, DataRegularSeason20242025!$D$3:$D$1315, $A19)+SUMIFS(DataRegularSeason20242025!$AB$3:$AB$1315,DataRegularSeason20242025!$B$3:$B$1315, "&lt;=" &amp; FI$1, DataRegularSeason20242025!$E$3:$E$1315, $A19)</f>
        <v>74</v>
      </c>
      <c r="FJ19">
        <f>SUMIFS(DataRegularSeason20242025!$AA$3:$AA$1315,DataRegularSeason20242025!$B$3:$B$1315, "&lt;=" &amp; FJ$1, DataRegularSeason20242025!$D$3:$D$1315, $A19)+SUMIFS(DataRegularSeason20242025!$AB$3:$AB$1315,DataRegularSeason20242025!$B$3:$B$1315, "&lt;=" &amp; FJ$1, DataRegularSeason20242025!$E$3:$E$1315, $A19)</f>
        <v>74</v>
      </c>
      <c r="FK19">
        <f>SUMIFS(DataRegularSeason20242025!$AA$3:$AA$1315,DataRegularSeason20242025!$B$3:$B$1315, "&lt;=" &amp; FK$1, DataRegularSeason20242025!$D$3:$D$1315, $A19)+SUMIFS(DataRegularSeason20242025!$AB$3:$AB$1315,DataRegularSeason20242025!$B$3:$B$1315, "&lt;=" &amp; FK$1, DataRegularSeason20242025!$E$3:$E$1315, $A19)</f>
        <v>74</v>
      </c>
      <c r="FL19">
        <f>SUMIFS(DataRegularSeason20242025!$AA$3:$AA$1315,DataRegularSeason20242025!$B$3:$B$1315, "&lt;=" &amp; FL$1, DataRegularSeason20242025!$D$3:$D$1315, $A19)+SUMIFS(DataRegularSeason20242025!$AB$3:$AB$1315,DataRegularSeason20242025!$B$3:$B$1315, "&lt;=" &amp; FL$1, DataRegularSeason20242025!$E$3:$E$1315, $A19)</f>
        <v>74</v>
      </c>
      <c r="FM19">
        <f>SUMIFS(DataRegularSeason20242025!$AA$3:$AA$1315,DataRegularSeason20242025!$B$3:$B$1315, "&lt;=" &amp; FM$1, DataRegularSeason20242025!$D$3:$D$1315, $A19)+SUMIFS(DataRegularSeason20242025!$AB$3:$AB$1315,DataRegularSeason20242025!$B$3:$B$1315, "&lt;=" &amp; FM$1, DataRegularSeason20242025!$E$3:$E$1315, $A19)</f>
        <v>74</v>
      </c>
      <c r="FN19">
        <f>SUMIFS(DataRegularSeason20242025!$AA$3:$AA$1315,DataRegularSeason20242025!$B$3:$B$1315, "&lt;=" &amp; FN$1, DataRegularSeason20242025!$D$3:$D$1315, $A19)+SUMIFS(DataRegularSeason20242025!$AB$3:$AB$1315,DataRegularSeason20242025!$B$3:$B$1315, "&lt;=" &amp; FN$1, DataRegularSeason20242025!$E$3:$E$1315, $A19)</f>
        <v>74</v>
      </c>
      <c r="FO19">
        <f>SUMIFS(DataRegularSeason20242025!$AA$3:$AA$1315,DataRegularSeason20242025!$B$3:$B$1315, "&lt;=" &amp; FO$1, DataRegularSeason20242025!$D$3:$D$1315, $A19)+SUMIFS(DataRegularSeason20242025!$AB$3:$AB$1315,DataRegularSeason20242025!$B$3:$B$1315, "&lt;=" &amp; FO$1, DataRegularSeason20242025!$E$3:$E$1315, $A19)</f>
        <v>74</v>
      </c>
      <c r="FP19">
        <f>SUMIFS(DataRegularSeason20242025!$AA$3:$AA$1315,DataRegularSeason20242025!$B$3:$B$1315, "&lt;=" &amp; FP$1, DataRegularSeason20242025!$D$3:$D$1315, $A19)+SUMIFS(DataRegularSeason20242025!$AB$3:$AB$1315,DataRegularSeason20242025!$B$3:$B$1315, "&lt;=" &amp; FP$1, DataRegularSeason20242025!$E$3:$E$1315, $A19)</f>
        <v>74</v>
      </c>
      <c r="FQ19">
        <f>SUMIFS(DataRegularSeason20242025!$AA$3:$AA$1315,DataRegularSeason20242025!$B$3:$B$1315, "&lt;=" &amp; FQ$1, DataRegularSeason20242025!$D$3:$D$1315, $A19)+SUMIFS(DataRegularSeason20242025!$AB$3:$AB$1315,DataRegularSeason20242025!$B$3:$B$1315, "&lt;=" &amp; FQ$1, DataRegularSeason20242025!$E$3:$E$1315, $A19)</f>
        <v>74</v>
      </c>
      <c r="FR19">
        <f>SUMIFS(DataRegularSeason20242025!$AA$3:$AA$1315,DataRegularSeason20242025!$B$3:$B$1315, "&lt;=" &amp; FR$1, DataRegularSeason20242025!$D$3:$D$1315, $A19)+SUMIFS(DataRegularSeason20242025!$AB$3:$AB$1315,DataRegularSeason20242025!$B$3:$B$1315, "&lt;=" &amp; FR$1, DataRegularSeason20242025!$E$3:$E$1315, $A19)</f>
        <v>74</v>
      </c>
      <c r="FS19">
        <f>SUMIFS(DataRegularSeason20242025!$AA$3:$AA$1315,DataRegularSeason20242025!$B$3:$B$1315, "&lt;=" &amp; FS$1, DataRegularSeason20242025!$D$3:$D$1315, $A19)+SUMIFS(DataRegularSeason20242025!$AB$3:$AB$1315,DataRegularSeason20242025!$B$3:$B$1315, "&lt;=" &amp; FS$1, DataRegularSeason20242025!$E$3:$E$1315, $A19)</f>
        <v>74</v>
      </c>
      <c r="FT19">
        <f>SUMIFS(DataRegularSeason20242025!$AA$3:$AA$1315,DataRegularSeason20242025!$B$3:$B$1315, "&lt;=" &amp; FT$1, DataRegularSeason20242025!$D$3:$D$1315, $A19)+SUMIFS(DataRegularSeason20242025!$AB$3:$AB$1315,DataRegularSeason20242025!$B$3:$B$1315, "&lt;=" &amp; FT$1, DataRegularSeason20242025!$E$3:$E$1315, $A19)</f>
        <v>74</v>
      </c>
      <c r="FU19">
        <f>SUMIFS(DataRegularSeason20242025!$AA$3:$AA$1315,DataRegularSeason20242025!$B$3:$B$1315, "&lt;=" &amp; FU$1, DataRegularSeason20242025!$D$3:$D$1315, $A19)+SUMIFS(DataRegularSeason20242025!$AB$3:$AB$1315,DataRegularSeason20242025!$B$3:$B$1315, "&lt;=" &amp; FU$1, DataRegularSeason20242025!$E$3:$E$1315, $A19)</f>
        <v>74</v>
      </c>
      <c r="FV19">
        <f>SUMIFS(DataRegularSeason20242025!$AA$3:$AA$1315,DataRegularSeason20242025!$B$3:$B$1315, "&lt;=" &amp; FV$1, DataRegularSeason20242025!$D$3:$D$1315, $A19)+SUMIFS(DataRegularSeason20242025!$AB$3:$AB$1315,DataRegularSeason20242025!$B$3:$B$1315, "&lt;=" &amp; FV$1, DataRegularSeason20242025!$E$3:$E$1315, $A19)</f>
        <v>74</v>
      </c>
      <c r="FW19">
        <f>SUMIFS(DataRegularSeason20242025!$AA$3:$AA$1315,DataRegularSeason20242025!$B$3:$B$1315, "&lt;=" &amp; FW$1, DataRegularSeason20242025!$D$3:$D$1315, $A19)+SUMIFS(DataRegularSeason20242025!$AB$3:$AB$1315,DataRegularSeason20242025!$B$3:$B$1315, "&lt;=" &amp; FW$1, DataRegularSeason20242025!$E$3:$E$1315, $A19)</f>
        <v>74</v>
      </c>
      <c r="FX19">
        <f>SUMIFS(DataRegularSeason20242025!$AA$3:$AA$1315,DataRegularSeason20242025!$B$3:$B$1315, "&lt;=" &amp; FX$1, DataRegularSeason20242025!$D$3:$D$1315, $A19)+SUMIFS(DataRegularSeason20242025!$AB$3:$AB$1315,DataRegularSeason20242025!$B$3:$B$1315, "&lt;=" &amp; FX$1, DataRegularSeason20242025!$E$3:$E$1315, $A19)</f>
        <v>74</v>
      </c>
      <c r="FY19">
        <f>SUMIFS(DataRegularSeason20242025!$AA$3:$AA$1315,DataRegularSeason20242025!$B$3:$B$1315, "&lt;=" &amp; FY$1, DataRegularSeason20242025!$D$3:$D$1315, $A19)+SUMIFS(DataRegularSeason20242025!$AB$3:$AB$1315,DataRegularSeason20242025!$B$3:$B$1315, "&lt;=" &amp; FY$1, DataRegularSeason20242025!$E$3:$E$1315, $A19)</f>
        <v>74</v>
      </c>
      <c r="FZ19">
        <f>SUMIFS(DataRegularSeason20242025!$AA$3:$AA$1315,DataRegularSeason20242025!$B$3:$B$1315, "&lt;=" &amp; FZ$1, DataRegularSeason20242025!$D$3:$D$1315, $A19)+SUMIFS(DataRegularSeason20242025!$AB$3:$AB$1315,DataRegularSeason20242025!$B$3:$B$1315, "&lt;=" &amp; FZ$1, DataRegularSeason20242025!$E$3:$E$1315, $A19)</f>
        <v>74</v>
      </c>
      <c r="GA19">
        <f>SUMIFS(DataRegularSeason20242025!$AA$3:$AA$1315,DataRegularSeason20242025!$B$3:$B$1315, "&lt;=" &amp; GA$1, DataRegularSeason20242025!$D$3:$D$1315, $A19)+SUMIFS(DataRegularSeason20242025!$AB$3:$AB$1315,DataRegularSeason20242025!$B$3:$B$1315, "&lt;=" &amp; GA$1, DataRegularSeason20242025!$E$3:$E$1315, $A19)</f>
        <v>74</v>
      </c>
      <c r="GB19">
        <f>SUMIFS(DataRegularSeason20242025!$AA$3:$AA$1315,DataRegularSeason20242025!$B$3:$B$1315, "&lt;=" &amp; GB$1, DataRegularSeason20242025!$D$3:$D$1315, $A19)+SUMIFS(DataRegularSeason20242025!$AB$3:$AB$1315,DataRegularSeason20242025!$B$3:$B$1315, "&lt;=" &amp; GB$1, DataRegularSeason20242025!$E$3:$E$1315, $A19)</f>
        <v>74</v>
      </c>
      <c r="GC19">
        <f>SUMIFS(DataRegularSeason20242025!$AA$3:$AA$1315,DataRegularSeason20242025!$B$3:$B$1315, "&lt;=" &amp; GC$1, DataRegularSeason20242025!$D$3:$D$1315, $A19)+SUMIFS(DataRegularSeason20242025!$AB$3:$AB$1315,DataRegularSeason20242025!$B$3:$B$1315, "&lt;=" &amp; GC$1, DataRegularSeason20242025!$E$3:$E$1315, $A19)</f>
        <v>74</v>
      </c>
      <c r="GD19">
        <f>SUMIFS(DataRegularSeason20242025!$AA$3:$AA$1315,DataRegularSeason20242025!$B$3:$B$1315, "&lt;=" &amp; GD$1, DataRegularSeason20242025!$D$3:$D$1315, $A19)+SUMIFS(DataRegularSeason20242025!$AB$3:$AB$1315,DataRegularSeason20242025!$B$3:$B$1315, "&lt;=" &amp; GD$1, DataRegularSeason20242025!$E$3:$E$1315, $A19)</f>
        <v>74</v>
      </c>
      <c r="GE19">
        <f>SUMIFS(DataRegularSeason20242025!$AA$3:$AA$1315,DataRegularSeason20242025!$B$3:$B$1315, "&lt;=" &amp; GE$1, DataRegularSeason20242025!$D$3:$D$1315, $A19)+SUMIFS(DataRegularSeason20242025!$AB$3:$AB$1315,DataRegularSeason20242025!$B$3:$B$1315, "&lt;=" &amp; GE$1, DataRegularSeason20242025!$E$3:$E$1315, $A19)</f>
        <v>74</v>
      </c>
      <c r="GF19">
        <f>SUMIFS(DataRegularSeason20242025!$AA$3:$AA$1315,DataRegularSeason20242025!$B$3:$B$1315, "&lt;=" &amp; GF$1, DataRegularSeason20242025!$D$3:$D$1315, $A19)+SUMIFS(DataRegularSeason20242025!$AB$3:$AB$1315,DataRegularSeason20242025!$B$3:$B$1315, "&lt;=" &amp; GF$1, DataRegularSeason20242025!$E$3:$E$1315, $A19)</f>
        <v>74</v>
      </c>
      <c r="GG19">
        <f>SUMIFS(DataRegularSeason20242025!$AA$3:$AA$1315,DataRegularSeason20242025!$B$3:$B$1315, "&lt;=" &amp; GG$1, DataRegularSeason20242025!$D$3:$D$1315, $A19)+SUMIFS(DataRegularSeason20242025!$AB$3:$AB$1315,DataRegularSeason20242025!$B$3:$B$1315, "&lt;=" &amp; GG$1, DataRegularSeason20242025!$E$3:$E$1315, $A19)</f>
        <v>74</v>
      </c>
      <c r="GH19">
        <f>SUMIFS(DataRegularSeason20242025!$AA$3:$AA$1315,DataRegularSeason20242025!$B$3:$B$1315, "&lt;=" &amp; GH$1, DataRegularSeason20242025!$D$3:$D$1315, $A19)+SUMIFS(DataRegularSeason20242025!$AB$3:$AB$1315,DataRegularSeason20242025!$B$3:$B$1315, "&lt;=" &amp; GH$1, DataRegularSeason20242025!$E$3:$E$1315, $A19)</f>
        <v>74</v>
      </c>
      <c r="GI19">
        <f>SUMIFS(DataRegularSeason20242025!$AA$3:$AA$1315,DataRegularSeason20242025!$B$3:$B$1315, "&lt;=" &amp; GI$1, DataRegularSeason20242025!$D$3:$D$1315, $A19)+SUMIFS(DataRegularSeason20242025!$AB$3:$AB$1315,DataRegularSeason20242025!$B$3:$B$1315, "&lt;=" &amp; GI$1, DataRegularSeason20242025!$E$3:$E$1315, $A19)</f>
        <v>74</v>
      </c>
      <c r="GJ19">
        <f>SUMIFS(DataRegularSeason20242025!$AA$3:$AA$1315,DataRegularSeason20242025!$B$3:$B$1315, "&lt;=" &amp; GJ$1, DataRegularSeason20242025!$D$3:$D$1315, $A19)+SUMIFS(DataRegularSeason20242025!$AB$3:$AB$1315,DataRegularSeason20242025!$B$3:$B$1315, "&lt;=" &amp; GJ$1, DataRegularSeason20242025!$E$3:$E$1315, $A19)</f>
        <v>74</v>
      </c>
      <c r="GK19">
        <f>SUMIFS(DataRegularSeason20242025!$AA$3:$AA$1315,DataRegularSeason20242025!$B$3:$B$1315, "&lt;=" &amp; GK$1, DataRegularSeason20242025!$D$3:$D$1315, $A19)+SUMIFS(DataRegularSeason20242025!$AB$3:$AB$1315,DataRegularSeason20242025!$B$3:$B$1315, "&lt;=" &amp; GK$1, DataRegularSeason20242025!$E$3:$E$1315, $A19)</f>
        <v>74</v>
      </c>
      <c r="GL19">
        <f>SUMIFS(DataRegularSeason20242025!$AA$3:$AA$1315,DataRegularSeason20242025!$B$3:$B$1315, "&lt;=" &amp; GL$1, DataRegularSeason20242025!$D$3:$D$1315, $A19)+SUMIFS(DataRegularSeason20242025!$AB$3:$AB$1315,DataRegularSeason20242025!$B$3:$B$1315, "&lt;=" &amp; GL$1, DataRegularSeason20242025!$E$3:$E$1315, $A19)</f>
        <v>74</v>
      </c>
      <c r="GM19">
        <f>SUMIFS(DataRegularSeason20242025!$AA$3:$AA$1315,DataRegularSeason20242025!$B$3:$B$1315, "&lt;=" &amp; GM$1, DataRegularSeason20242025!$D$3:$D$1315, $A19)+SUMIFS(DataRegularSeason20242025!$AB$3:$AB$1315,DataRegularSeason20242025!$B$3:$B$1315, "&lt;=" &amp; GM$1, DataRegularSeason20242025!$E$3:$E$1315, $A19)</f>
        <v>74</v>
      </c>
      <c r="GN19">
        <f>SUMIFS(DataRegularSeason20242025!$AA$3:$AA$1315,DataRegularSeason20242025!$B$3:$B$1315, "&lt;=" &amp; GN$1, DataRegularSeason20242025!$D$3:$D$1315, $A19)+SUMIFS(DataRegularSeason20242025!$AB$3:$AB$1315,DataRegularSeason20242025!$B$3:$B$1315, "&lt;=" &amp; GN$1, DataRegularSeason20242025!$E$3:$E$1315, $A19)</f>
        <v>74</v>
      </c>
      <c r="GO19">
        <f>SUMIFS(DataRegularSeason20242025!$AA$3:$AA$1315,DataRegularSeason20242025!$B$3:$B$1315, "&lt;=" &amp; GO$1, DataRegularSeason20242025!$D$3:$D$1315, $A19)+SUMIFS(DataRegularSeason20242025!$AB$3:$AB$1315,DataRegularSeason20242025!$B$3:$B$1315, "&lt;=" &amp; GO$1, DataRegularSeason20242025!$E$3:$E$1315, $A19)</f>
        <v>74</v>
      </c>
      <c r="GP19">
        <f>SUMIFS(DataRegularSeason20242025!$AA$3:$AA$1315,DataRegularSeason20242025!$B$3:$B$1315, "&lt;=" &amp; GP$1, DataRegularSeason20242025!$D$3:$D$1315, $A19)+SUMIFS(DataRegularSeason20242025!$AB$3:$AB$1315,DataRegularSeason20242025!$B$3:$B$1315, "&lt;=" &amp; GP$1, DataRegularSeason20242025!$E$3:$E$1315, $A19)</f>
        <v>74</v>
      </c>
      <c r="GQ19">
        <f>SUMIFS(DataRegularSeason20242025!$AA$3:$AA$1315,DataRegularSeason20242025!$B$3:$B$1315, "&lt;=" &amp; GQ$1, DataRegularSeason20242025!$D$3:$D$1315, $A19)+SUMIFS(DataRegularSeason20242025!$AB$3:$AB$1315,DataRegularSeason20242025!$B$3:$B$1315, "&lt;=" &amp; GQ$1, DataRegularSeason20242025!$E$3:$E$1315, $A19)</f>
        <v>74</v>
      </c>
      <c r="GR19">
        <f>SUMIFS(DataRegularSeason20242025!$AA$3:$AA$1315,DataRegularSeason20242025!$B$3:$B$1315, "&lt;=" &amp; GR$1, DataRegularSeason20242025!$D$3:$D$1315, $A19)+SUMIFS(DataRegularSeason20242025!$AB$3:$AB$1315,DataRegularSeason20242025!$B$3:$B$1315, "&lt;=" &amp; GR$1, DataRegularSeason20242025!$E$3:$E$1315, $A19)</f>
        <v>74</v>
      </c>
      <c r="GS19">
        <f>SUMIFS(DataRegularSeason20242025!$AA$3:$AA$1315,DataRegularSeason20242025!$B$3:$B$1315, "&lt;=" &amp; GS$1, DataRegularSeason20242025!$D$3:$D$1315, $A19)+SUMIFS(DataRegularSeason20242025!$AB$3:$AB$1315,DataRegularSeason20242025!$B$3:$B$1315, "&lt;=" &amp; GS$1, DataRegularSeason20242025!$E$3:$E$1315, $A19)</f>
        <v>74</v>
      </c>
      <c r="GT19">
        <f>SUMIFS(DataRegularSeason20242025!$AA$3:$AA$1315,DataRegularSeason20242025!$B$3:$B$1315, "&lt;=" &amp; GT$1, DataRegularSeason20242025!$D$3:$D$1315, $A19)+SUMIFS(DataRegularSeason20242025!$AB$3:$AB$1315,DataRegularSeason20242025!$B$3:$B$1315, "&lt;=" &amp; GT$1, DataRegularSeason20242025!$E$3:$E$1315, $A19)</f>
        <v>74</v>
      </c>
      <c r="GU19">
        <f>SUMIFS(DataRegularSeason20242025!$AA$3:$AA$1315,DataRegularSeason20242025!$B$3:$B$1315, "&lt;=" &amp; GU$1, DataRegularSeason20242025!$D$3:$D$1315, $A19)+SUMIFS(DataRegularSeason20242025!$AB$3:$AB$1315,DataRegularSeason20242025!$B$3:$B$1315, "&lt;=" &amp; GU$1, DataRegularSeason20242025!$E$3:$E$1315, $A19)</f>
        <v>74</v>
      </c>
    </row>
    <row r="20" spans="1:203" x14ac:dyDescent="0.25">
      <c r="A20" t="s">
        <v>36</v>
      </c>
      <c r="B20" t="s">
        <v>96</v>
      </c>
      <c r="C20" s="129"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9"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68</v>
      </c>
      <c r="EU21">
        <f>SUMIFS(DataRegularSeason20242025!$AA$3:$AA$1315,DataRegularSeason20242025!$B$3:$B$1315, "&lt;=" &amp; EU$1, DataRegularSeason20242025!$D$3:$D$1315, $A21)+SUMIFS(DataRegularSeason20242025!$AB$3:$AB$1315,DataRegularSeason20242025!$B$3:$B$1315, "&lt;=" &amp; EU$1, DataRegularSeason20242025!$E$3:$E$1315, $A21)</f>
        <v>68</v>
      </c>
      <c r="EV21">
        <f>SUMIFS(DataRegularSeason20242025!$AA$3:$AA$1315,DataRegularSeason20242025!$B$3:$B$1315, "&lt;=" &amp; EV$1, DataRegularSeason20242025!$D$3:$D$1315, $A21)+SUMIFS(DataRegularSeason20242025!$AB$3:$AB$1315,DataRegularSeason20242025!$B$3:$B$1315, "&lt;=" &amp; EV$1, DataRegularSeason20242025!$E$3:$E$1315, $A21)</f>
        <v>68</v>
      </c>
      <c r="EW21">
        <f>SUMIFS(DataRegularSeason20242025!$AA$3:$AA$1315,DataRegularSeason20242025!$B$3:$B$1315, "&lt;=" &amp; EW$1, DataRegularSeason20242025!$D$3:$D$1315, $A21)+SUMIFS(DataRegularSeason20242025!$AB$3:$AB$1315,DataRegularSeason20242025!$B$3:$B$1315, "&lt;=" &amp; EW$1, DataRegularSeason20242025!$E$3:$E$1315, $A21)</f>
        <v>68</v>
      </c>
      <c r="EX21">
        <f>SUMIFS(DataRegularSeason20242025!$AA$3:$AA$1315,DataRegularSeason20242025!$B$3:$B$1315, "&lt;=" &amp; EX$1, DataRegularSeason20242025!$D$3:$D$1315, $A21)+SUMIFS(DataRegularSeason20242025!$AB$3:$AB$1315,DataRegularSeason20242025!$B$3:$B$1315, "&lt;=" &amp; EX$1, DataRegularSeason20242025!$E$3:$E$1315, $A21)</f>
        <v>68</v>
      </c>
      <c r="EY21">
        <f>SUMIFS(DataRegularSeason20242025!$AA$3:$AA$1315,DataRegularSeason20242025!$B$3:$B$1315, "&lt;=" &amp; EY$1, DataRegularSeason20242025!$D$3:$D$1315, $A21)+SUMIFS(DataRegularSeason20242025!$AB$3:$AB$1315,DataRegularSeason20242025!$B$3:$B$1315, "&lt;=" &amp; EY$1, DataRegularSeason20242025!$E$3:$E$1315, $A21)</f>
        <v>68</v>
      </c>
      <c r="EZ21">
        <f>SUMIFS(DataRegularSeason20242025!$AA$3:$AA$1315,DataRegularSeason20242025!$B$3:$B$1315, "&lt;=" &amp; EZ$1, DataRegularSeason20242025!$D$3:$D$1315, $A21)+SUMIFS(DataRegularSeason20242025!$AB$3:$AB$1315,DataRegularSeason20242025!$B$3:$B$1315, "&lt;=" &amp; EZ$1, DataRegularSeason20242025!$E$3:$E$1315, $A21)</f>
        <v>68</v>
      </c>
      <c r="FA21">
        <f>SUMIFS(DataRegularSeason20242025!$AA$3:$AA$1315,DataRegularSeason20242025!$B$3:$B$1315, "&lt;=" &amp; FA$1, DataRegularSeason20242025!$D$3:$D$1315, $A21)+SUMIFS(DataRegularSeason20242025!$AB$3:$AB$1315,DataRegularSeason20242025!$B$3:$B$1315, "&lt;=" &amp; FA$1, DataRegularSeason20242025!$E$3:$E$1315, $A21)</f>
        <v>68</v>
      </c>
      <c r="FB21">
        <f>SUMIFS(DataRegularSeason20242025!$AA$3:$AA$1315,DataRegularSeason20242025!$B$3:$B$1315, "&lt;=" &amp; FB$1, DataRegularSeason20242025!$D$3:$D$1315, $A21)+SUMIFS(DataRegularSeason20242025!$AB$3:$AB$1315,DataRegularSeason20242025!$B$3:$B$1315, "&lt;=" &amp; FB$1, DataRegularSeason20242025!$E$3:$E$1315, $A21)</f>
        <v>68</v>
      </c>
      <c r="FC21">
        <f>SUMIFS(DataRegularSeason20242025!$AA$3:$AA$1315,DataRegularSeason20242025!$B$3:$B$1315, "&lt;=" &amp; FC$1, DataRegularSeason20242025!$D$3:$D$1315, $A21)+SUMIFS(DataRegularSeason20242025!$AB$3:$AB$1315,DataRegularSeason20242025!$B$3:$B$1315, "&lt;=" &amp; FC$1, DataRegularSeason20242025!$E$3:$E$1315, $A21)</f>
        <v>68</v>
      </c>
      <c r="FD21">
        <f>SUMIFS(DataRegularSeason20242025!$AA$3:$AA$1315,DataRegularSeason20242025!$B$3:$B$1315, "&lt;=" &amp; FD$1, DataRegularSeason20242025!$D$3:$D$1315, $A21)+SUMIFS(DataRegularSeason20242025!$AB$3:$AB$1315,DataRegularSeason20242025!$B$3:$B$1315, "&lt;=" &amp; FD$1, DataRegularSeason20242025!$E$3:$E$1315, $A21)</f>
        <v>68</v>
      </c>
      <c r="FE21">
        <f>SUMIFS(DataRegularSeason20242025!$AA$3:$AA$1315,DataRegularSeason20242025!$B$3:$B$1315, "&lt;=" &amp; FE$1, DataRegularSeason20242025!$D$3:$D$1315, $A21)+SUMIFS(DataRegularSeason20242025!$AB$3:$AB$1315,DataRegularSeason20242025!$B$3:$B$1315, "&lt;=" &amp; FE$1, DataRegularSeason20242025!$E$3:$E$1315, $A21)</f>
        <v>68</v>
      </c>
      <c r="FF21">
        <f>SUMIFS(DataRegularSeason20242025!$AA$3:$AA$1315,DataRegularSeason20242025!$B$3:$B$1315, "&lt;=" &amp; FF$1, DataRegularSeason20242025!$D$3:$D$1315, $A21)+SUMIFS(DataRegularSeason20242025!$AB$3:$AB$1315,DataRegularSeason20242025!$B$3:$B$1315, "&lt;=" &amp; FF$1, DataRegularSeason20242025!$E$3:$E$1315, $A21)</f>
        <v>68</v>
      </c>
      <c r="FG21">
        <f>SUMIFS(DataRegularSeason20242025!$AA$3:$AA$1315,DataRegularSeason20242025!$B$3:$B$1315, "&lt;=" &amp; FG$1, DataRegularSeason20242025!$D$3:$D$1315, $A21)+SUMIFS(DataRegularSeason20242025!$AB$3:$AB$1315,DataRegularSeason20242025!$B$3:$B$1315, "&lt;=" &amp; FG$1, DataRegularSeason20242025!$E$3:$E$1315, $A21)</f>
        <v>68</v>
      </c>
      <c r="FH21">
        <f>SUMIFS(DataRegularSeason20242025!$AA$3:$AA$1315,DataRegularSeason20242025!$B$3:$B$1315, "&lt;=" &amp; FH$1, DataRegularSeason20242025!$D$3:$D$1315, $A21)+SUMIFS(DataRegularSeason20242025!$AB$3:$AB$1315,DataRegularSeason20242025!$B$3:$B$1315, "&lt;=" &amp; FH$1, DataRegularSeason20242025!$E$3:$E$1315, $A21)</f>
        <v>68</v>
      </c>
      <c r="FI21">
        <f>SUMIFS(DataRegularSeason20242025!$AA$3:$AA$1315,DataRegularSeason20242025!$B$3:$B$1315, "&lt;=" &amp; FI$1, DataRegularSeason20242025!$D$3:$D$1315, $A21)+SUMIFS(DataRegularSeason20242025!$AB$3:$AB$1315,DataRegularSeason20242025!$B$3:$B$1315, "&lt;=" &amp; FI$1, DataRegularSeason20242025!$E$3:$E$1315, $A21)</f>
        <v>68</v>
      </c>
      <c r="FJ21">
        <f>SUMIFS(DataRegularSeason20242025!$AA$3:$AA$1315,DataRegularSeason20242025!$B$3:$B$1315, "&lt;=" &amp; FJ$1, DataRegularSeason20242025!$D$3:$D$1315, $A21)+SUMIFS(DataRegularSeason20242025!$AB$3:$AB$1315,DataRegularSeason20242025!$B$3:$B$1315, "&lt;=" &amp; FJ$1, DataRegularSeason20242025!$E$3:$E$1315, $A21)</f>
        <v>68</v>
      </c>
      <c r="FK21">
        <f>SUMIFS(DataRegularSeason20242025!$AA$3:$AA$1315,DataRegularSeason20242025!$B$3:$B$1315, "&lt;=" &amp; FK$1, DataRegularSeason20242025!$D$3:$D$1315, $A21)+SUMIFS(DataRegularSeason20242025!$AB$3:$AB$1315,DataRegularSeason20242025!$B$3:$B$1315, "&lt;=" &amp; FK$1, DataRegularSeason20242025!$E$3:$E$1315, $A21)</f>
        <v>68</v>
      </c>
      <c r="FL21">
        <f>SUMIFS(DataRegularSeason20242025!$AA$3:$AA$1315,DataRegularSeason20242025!$B$3:$B$1315, "&lt;=" &amp; FL$1, DataRegularSeason20242025!$D$3:$D$1315, $A21)+SUMIFS(DataRegularSeason20242025!$AB$3:$AB$1315,DataRegularSeason20242025!$B$3:$B$1315, "&lt;=" &amp; FL$1, DataRegularSeason20242025!$E$3:$E$1315, $A21)</f>
        <v>68</v>
      </c>
      <c r="FM21">
        <f>SUMIFS(DataRegularSeason20242025!$AA$3:$AA$1315,DataRegularSeason20242025!$B$3:$B$1315, "&lt;=" &amp; FM$1, DataRegularSeason20242025!$D$3:$D$1315, $A21)+SUMIFS(DataRegularSeason20242025!$AB$3:$AB$1315,DataRegularSeason20242025!$B$3:$B$1315, "&lt;=" &amp; FM$1, DataRegularSeason20242025!$E$3:$E$1315, $A21)</f>
        <v>68</v>
      </c>
      <c r="FN21">
        <f>SUMIFS(DataRegularSeason20242025!$AA$3:$AA$1315,DataRegularSeason20242025!$B$3:$B$1315, "&lt;=" &amp; FN$1, DataRegularSeason20242025!$D$3:$D$1315, $A21)+SUMIFS(DataRegularSeason20242025!$AB$3:$AB$1315,DataRegularSeason20242025!$B$3:$B$1315, "&lt;=" &amp; FN$1, DataRegularSeason20242025!$E$3:$E$1315, $A21)</f>
        <v>68</v>
      </c>
      <c r="FO21">
        <f>SUMIFS(DataRegularSeason20242025!$AA$3:$AA$1315,DataRegularSeason20242025!$B$3:$B$1315, "&lt;=" &amp; FO$1, DataRegularSeason20242025!$D$3:$D$1315, $A21)+SUMIFS(DataRegularSeason20242025!$AB$3:$AB$1315,DataRegularSeason20242025!$B$3:$B$1315, "&lt;=" &amp; FO$1, DataRegularSeason20242025!$E$3:$E$1315, $A21)</f>
        <v>68</v>
      </c>
      <c r="FP21">
        <f>SUMIFS(DataRegularSeason20242025!$AA$3:$AA$1315,DataRegularSeason20242025!$B$3:$B$1315, "&lt;=" &amp; FP$1, DataRegularSeason20242025!$D$3:$D$1315, $A21)+SUMIFS(DataRegularSeason20242025!$AB$3:$AB$1315,DataRegularSeason20242025!$B$3:$B$1315, "&lt;=" &amp; FP$1, DataRegularSeason20242025!$E$3:$E$1315, $A21)</f>
        <v>68</v>
      </c>
      <c r="FQ21">
        <f>SUMIFS(DataRegularSeason20242025!$AA$3:$AA$1315,DataRegularSeason20242025!$B$3:$B$1315, "&lt;=" &amp; FQ$1, DataRegularSeason20242025!$D$3:$D$1315, $A21)+SUMIFS(DataRegularSeason20242025!$AB$3:$AB$1315,DataRegularSeason20242025!$B$3:$B$1315, "&lt;=" &amp; FQ$1, DataRegularSeason20242025!$E$3:$E$1315, $A21)</f>
        <v>68</v>
      </c>
      <c r="FR21">
        <f>SUMIFS(DataRegularSeason20242025!$AA$3:$AA$1315,DataRegularSeason20242025!$B$3:$B$1315, "&lt;=" &amp; FR$1, DataRegularSeason20242025!$D$3:$D$1315, $A21)+SUMIFS(DataRegularSeason20242025!$AB$3:$AB$1315,DataRegularSeason20242025!$B$3:$B$1315, "&lt;=" &amp; FR$1, DataRegularSeason20242025!$E$3:$E$1315, $A21)</f>
        <v>68</v>
      </c>
      <c r="FS21">
        <f>SUMIFS(DataRegularSeason20242025!$AA$3:$AA$1315,DataRegularSeason20242025!$B$3:$B$1315, "&lt;=" &amp; FS$1, DataRegularSeason20242025!$D$3:$D$1315, $A21)+SUMIFS(DataRegularSeason20242025!$AB$3:$AB$1315,DataRegularSeason20242025!$B$3:$B$1315, "&lt;=" &amp; FS$1, DataRegularSeason20242025!$E$3:$E$1315, $A21)</f>
        <v>68</v>
      </c>
      <c r="FT21">
        <f>SUMIFS(DataRegularSeason20242025!$AA$3:$AA$1315,DataRegularSeason20242025!$B$3:$B$1315, "&lt;=" &amp; FT$1, DataRegularSeason20242025!$D$3:$D$1315, $A21)+SUMIFS(DataRegularSeason20242025!$AB$3:$AB$1315,DataRegularSeason20242025!$B$3:$B$1315, "&lt;=" &amp; FT$1, DataRegularSeason20242025!$E$3:$E$1315, $A21)</f>
        <v>68</v>
      </c>
      <c r="FU21">
        <f>SUMIFS(DataRegularSeason20242025!$AA$3:$AA$1315,DataRegularSeason20242025!$B$3:$B$1315, "&lt;=" &amp; FU$1, DataRegularSeason20242025!$D$3:$D$1315, $A21)+SUMIFS(DataRegularSeason20242025!$AB$3:$AB$1315,DataRegularSeason20242025!$B$3:$B$1315, "&lt;=" &amp; FU$1, DataRegularSeason20242025!$E$3:$E$1315, $A21)</f>
        <v>68</v>
      </c>
      <c r="FV21">
        <f>SUMIFS(DataRegularSeason20242025!$AA$3:$AA$1315,DataRegularSeason20242025!$B$3:$B$1315, "&lt;=" &amp; FV$1, DataRegularSeason20242025!$D$3:$D$1315, $A21)+SUMIFS(DataRegularSeason20242025!$AB$3:$AB$1315,DataRegularSeason20242025!$B$3:$B$1315, "&lt;=" &amp; FV$1, DataRegularSeason20242025!$E$3:$E$1315, $A21)</f>
        <v>68</v>
      </c>
      <c r="FW21">
        <f>SUMIFS(DataRegularSeason20242025!$AA$3:$AA$1315,DataRegularSeason20242025!$B$3:$B$1315, "&lt;=" &amp; FW$1, DataRegularSeason20242025!$D$3:$D$1315, $A21)+SUMIFS(DataRegularSeason20242025!$AB$3:$AB$1315,DataRegularSeason20242025!$B$3:$B$1315, "&lt;=" &amp; FW$1, DataRegularSeason20242025!$E$3:$E$1315, $A21)</f>
        <v>68</v>
      </c>
      <c r="FX21">
        <f>SUMIFS(DataRegularSeason20242025!$AA$3:$AA$1315,DataRegularSeason20242025!$B$3:$B$1315, "&lt;=" &amp; FX$1, DataRegularSeason20242025!$D$3:$D$1315, $A21)+SUMIFS(DataRegularSeason20242025!$AB$3:$AB$1315,DataRegularSeason20242025!$B$3:$B$1315, "&lt;=" &amp; FX$1, DataRegularSeason20242025!$E$3:$E$1315, $A21)</f>
        <v>68</v>
      </c>
      <c r="FY21">
        <f>SUMIFS(DataRegularSeason20242025!$AA$3:$AA$1315,DataRegularSeason20242025!$B$3:$B$1315, "&lt;=" &amp; FY$1, DataRegularSeason20242025!$D$3:$D$1315, $A21)+SUMIFS(DataRegularSeason20242025!$AB$3:$AB$1315,DataRegularSeason20242025!$B$3:$B$1315, "&lt;=" &amp; FY$1, DataRegularSeason20242025!$E$3:$E$1315, $A21)</f>
        <v>68</v>
      </c>
      <c r="FZ21">
        <f>SUMIFS(DataRegularSeason20242025!$AA$3:$AA$1315,DataRegularSeason20242025!$B$3:$B$1315, "&lt;=" &amp; FZ$1, DataRegularSeason20242025!$D$3:$D$1315, $A21)+SUMIFS(DataRegularSeason20242025!$AB$3:$AB$1315,DataRegularSeason20242025!$B$3:$B$1315, "&lt;=" &amp; FZ$1, DataRegularSeason20242025!$E$3:$E$1315, $A21)</f>
        <v>68</v>
      </c>
      <c r="GA21">
        <f>SUMIFS(DataRegularSeason20242025!$AA$3:$AA$1315,DataRegularSeason20242025!$B$3:$B$1315, "&lt;=" &amp; GA$1, DataRegularSeason20242025!$D$3:$D$1315, $A21)+SUMIFS(DataRegularSeason20242025!$AB$3:$AB$1315,DataRegularSeason20242025!$B$3:$B$1315, "&lt;=" &amp; GA$1, DataRegularSeason20242025!$E$3:$E$1315, $A21)</f>
        <v>68</v>
      </c>
      <c r="GB21">
        <f>SUMIFS(DataRegularSeason20242025!$AA$3:$AA$1315,DataRegularSeason20242025!$B$3:$B$1315, "&lt;=" &amp; GB$1, DataRegularSeason20242025!$D$3:$D$1315, $A21)+SUMIFS(DataRegularSeason20242025!$AB$3:$AB$1315,DataRegularSeason20242025!$B$3:$B$1315, "&lt;=" &amp; GB$1, DataRegularSeason20242025!$E$3:$E$1315, $A21)</f>
        <v>68</v>
      </c>
      <c r="GC21">
        <f>SUMIFS(DataRegularSeason20242025!$AA$3:$AA$1315,DataRegularSeason20242025!$B$3:$B$1315, "&lt;=" &amp; GC$1, DataRegularSeason20242025!$D$3:$D$1315, $A21)+SUMIFS(DataRegularSeason20242025!$AB$3:$AB$1315,DataRegularSeason20242025!$B$3:$B$1315, "&lt;=" &amp; GC$1, DataRegularSeason20242025!$E$3:$E$1315, $A21)</f>
        <v>68</v>
      </c>
      <c r="GD21">
        <f>SUMIFS(DataRegularSeason20242025!$AA$3:$AA$1315,DataRegularSeason20242025!$B$3:$B$1315, "&lt;=" &amp; GD$1, DataRegularSeason20242025!$D$3:$D$1315, $A21)+SUMIFS(DataRegularSeason20242025!$AB$3:$AB$1315,DataRegularSeason20242025!$B$3:$B$1315, "&lt;=" &amp; GD$1, DataRegularSeason20242025!$E$3:$E$1315, $A21)</f>
        <v>68</v>
      </c>
      <c r="GE21">
        <f>SUMIFS(DataRegularSeason20242025!$AA$3:$AA$1315,DataRegularSeason20242025!$B$3:$B$1315, "&lt;=" &amp; GE$1, DataRegularSeason20242025!$D$3:$D$1315, $A21)+SUMIFS(DataRegularSeason20242025!$AB$3:$AB$1315,DataRegularSeason20242025!$B$3:$B$1315, "&lt;=" &amp; GE$1, DataRegularSeason20242025!$E$3:$E$1315, $A21)</f>
        <v>68</v>
      </c>
      <c r="GF21">
        <f>SUMIFS(DataRegularSeason20242025!$AA$3:$AA$1315,DataRegularSeason20242025!$B$3:$B$1315, "&lt;=" &amp; GF$1, DataRegularSeason20242025!$D$3:$D$1315, $A21)+SUMIFS(DataRegularSeason20242025!$AB$3:$AB$1315,DataRegularSeason20242025!$B$3:$B$1315, "&lt;=" &amp; GF$1, DataRegularSeason20242025!$E$3:$E$1315, $A21)</f>
        <v>68</v>
      </c>
      <c r="GG21">
        <f>SUMIFS(DataRegularSeason20242025!$AA$3:$AA$1315,DataRegularSeason20242025!$B$3:$B$1315, "&lt;=" &amp; GG$1, DataRegularSeason20242025!$D$3:$D$1315, $A21)+SUMIFS(DataRegularSeason20242025!$AB$3:$AB$1315,DataRegularSeason20242025!$B$3:$B$1315, "&lt;=" &amp; GG$1, DataRegularSeason20242025!$E$3:$E$1315, $A21)</f>
        <v>68</v>
      </c>
      <c r="GH21">
        <f>SUMIFS(DataRegularSeason20242025!$AA$3:$AA$1315,DataRegularSeason20242025!$B$3:$B$1315, "&lt;=" &amp; GH$1, DataRegularSeason20242025!$D$3:$D$1315, $A21)+SUMIFS(DataRegularSeason20242025!$AB$3:$AB$1315,DataRegularSeason20242025!$B$3:$B$1315, "&lt;=" &amp; GH$1, DataRegularSeason20242025!$E$3:$E$1315, $A21)</f>
        <v>68</v>
      </c>
      <c r="GI21">
        <f>SUMIFS(DataRegularSeason20242025!$AA$3:$AA$1315,DataRegularSeason20242025!$B$3:$B$1315, "&lt;=" &amp; GI$1, DataRegularSeason20242025!$D$3:$D$1315, $A21)+SUMIFS(DataRegularSeason20242025!$AB$3:$AB$1315,DataRegularSeason20242025!$B$3:$B$1315, "&lt;=" &amp; GI$1, DataRegularSeason20242025!$E$3:$E$1315, $A21)</f>
        <v>68</v>
      </c>
      <c r="GJ21">
        <f>SUMIFS(DataRegularSeason20242025!$AA$3:$AA$1315,DataRegularSeason20242025!$B$3:$B$1315, "&lt;=" &amp; GJ$1, DataRegularSeason20242025!$D$3:$D$1315, $A21)+SUMIFS(DataRegularSeason20242025!$AB$3:$AB$1315,DataRegularSeason20242025!$B$3:$B$1315, "&lt;=" &amp; GJ$1, DataRegularSeason20242025!$E$3:$E$1315, $A21)</f>
        <v>68</v>
      </c>
      <c r="GK21">
        <f>SUMIFS(DataRegularSeason20242025!$AA$3:$AA$1315,DataRegularSeason20242025!$B$3:$B$1315, "&lt;=" &amp; GK$1, DataRegularSeason20242025!$D$3:$D$1315, $A21)+SUMIFS(DataRegularSeason20242025!$AB$3:$AB$1315,DataRegularSeason20242025!$B$3:$B$1315, "&lt;=" &amp; GK$1, DataRegularSeason20242025!$E$3:$E$1315, $A21)</f>
        <v>68</v>
      </c>
      <c r="GL21">
        <f>SUMIFS(DataRegularSeason20242025!$AA$3:$AA$1315,DataRegularSeason20242025!$B$3:$B$1315, "&lt;=" &amp; GL$1, DataRegularSeason20242025!$D$3:$D$1315, $A21)+SUMIFS(DataRegularSeason20242025!$AB$3:$AB$1315,DataRegularSeason20242025!$B$3:$B$1315, "&lt;=" &amp; GL$1, DataRegularSeason20242025!$E$3:$E$1315, $A21)</f>
        <v>68</v>
      </c>
      <c r="GM21">
        <f>SUMIFS(DataRegularSeason20242025!$AA$3:$AA$1315,DataRegularSeason20242025!$B$3:$B$1315, "&lt;=" &amp; GM$1, DataRegularSeason20242025!$D$3:$D$1315, $A21)+SUMIFS(DataRegularSeason20242025!$AB$3:$AB$1315,DataRegularSeason20242025!$B$3:$B$1315, "&lt;=" &amp; GM$1, DataRegularSeason20242025!$E$3:$E$1315, $A21)</f>
        <v>68</v>
      </c>
      <c r="GN21">
        <f>SUMIFS(DataRegularSeason20242025!$AA$3:$AA$1315,DataRegularSeason20242025!$B$3:$B$1315, "&lt;=" &amp; GN$1, DataRegularSeason20242025!$D$3:$D$1315, $A21)+SUMIFS(DataRegularSeason20242025!$AB$3:$AB$1315,DataRegularSeason20242025!$B$3:$B$1315, "&lt;=" &amp; GN$1, DataRegularSeason20242025!$E$3:$E$1315, $A21)</f>
        <v>68</v>
      </c>
      <c r="GO21">
        <f>SUMIFS(DataRegularSeason20242025!$AA$3:$AA$1315,DataRegularSeason20242025!$B$3:$B$1315, "&lt;=" &amp; GO$1, DataRegularSeason20242025!$D$3:$D$1315, $A21)+SUMIFS(DataRegularSeason20242025!$AB$3:$AB$1315,DataRegularSeason20242025!$B$3:$B$1315, "&lt;=" &amp; GO$1, DataRegularSeason20242025!$E$3:$E$1315, $A21)</f>
        <v>68</v>
      </c>
      <c r="GP21">
        <f>SUMIFS(DataRegularSeason20242025!$AA$3:$AA$1315,DataRegularSeason20242025!$B$3:$B$1315, "&lt;=" &amp; GP$1, DataRegularSeason20242025!$D$3:$D$1315, $A21)+SUMIFS(DataRegularSeason20242025!$AB$3:$AB$1315,DataRegularSeason20242025!$B$3:$B$1315, "&lt;=" &amp; GP$1, DataRegularSeason20242025!$E$3:$E$1315, $A21)</f>
        <v>68</v>
      </c>
      <c r="GQ21">
        <f>SUMIFS(DataRegularSeason20242025!$AA$3:$AA$1315,DataRegularSeason20242025!$B$3:$B$1315, "&lt;=" &amp; GQ$1, DataRegularSeason20242025!$D$3:$D$1315, $A21)+SUMIFS(DataRegularSeason20242025!$AB$3:$AB$1315,DataRegularSeason20242025!$B$3:$B$1315, "&lt;=" &amp; GQ$1, DataRegularSeason20242025!$E$3:$E$1315, $A21)</f>
        <v>68</v>
      </c>
      <c r="GR21">
        <f>SUMIFS(DataRegularSeason20242025!$AA$3:$AA$1315,DataRegularSeason20242025!$B$3:$B$1315, "&lt;=" &amp; GR$1, DataRegularSeason20242025!$D$3:$D$1315, $A21)+SUMIFS(DataRegularSeason20242025!$AB$3:$AB$1315,DataRegularSeason20242025!$B$3:$B$1315, "&lt;=" &amp; GR$1, DataRegularSeason20242025!$E$3:$E$1315, $A21)</f>
        <v>68</v>
      </c>
      <c r="GS21">
        <f>SUMIFS(DataRegularSeason20242025!$AA$3:$AA$1315,DataRegularSeason20242025!$B$3:$B$1315, "&lt;=" &amp; GS$1, DataRegularSeason20242025!$D$3:$D$1315, $A21)+SUMIFS(DataRegularSeason20242025!$AB$3:$AB$1315,DataRegularSeason20242025!$B$3:$B$1315, "&lt;=" &amp; GS$1, DataRegularSeason20242025!$E$3:$E$1315, $A21)</f>
        <v>68</v>
      </c>
      <c r="GT21">
        <f>SUMIFS(DataRegularSeason20242025!$AA$3:$AA$1315,DataRegularSeason20242025!$B$3:$B$1315, "&lt;=" &amp; GT$1, DataRegularSeason20242025!$D$3:$D$1315, $A21)+SUMIFS(DataRegularSeason20242025!$AB$3:$AB$1315,DataRegularSeason20242025!$B$3:$B$1315, "&lt;=" &amp; GT$1, DataRegularSeason20242025!$E$3:$E$1315, $A21)</f>
        <v>68</v>
      </c>
      <c r="GU21">
        <f>SUMIFS(DataRegularSeason20242025!$AA$3:$AA$1315,DataRegularSeason20242025!$B$3:$B$1315, "&lt;=" &amp; GU$1, DataRegularSeason20242025!$D$3:$D$1315, $A21)+SUMIFS(DataRegularSeason20242025!$AB$3:$AB$1315,DataRegularSeason20242025!$B$3:$B$1315, "&lt;=" &amp; GU$1, DataRegularSeason20242025!$E$3:$E$1315, $A21)</f>
        <v>68</v>
      </c>
    </row>
    <row r="22" spans="1:203" x14ac:dyDescent="0.25">
      <c r="A22" t="s">
        <v>14</v>
      </c>
      <c r="B22" t="s">
        <v>96</v>
      </c>
      <c r="C22" s="129"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57</v>
      </c>
      <c r="ER22">
        <f>SUMIFS(DataRegularSeason20242025!$AA$3:$AA$1315,DataRegularSeason20242025!$B$3:$B$1315, "&lt;=" &amp; ER$1, DataRegularSeason20242025!$D$3:$D$1315, $A22)+SUMIFS(DataRegularSeason20242025!$AB$3:$AB$1315,DataRegularSeason20242025!$B$3:$B$1315, "&lt;=" &amp; ER$1, DataRegularSeason20242025!$E$3:$E$1315, $A22)</f>
        <v>57</v>
      </c>
      <c r="ES22">
        <f>SUMIFS(DataRegularSeason20242025!$AA$3:$AA$1315,DataRegularSeason20242025!$B$3:$B$1315, "&lt;=" &amp; ES$1, DataRegularSeason20242025!$D$3:$D$1315, $A22)+SUMIFS(DataRegularSeason20242025!$AB$3:$AB$1315,DataRegularSeason20242025!$B$3:$B$1315, "&lt;=" &amp; ES$1, DataRegularSeason20242025!$E$3:$E$1315, $A22)</f>
        <v>57</v>
      </c>
      <c r="ET22">
        <f>SUMIFS(DataRegularSeason20242025!$AA$3:$AA$1315,DataRegularSeason20242025!$B$3:$B$1315, "&lt;=" &amp; ET$1, DataRegularSeason20242025!$D$3:$D$1315, $A22)+SUMIFS(DataRegularSeason20242025!$AB$3:$AB$1315,DataRegularSeason20242025!$B$3:$B$1315, "&lt;=" &amp; ET$1, DataRegularSeason20242025!$E$3:$E$1315, $A22)</f>
        <v>57</v>
      </c>
      <c r="EU22">
        <f>SUMIFS(DataRegularSeason20242025!$AA$3:$AA$1315,DataRegularSeason20242025!$B$3:$B$1315, "&lt;=" &amp; EU$1, DataRegularSeason20242025!$D$3:$D$1315, $A22)+SUMIFS(DataRegularSeason20242025!$AB$3:$AB$1315,DataRegularSeason20242025!$B$3:$B$1315, "&lt;=" &amp; EU$1, DataRegularSeason20242025!$E$3:$E$1315, $A22)</f>
        <v>57</v>
      </c>
      <c r="EV22">
        <f>SUMIFS(DataRegularSeason20242025!$AA$3:$AA$1315,DataRegularSeason20242025!$B$3:$B$1315, "&lt;=" &amp; EV$1, DataRegularSeason20242025!$D$3:$D$1315, $A22)+SUMIFS(DataRegularSeason20242025!$AB$3:$AB$1315,DataRegularSeason20242025!$B$3:$B$1315, "&lt;=" &amp; EV$1, DataRegularSeason20242025!$E$3:$E$1315, $A22)</f>
        <v>57</v>
      </c>
      <c r="EW22">
        <f>SUMIFS(DataRegularSeason20242025!$AA$3:$AA$1315,DataRegularSeason20242025!$B$3:$B$1315, "&lt;=" &amp; EW$1, DataRegularSeason20242025!$D$3:$D$1315, $A22)+SUMIFS(DataRegularSeason20242025!$AB$3:$AB$1315,DataRegularSeason20242025!$B$3:$B$1315, "&lt;=" &amp; EW$1, DataRegularSeason20242025!$E$3:$E$1315, $A22)</f>
        <v>57</v>
      </c>
      <c r="EX22">
        <f>SUMIFS(DataRegularSeason20242025!$AA$3:$AA$1315,DataRegularSeason20242025!$B$3:$B$1315, "&lt;=" &amp; EX$1, DataRegularSeason20242025!$D$3:$D$1315, $A22)+SUMIFS(DataRegularSeason20242025!$AB$3:$AB$1315,DataRegularSeason20242025!$B$3:$B$1315, "&lt;=" &amp; EX$1, DataRegularSeason20242025!$E$3:$E$1315, $A22)</f>
        <v>57</v>
      </c>
      <c r="EY22">
        <f>SUMIFS(DataRegularSeason20242025!$AA$3:$AA$1315,DataRegularSeason20242025!$B$3:$B$1315, "&lt;=" &amp; EY$1, DataRegularSeason20242025!$D$3:$D$1315, $A22)+SUMIFS(DataRegularSeason20242025!$AB$3:$AB$1315,DataRegularSeason20242025!$B$3:$B$1315, "&lt;=" &amp; EY$1, DataRegularSeason20242025!$E$3:$E$1315, $A22)</f>
        <v>57</v>
      </c>
      <c r="EZ22">
        <f>SUMIFS(DataRegularSeason20242025!$AA$3:$AA$1315,DataRegularSeason20242025!$B$3:$B$1315, "&lt;=" &amp; EZ$1, DataRegularSeason20242025!$D$3:$D$1315, $A22)+SUMIFS(DataRegularSeason20242025!$AB$3:$AB$1315,DataRegularSeason20242025!$B$3:$B$1315, "&lt;=" &amp; EZ$1, DataRegularSeason20242025!$E$3:$E$1315, $A22)</f>
        <v>57</v>
      </c>
      <c r="FA22">
        <f>SUMIFS(DataRegularSeason20242025!$AA$3:$AA$1315,DataRegularSeason20242025!$B$3:$B$1315, "&lt;=" &amp; FA$1, DataRegularSeason20242025!$D$3:$D$1315, $A22)+SUMIFS(DataRegularSeason20242025!$AB$3:$AB$1315,DataRegularSeason20242025!$B$3:$B$1315, "&lt;=" &amp; FA$1, DataRegularSeason20242025!$E$3:$E$1315, $A22)</f>
        <v>57</v>
      </c>
      <c r="FB22">
        <f>SUMIFS(DataRegularSeason20242025!$AA$3:$AA$1315,DataRegularSeason20242025!$B$3:$B$1315, "&lt;=" &amp; FB$1, DataRegularSeason20242025!$D$3:$D$1315, $A22)+SUMIFS(DataRegularSeason20242025!$AB$3:$AB$1315,DataRegularSeason20242025!$B$3:$B$1315, "&lt;=" &amp; FB$1, DataRegularSeason20242025!$E$3:$E$1315, $A22)</f>
        <v>57</v>
      </c>
      <c r="FC22">
        <f>SUMIFS(DataRegularSeason20242025!$AA$3:$AA$1315,DataRegularSeason20242025!$B$3:$B$1315, "&lt;=" &amp; FC$1, DataRegularSeason20242025!$D$3:$D$1315, $A22)+SUMIFS(DataRegularSeason20242025!$AB$3:$AB$1315,DataRegularSeason20242025!$B$3:$B$1315, "&lt;=" &amp; FC$1, DataRegularSeason20242025!$E$3:$E$1315, $A22)</f>
        <v>57</v>
      </c>
      <c r="FD22">
        <f>SUMIFS(DataRegularSeason20242025!$AA$3:$AA$1315,DataRegularSeason20242025!$B$3:$B$1315, "&lt;=" &amp; FD$1, DataRegularSeason20242025!$D$3:$D$1315, $A22)+SUMIFS(DataRegularSeason20242025!$AB$3:$AB$1315,DataRegularSeason20242025!$B$3:$B$1315, "&lt;=" &amp; FD$1, DataRegularSeason20242025!$E$3:$E$1315, $A22)</f>
        <v>57</v>
      </c>
      <c r="FE22">
        <f>SUMIFS(DataRegularSeason20242025!$AA$3:$AA$1315,DataRegularSeason20242025!$B$3:$B$1315, "&lt;=" &amp; FE$1, DataRegularSeason20242025!$D$3:$D$1315, $A22)+SUMIFS(DataRegularSeason20242025!$AB$3:$AB$1315,DataRegularSeason20242025!$B$3:$B$1315, "&lt;=" &amp; FE$1, DataRegularSeason20242025!$E$3:$E$1315, $A22)</f>
        <v>57</v>
      </c>
      <c r="FF22">
        <f>SUMIFS(DataRegularSeason20242025!$AA$3:$AA$1315,DataRegularSeason20242025!$B$3:$B$1315, "&lt;=" &amp; FF$1, DataRegularSeason20242025!$D$3:$D$1315, $A22)+SUMIFS(DataRegularSeason20242025!$AB$3:$AB$1315,DataRegularSeason20242025!$B$3:$B$1315, "&lt;=" &amp; FF$1, DataRegularSeason20242025!$E$3:$E$1315, $A22)</f>
        <v>57</v>
      </c>
      <c r="FG22">
        <f>SUMIFS(DataRegularSeason20242025!$AA$3:$AA$1315,DataRegularSeason20242025!$B$3:$B$1315, "&lt;=" &amp; FG$1, DataRegularSeason20242025!$D$3:$D$1315, $A22)+SUMIFS(DataRegularSeason20242025!$AB$3:$AB$1315,DataRegularSeason20242025!$B$3:$B$1315, "&lt;=" &amp; FG$1, DataRegularSeason20242025!$E$3:$E$1315, $A22)</f>
        <v>57</v>
      </c>
      <c r="FH22">
        <f>SUMIFS(DataRegularSeason20242025!$AA$3:$AA$1315,DataRegularSeason20242025!$B$3:$B$1315, "&lt;=" &amp; FH$1, DataRegularSeason20242025!$D$3:$D$1315, $A22)+SUMIFS(DataRegularSeason20242025!$AB$3:$AB$1315,DataRegularSeason20242025!$B$3:$B$1315, "&lt;=" &amp; FH$1, DataRegularSeason20242025!$E$3:$E$1315, $A22)</f>
        <v>57</v>
      </c>
      <c r="FI22">
        <f>SUMIFS(DataRegularSeason20242025!$AA$3:$AA$1315,DataRegularSeason20242025!$B$3:$B$1315, "&lt;=" &amp; FI$1, DataRegularSeason20242025!$D$3:$D$1315, $A22)+SUMIFS(DataRegularSeason20242025!$AB$3:$AB$1315,DataRegularSeason20242025!$B$3:$B$1315, "&lt;=" &amp; FI$1, DataRegularSeason20242025!$E$3:$E$1315, $A22)</f>
        <v>57</v>
      </c>
      <c r="FJ22">
        <f>SUMIFS(DataRegularSeason20242025!$AA$3:$AA$1315,DataRegularSeason20242025!$B$3:$B$1315, "&lt;=" &amp; FJ$1, DataRegularSeason20242025!$D$3:$D$1315, $A22)+SUMIFS(DataRegularSeason20242025!$AB$3:$AB$1315,DataRegularSeason20242025!$B$3:$B$1315, "&lt;=" &amp; FJ$1, DataRegularSeason20242025!$E$3:$E$1315, $A22)</f>
        <v>57</v>
      </c>
      <c r="FK22">
        <f>SUMIFS(DataRegularSeason20242025!$AA$3:$AA$1315,DataRegularSeason20242025!$B$3:$B$1315, "&lt;=" &amp; FK$1, DataRegularSeason20242025!$D$3:$D$1315, $A22)+SUMIFS(DataRegularSeason20242025!$AB$3:$AB$1315,DataRegularSeason20242025!$B$3:$B$1315, "&lt;=" &amp; FK$1, DataRegularSeason20242025!$E$3:$E$1315, $A22)</f>
        <v>57</v>
      </c>
      <c r="FL22">
        <f>SUMIFS(DataRegularSeason20242025!$AA$3:$AA$1315,DataRegularSeason20242025!$B$3:$B$1315, "&lt;=" &amp; FL$1, DataRegularSeason20242025!$D$3:$D$1315, $A22)+SUMIFS(DataRegularSeason20242025!$AB$3:$AB$1315,DataRegularSeason20242025!$B$3:$B$1315, "&lt;=" &amp; FL$1, DataRegularSeason20242025!$E$3:$E$1315, $A22)</f>
        <v>57</v>
      </c>
      <c r="FM22">
        <f>SUMIFS(DataRegularSeason20242025!$AA$3:$AA$1315,DataRegularSeason20242025!$B$3:$B$1315, "&lt;=" &amp; FM$1, DataRegularSeason20242025!$D$3:$D$1315, $A22)+SUMIFS(DataRegularSeason20242025!$AB$3:$AB$1315,DataRegularSeason20242025!$B$3:$B$1315, "&lt;=" &amp; FM$1, DataRegularSeason20242025!$E$3:$E$1315, $A22)</f>
        <v>57</v>
      </c>
      <c r="FN22">
        <f>SUMIFS(DataRegularSeason20242025!$AA$3:$AA$1315,DataRegularSeason20242025!$B$3:$B$1315, "&lt;=" &amp; FN$1, DataRegularSeason20242025!$D$3:$D$1315, $A22)+SUMIFS(DataRegularSeason20242025!$AB$3:$AB$1315,DataRegularSeason20242025!$B$3:$B$1315, "&lt;=" &amp; FN$1, DataRegularSeason20242025!$E$3:$E$1315, $A22)</f>
        <v>57</v>
      </c>
      <c r="FO22">
        <f>SUMIFS(DataRegularSeason20242025!$AA$3:$AA$1315,DataRegularSeason20242025!$B$3:$B$1315, "&lt;=" &amp; FO$1, DataRegularSeason20242025!$D$3:$D$1315, $A22)+SUMIFS(DataRegularSeason20242025!$AB$3:$AB$1315,DataRegularSeason20242025!$B$3:$B$1315, "&lt;=" &amp; FO$1, DataRegularSeason20242025!$E$3:$E$1315, $A22)</f>
        <v>57</v>
      </c>
      <c r="FP22">
        <f>SUMIFS(DataRegularSeason20242025!$AA$3:$AA$1315,DataRegularSeason20242025!$B$3:$B$1315, "&lt;=" &amp; FP$1, DataRegularSeason20242025!$D$3:$D$1315, $A22)+SUMIFS(DataRegularSeason20242025!$AB$3:$AB$1315,DataRegularSeason20242025!$B$3:$B$1315, "&lt;=" &amp; FP$1, DataRegularSeason20242025!$E$3:$E$1315, $A22)</f>
        <v>57</v>
      </c>
      <c r="FQ22">
        <f>SUMIFS(DataRegularSeason20242025!$AA$3:$AA$1315,DataRegularSeason20242025!$B$3:$B$1315, "&lt;=" &amp; FQ$1, DataRegularSeason20242025!$D$3:$D$1315, $A22)+SUMIFS(DataRegularSeason20242025!$AB$3:$AB$1315,DataRegularSeason20242025!$B$3:$B$1315, "&lt;=" &amp; FQ$1, DataRegularSeason20242025!$E$3:$E$1315, $A22)</f>
        <v>57</v>
      </c>
      <c r="FR22">
        <f>SUMIFS(DataRegularSeason20242025!$AA$3:$AA$1315,DataRegularSeason20242025!$B$3:$B$1315, "&lt;=" &amp; FR$1, DataRegularSeason20242025!$D$3:$D$1315, $A22)+SUMIFS(DataRegularSeason20242025!$AB$3:$AB$1315,DataRegularSeason20242025!$B$3:$B$1315, "&lt;=" &amp; FR$1, DataRegularSeason20242025!$E$3:$E$1315, $A22)</f>
        <v>57</v>
      </c>
      <c r="FS22">
        <f>SUMIFS(DataRegularSeason20242025!$AA$3:$AA$1315,DataRegularSeason20242025!$B$3:$B$1315, "&lt;=" &amp; FS$1, DataRegularSeason20242025!$D$3:$D$1315, $A22)+SUMIFS(DataRegularSeason20242025!$AB$3:$AB$1315,DataRegularSeason20242025!$B$3:$B$1315, "&lt;=" &amp; FS$1, DataRegularSeason20242025!$E$3:$E$1315, $A22)</f>
        <v>57</v>
      </c>
      <c r="FT22">
        <f>SUMIFS(DataRegularSeason20242025!$AA$3:$AA$1315,DataRegularSeason20242025!$B$3:$B$1315, "&lt;=" &amp; FT$1, DataRegularSeason20242025!$D$3:$D$1315, $A22)+SUMIFS(DataRegularSeason20242025!$AB$3:$AB$1315,DataRegularSeason20242025!$B$3:$B$1315, "&lt;=" &amp; FT$1, DataRegularSeason20242025!$E$3:$E$1315, $A22)</f>
        <v>57</v>
      </c>
      <c r="FU22">
        <f>SUMIFS(DataRegularSeason20242025!$AA$3:$AA$1315,DataRegularSeason20242025!$B$3:$B$1315, "&lt;=" &amp; FU$1, DataRegularSeason20242025!$D$3:$D$1315, $A22)+SUMIFS(DataRegularSeason20242025!$AB$3:$AB$1315,DataRegularSeason20242025!$B$3:$B$1315, "&lt;=" &amp; FU$1, DataRegularSeason20242025!$E$3:$E$1315, $A22)</f>
        <v>57</v>
      </c>
      <c r="FV22">
        <f>SUMIFS(DataRegularSeason20242025!$AA$3:$AA$1315,DataRegularSeason20242025!$B$3:$B$1315, "&lt;=" &amp; FV$1, DataRegularSeason20242025!$D$3:$D$1315, $A22)+SUMIFS(DataRegularSeason20242025!$AB$3:$AB$1315,DataRegularSeason20242025!$B$3:$B$1315, "&lt;=" &amp; FV$1, DataRegularSeason20242025!$E$3:$E$1315, $A22)</f>
        <v>57</v>
      </c>
      <c r="FW22">
        <f>SUMIFS(DataRegularSeason20242025!$AA$3:$AA$1315,DataRegularSeason20242025!$B$3:$B$1315, "&lt;=" &amp; FW$1, DataRegularSeason20242025!$D$3:$D$1315, $A22)+SUMIFS(DataRegularSeason20242025!$AB$3:$AB$1315,DataRegularSeason20242025!$B$3:$B$1315, "&lt;=" &amp; FW$1, DataRegularSeason20242025!$E$3:$E$1315, $A22)</f>
        <v>57</v>
      </c>
      <c r="FX22">
        <f>SUMIFS(DataRegularSeason20242025!$AA$3:$AA$1315,DataRegularSeason20242025!$B$3:$B$1315, "&lt;=" &amp; FX$1, DataRegularSeason20242025!$D$3:$D$1315, $A22)+SUMIFS(DataRegularSeason20242025!$AB$3:$AB$1315,DataRegularSeason20242025!$B$3:$B$1315, "&lt;=" &amp; FX$1, DataRegularSeason20242025!$E$3:$E$1315, $A22)</f>
        <v>57</v>
      </c>
      <c r="FY22">
        <f>SUMIFS(DataRegularSeason20242025!$AA$3:$AA$1315,DataRegularSeason20242025!$B$3:$B$1315, "&lt;=" &amp; FY$1, DataRegularSeason20242025!$D$3:$D$1315, $A22)+SUMIFS(DataRegularSeason20242025!$AB$3:$AB$1315,DataRegularSeason20242025!$B$3:$B$1315, "&lt;=" &amp; FY$1, DataRegularSeason20242025!$E$3:$E$1315, $A22)</f>
        <v>57</v>
      </c>
      <c r="FZ22">
        <f>SUMIFS(DataRegularSeason20242025!$AA$3:$AA$1315,DataRegularSeason20242025!$B$3:$B$1315, "&lt;=" &amp; FZ$1, DataRegularSeason20242025!$D$3:$D$1315, $A22)+SUMIFS(DataRegularSeason20242025!$AB$3:$AB$1315,DataRegularSeason20242025!$B$3:$B$1315, "&lt;=" &amp; FZ$1, DataRegularSeason20242025!$E$3:$E$1315, $A22)</f>
        <v>57</v>
      </c>
      <c r="GA22">
        <f>SUMIFS(DataRegularSeason20242025!$AA$3:$AA$1315,DataRegularSeason20242025!$B$3:$B$1315, "&lt;=" &amp; GA$1, DataRegularSeason20242025!$D$3:$D$1315, $A22)+SUMIFS(DataRegularSeason20242025!$AB$3:$AB$1315,DataRegularSeason20242025!$B$3:$B$1315, "&lt;=" &amp; GA$1, DataRegularSeason20242025!$E$3:$E$1315, $A22)</f>
        <v>57</v>
      </c>
      <c r="GB22">
        <f>SUMIFS(DataRegularSeason20242025!$AA$3:$AA$1315,DataRegularSeason20242025!$B$3:$B$1315, "&lt;=" &amp; GB$1, DataRegularSeason20242025!$D$3:$D$1315, $A22)+SUMIFS(DataRegularSeason20242025!$AB$3:$AB$1315,DataRegularSeason20242025!$B$3:$B$1315, "&lt;=" &amp; GB$1, DataRegularSeason20242025!$E$3:$E$1315, $A22)</f>
        <v>57</v>
      </c>
      <c r="GC22">
        <f>SUMIFS(DataRegularSeason20242025!$AA$3:$AA$1315,DataRegularSeason20242025!$B$3:$B$1315, "&lt;=" &amp; GC$1, DataRegularSeason20242025!$D$3:$D$1315, $A22)+SUMIFS(DataRegularSeason20242025!$AB$3:$AB$1315,DataRegularSeason20242025!$B$3:$B$1315, "&lt;=" &amp; GC$1, DataRegularSeason20242025!$E$3:$E$1315, $A22)</f>
        <v>57</v>
      </c>
      <c r="GD22">
        <f>SUMIFS(DataRegularSeason20242025!$AA$3:$AA$1315,DataRegularSeason20242025!$B$3:$B$1315, "&lt;=" &amp; GD$1, DataRegularSeason20242025!$D$3:$D$1315, $A22)+SUMIFS(DataRegularSeason20242025!$AB$3:$AB$1315,DataRegularSeason20242025!$B$3:$B$1315, "&lt;=" &amp; GD$1, DataRegularSeason20242025!$E$3:$E$1315, $A22)</f>
        <v>57</v>
      </c>
      <c r="GE22">
        <f>SUMIFS(DataRegularSeason20242025!$AA$3:$AA$1315,DataRegularSeason20242025!$B$3:$B$1315, "&lt;=" &amp; GE$1, DataRegularSeason20242025!$D$3:$D$1315, $A22)+SUMIFS(DataRegularSeason20242025!$AB$3:$AB$1315,DataRegularSeason20242025!$B$3:$B$1315, "&lt;=" &amp; GE$1, DataRegularSeason20242025!$E$3:$E$1315, $A22)</f>
        <v>57</v>
      </c>
      <c r="GF22">
        <f>SUMIFS(DataRegularSeason20242025!$AA$3:$AA$1315,DataRegularSeason20242025!$B$3:$B$1315, "&lt;=" &amp; GF$1, DataRegularSeason20242025!$D$3:$D$1315, $A22)+SUMIFS(DataRegularSeason20242025!$AB$3:$AB$1315,DataRegularSeason20242025!$B$3:$B$1315, "&lt;=" &amp; GF$1, DataRegularSeason20242025!$E$3:$E$1315, $A22)</f>
        <v>57</v>
      </c>
      <c r="GG22">
        <f>SUMIFS(DataRegularSeason20242025!$AA$3:$AA$1315,DataRegularSeason20242025!$B$3:$B$1315, "&lt;=" &amp; GG$1, DataRegularSeason20242025!$D$3:$D$1315, $A22)+SUMIFS(DataRegularSeason20242025!$AB$3:$AB$1315,DataRegularSeason20242025!$B$3:$B$1315, "&lt;=" &amp; GG$1, DataRegularSeason20242025!$E$3:$E$1315, $A22)</f>
        <v>57</v>
      </c>
      <c r="GH22">
        <f>SUMIFS(DataRegularSeason20242025!$AA$3:$AA$1315,DataRegularSeason20242025!$B$3:$B$1315, "&lt;=" &amp; GH$1, DataRegularSeason20242025!$D$3:$D$1315, $A22)+SUMIFS(DataRegularSeason20242025!$AB$3:$AB$1315,DataRegularSeason20242025!$B$3:$B$1315, "&lt;=" &amp; GH$1, DataRegularSeason20242025!$E$3:$E$1315, $A22)</f>
        <v>57</v>
      </c>
      <c r="GI22">
        <f>SUMIFS(DataRegularSeason20242025!$AA$3:$AA$1315,DataRegularSeason20242025!$B$3:$B$1315, "&lt;=" &amp; GI$1, DataRegularSeason20242025!$D$3:$D$1315, $A22)+SUMIFS(DataRegularSeason20242025!$AB$3:$AB$1315,DataRegularSeason20242025!$B$3:$B$1315, "&lt;=" &amp; GI$1, DataRegularSeason20242025!$E$3:$E$1315, $A22)</f>
        <v>57</v>
      </c>
      <c r="GJ22">
        <f>SUMIFS(DataRegularSeason20242025!$AA$3:$AA$1315,DataRegularSeason20242025!$B$3:$B$1315, "&lt;=" &amp; GJ$1, DataRegularSeason20242025!$D$3:$D$1315, $A22)+SUMIFS(DataRegularSeason20242025!$AB$3:$AB$1315,DataRegularSeason20242025!$B$3:$B$1315, "&lt;=" &amp; GJ$1, DataRegularSeason20242025!$E$3:$E$1315, $A22)</f>
        <v>57</v>
      </c>
      <c r="GK22">
        <f>SUMIFS(DataRegularSeason20242025!$AA$3:$AA$1315,DataRegularSeason20242025!$B$3:$B$1315, "&lt;=" &amp; GK$1, DataRegularSeason20242025!$D$3:$D$1315, $A22)+SUMIFS(DataRegularSeason20242025!$AB$3:$AB$1315,DataRegularSeason20242025!$B$3:$B$1315, "&lt;=" &amp; GK$1, DataRegularSeason20242025!$E$3:$E$1315, $A22)</f>
        <v>57</v>
      </c>
      <c r="GL22">
        <f>SUMIFS(DataRegularSeason20242025!$AA$3:$AA$1315,DataRegularSeason20242025!$B$3:$B$1315, "&lt;=" &amp; GL$1, DataRegularSeason20242025!$D$3:$D$1315, $A22)+SUMIFS(DataRegularSeason20242025!$AB$3:$AB$1315,DataRegularSeason20242025!$B$3:$B$1315, "&lt;=" &amp; GL$1, DataRegularSeason20242025!$E$3:$E$1315, $A22)</f>
        <v>57</v>
      </c>
      <c r="GM22">
        <f>SUMIFS(DataRegularSeason20242025!$AA$3:$AA$1315,DataRegularSeason20242025!$B$3:$B$1315, "&lt;=" &amp; GM$1, DataRegularSeason20242025!$D$3:$D$1315, $A22)+SUMIFS(DataRegularSeason20242025!$AB$3:$AB$1315,DataRegularSeason20242025!$B$3:$B$1315, "&lt;=" &amp; GM$1, DataRegularSeason20242025!$E$3:$E$1315, $A22)</f>
        <v>57</v>
      </c>
      <c r="GN22">
        <f>SUMIFS(DataRegularSeason20242025!$AA$3:$AA$1315,DataRegularSeason20242025!$B$3:$B$1315, "&lt;=" &amp; GN$1, DataRegularSeason20242025!$D$3:$D$1315, $A22)+SUMIFS(DataRegularSeason20242025!$AB$3:$AB$1315,DataRegularSeason20242025!$B$3:$B$1315, "&lt;=" &amp; GN$1, DataRegularSeason20242025!$E$3:$E$1315, $A22)</f>
        <v>57</v>
      </c>
      <c r="GO22">
        <f>SUMIFS(DataRegularSeason20242025!$AA$3:$AA$1315,DataRegularSeason20242025!$B$3:$B$1315, "&lt;=" &amp; GO$1, DataRegularSeason20242025!$D$3:$D$1315, $A22)+SUMIFS(DataRegularSeason20242025!$AB$3:$AB$1315,DataRegularSeason20242025!$B$3:$B$1315, "&lt;=" &amp; GO$1, DataRegularSeason20242025!$E$3:$E$1315, $A22)</f>
        <v>57</v>
      </c>
      <c r="GP22">
        <f>SUMIFS(DataRegularSeason20242025!$AA$3:$AA$1315,DataRegularSeason20242025!$B$3:$B$1315, "&lt;=" &amp; GP$1, DataRegularSeason20242025!$D$3:$D$1315, $A22)+SUMIFS(DataRegularSeason20242025!$AB$3:$AB$1315,DataRegularSeason20242025!$B$3:$B$1315, "&lt;=" &amp; GP$1, DataRegularSeason20242025!$E$3:$E$1315, $A22)</f>
        <v>57</v>
      </c>
      <c r="GQ22">
        <f>SUMIFS(DataRegularSeason20242025!$AA$3:$AA$1315,DataRegularSeason20242025!$B$3:$B$1315, "&lt;=" &amp; GQ$1, DataRegularSeason20242025!$D$3:$D$1315, $A22)+SUMIFS(DataRegularSeason20242025!$AB$3:$AB$1315,DataRegularSeason20242025!$B$3:$B$1315, "&lt;=" &amp; GQ$1, DataRegularSeason20242025!$E$3:$E$1315, $A22)</f>
        <v>57</v>
      </c>
      <c r="GR22">
        <f>SUMIFS(DataRegularSeason20242025!$AA$3:$AA$1315,DataRegularSeason20242025!$B$3:$B$1315, "&lt;=" &amp; GR$1, DataRegularSeason20242025!$D$3:$D$1315, $A22)+SUMIFS(DataRegularSeason20242025!$AB$3:$AB$1315,DataRegularSeason20242025!$B$3:$B$1315, "&lt;=" &amp; GR$1, DataRegularSeason20242025!$E$3:$E$1315, $A22)</f>
        <v>57</v>
      </c>
      <c r="GS22">
        <f>SUMIFS(DataRegularSeason20242025!$AA$3:$AA$1315,DataRegularSeason20242025!$B$3:$B$1315, "&lt;=" &amp; GS$1, DataRegularSeason20242025!$D$3:$D$1315, $A22)+SUMIFS(DataRegularSeason20242025!$AB$3:$AB$1315,DataRegularSeason20242025!$B$3:$B$1315, "&lt;=" &amp; GS$1, DataRegularSeason20242025!$E$3:$E$1315, $A22)</f>
        <v>57</v>
      </c>
      <c r="GT22">
        <f>SUMIFS(DataRegularSeason20242025!$AA$3:$AA$1315,DataRegularSeason20242025!$B$3:$B$1315, "&lt;=" &amp; GT$1, DataRegularSeason20242025!$D$3:$D$1315, $A22)+SUMIFS(DataRegularSeason20242025!$AB$3:$AB$1315,DataRegularSeason20242025!$B$3:$B$1315, "&lt;=" &amp; GT$1, DataRegularSeason20242025!$E$3:$E$1315, $A22)</f>
        <v>57</v>
      </c>
      <c r="GU22">
        <f>SUMIFS(DataRegularSeason20242025!$AA$3:$AA$1315,DataRegularSeason20242025!$B$3:$B$1315, "&lt;=" &amp; GU$1, DataRegularSeason20242025!$D$3:$D$1315, $A22)+SUMIFS(DataRegularSeason20242025!$AB$3:$AB$1315,DataRegularSeason20242025!$B$3:$B$1315, "&lt;=" &amp; GU$1, DataRegularSeason20242025!$E$3:$E$1315, $A22)</f>
        <v>57</v>
      </c>
    </row>
    <row r="23" spans="1:203" x14ac:dyDescent="0.25">
      <c r="A23" t="s">
        <v>12</v>
      </c>
      <c r="B23" t="s">
        <v>96</v>
      </c>
      <c r="C23" s="129"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56</v>
      </c>
      <c r="ER23">
        <f>SUMIFS(DataRegularSeason20242025!$AA$3:$AA$1315,DataRegularSeason20242025!$B$3:$B$1315, "&lt;=" &amp; ER$1, DataRegularSeason20242025!$D$3:$D$1315, $A23)+SUMIFS(DataRegularSeason20242025!$AB$3:$AB$1315,DataRegularSeason20242025!$B$3:$B$1315, "&lt;=" &amp; ER$1, DataRegularSeason20242025!$E$3:$E$1315, $A23)</f>
        <v>56</v>
      </c>
      <c r="ES23">
        <f>SUMIFS(DataRegularSeason20242025!$AA$3:$AA$1315,DataRegularSeason20242025!$B$3:$B$1315, "&lt;=" &amp; ES$1, DataRegularSeason20242025!$D$3:$D$1315, $A23)+SUMIFS(DataRegularSeason20242025!$AB$3:$AB$1315,DataRegularSeason20242025!$B$3:$B$1315, "&lt;=" &amp; ES$1, DataRegularSeason20242025!$E$3:$E$1315, $A23)</f>
        <v>56</v>
      </c>
      <c r="ET23">
        <f>SUMIFS(DataRegularSeason20242025!$AA$3:$AA$1315,DataRegularSeason20242025!$B$3:$B$1315, "&lt;=" &amp; ET$1, DataRegularSeason20242025!$D$3:$D$1315, $A23)+SUMIFS(DataRegularSeason20242025!$AB$3:$AB$1315,DataRegularSeason20242025!$B$3:$B$1315, "&lt;=" &amp; ET$1, DataRegularSeason20242025!$E$3:$E$1315, $A23)</f>
        <v>56</v>
      </c>
      <c r="EU23">
        <f>SUMIFS(DataRegularSeason20242025!$AA$3:$AA$1315,DataRegularSeason20242025!$B$3:$B$1315, "&lt;=" &amp; EU$1, DataRegularSeason20242025!$D$3:$D$1315, $A23)+SUMIFS(DataRegularSeason20242025!$AB$3:$AB$1315,DataRegularSeason20242025!$B$3:$B$1315, "&lt;=" &amp; EU$1, DataRegularSeason20242025!$E$3:$E$1315, $A23)</f>
        <v>56</v>
      </c>
      <c r="EV23">
        <f>SUMIFS(DataRegularSeason20242025!$AA$3:$AA$1315,DataRegularSeason20242025!$B$3:$B$1315, "&lt;=" &amp; EV$1, DataRegularSeason20242025!$D$3:$D$1315, $A23)+SUMIFS(DataRegularSeason20242025!$AB$3:$AB$1315,DataRegularSeason20242025!$B$3:$B$1315, "&lt;=" &amp; EV$1, DataRegularSeason20242025!$E$3:$E$1315, $A23)</f>
        <v>56</v>
      </c>
      <c r="EW23">
        <f>SUMIFS(DataRegularSeason20242025!$AA$3:$AA$1315,DataRegularSeason20242025!$B$3:$B$1315, "&lt;=" &amp; EW$1, DataRegularSeason20242025!$D$3:$D$1315, $A23)+SUMIFS(DataRegularSeason20242025!$AB$3:$AB$1315,DataRegularSeason20242025!$B$3:$B$1315, "&lt;=" &amp; EW$1, DataRegularSeason20242025!$E$3:$E$1315, $A23)</f>
        <v>56</v>
      </c>
      <c r="EX23">
        <f>SUMIFS(DataRegularSeason20242025!$AA$3:$AA$1315,DataRegularSeason20242025!$B$3:$B$1315, "&lt;=" &amp; EX$1, DataRegularSeason20242025!$D$3:$D$1315, $A23)+SUMIFS(DataRegularSeason20242025!$AB$3:$AB$1315,DataRegularSeason20242025!$B$3:$B$1315, "&lt;=" &amp; EX$1, DataRegularSeason20242025!$E$3:$E$1315, $A23)</f>
        <v>56</v>
      </c>
      <c r="EY23">
        <f>SUMIFS(DataRegularSeason20242025!$AA$3:$AA$1315,DataRegularSeason20242025!$B$3:$B$1315, "&lt;=" &amp; EY$1, DataRegularSeason20242025!$D$3:$D$1315, $A23)+SUMIFS(DataRegularSeason20242025!$AB$3:$AB$1315,DataRegularSeason20242025!$B$3:$B$1315, "&lt;=" &amp; EY$1, DataRegularSeason20242025!$E$3:$E$1315, $A23)</f>
        <v>56</v>
      </c>
      <c r="EZ23">
        <f>SUMIFS(DataRegularSeason20242025!$AA$3:$AA$1315,DataRegularSeason20242025!$B$3:$B$1315, "&lt;=" &amp; EZ$1, DataRegularSeason20242025!$D$3:$D$1315, $A23)+SUMIFS(DataRegularSeason20242025!$AB$3:$AB$1315,DataRegularSeason20242025!$B$3:$B$1315, "&lt;=" &amp; EZ$1, DataRegularSeason20242025!$E$3:$E$1315, $A23)</f>
        <v>56</v>
      </c>
      <c r="FA23">
        <f>SUMIFS(DataRegularSeason20242025!$AA$3:$AA$1315,DataRegularSeason20242025!$B$3:$B$1315, "&lt;=" &amp; FA$1, DataRegularSeason20242025!$D$3:$D$1315, $A23)+SUMIFS(DataRegularSeason20242025!$AB$3:$AB$1315,DataRegularSeason20242025!$B$3:$B$1315, "&lt;=" &amp; FA$1, DataRegularSeason20242025!$E$3:$E$1315, $A23)</f>
        <v>56</v>
      </c>
      <c r="FB23">
        <f>SUMIFS(DataRegularSeason20242025!$AA$3:$AA$1315,DataRegularSeason20242025!$B$3:$B$1315, "&lt;=" &amp; FB$1, DataRegularSeason20242025!$D$3:$D$1315, $A23)+SUMIFS(DataRegularSeason20242025!$AB$3:$AB$1315,DataRegularSeason20242025!$B$3:$B$1315, "&lt;=" &amp; FB$1, DataRegularSeason20242025!$E$3:$E$1315, $A23)</f>
        <v>56</v>
      </c>
      <c r="FC23">
        <f>SUMIFS(DataRegularSeason20242025!$AA$3:$AA$1315,DataRegularSeason20242025!$B$3:$B$1315, "&lt;=" &amp; FC$1, DataRegularSeason20242025!$D$3:$D$1315, $A23)+SUMIFS(DataRegularSeason20242025!$AB$3:$AB$1315,DataRegularSeason20242025!$B$3:$B$1315, "&lt;=" &amp; FC$1, DataRegularSeason20242025!$E$3:$E$1315, $A23)</f>
        <v>56</v>
      </c>
      <c r="FD23">
        <f>SUMIFS(DataRegularSeason20242025!$AA$3:$AA$1315,DataRegularSeason20242025!$B$3:$B$1315, "&lt;=" &amp; FD$1, DataRegularSeason20242025!$D$3:$D$1315, $A23)+SUMIFS(DataRegularSeason20242025!$AB$3:$AB$1315,DataRegularSeason20242025!$B$3:$B$1315, "&lt;=" &amp; FD$1, DataRegularSeason20242025!$E$3:$E$1315, $A23)</f>
        <v>56</v>
      </c>
      <c r="FE23">
        <f>SUMIFS(DataRegularSeason20242025!$AA$3:$AA$1315,DataRegularSeason20242025!$B$3:$B$1315, "&lt;=" &amp; FE$1, DataRegularSeason20242025!$D$3:$D$1315, $A23)+SUMIFS(DataRegularSeason20242025!$AB$3:$AB$1315,DataRegularSeason20242025!$B$3:$B$1315, "&lt;=" &amp; FE$1, DataRegularSeason20242025!$E$3:$E$1315, $A23)</f>
        <v>56</v>
      </c>
      <c r="FF23">
        <f>SUMIFS(DataRegularSeason20242025!$AA$3:$AA$1315,DataRegularSeason20242025!$B$3:$B$1315, "&lt;=" &amp; FF$1, DataRegularSeason20242025!$D$3:$D$1315, $A23)+SUMIFS(DataRegularSeason20242025!$AB$3:$AB$1315,DataRegularSeason20242025!$B$3:$B$1315, "&lt;=" &amp; FF$1, DataRegularSeason20242025!$E$3:$E$1315, $A23)</f>
        <v>56</v>
      </c>
      <c r="FG23">
        <f>SUMIFS(DataRegularSeason20242025!$AA$3:$AA$1315,DataRegularSeason20242025!$B$3:$B$1315, "&lt;=" &amp; FG$1, DataRegularSeason20242025!$D$3:$D$1315, $A23)+SUMIFS(DataRegularSeason20242025!$AB$3:$AB$1315,DataRegularSeason20242025!$B$3:$B$1315, "&lt;=" &amp; FG$1, DataRegularSeason20242025!$E$3:$E$1315, $A23)</f>
        <v>56</v>
      </c>
      <c r="FH23">
        <f>SUMIFS(DataRegularSeason20242025!$AA$3:$AA$1315,DataRegularSeason20242025!$B$3:$B$1315, "&lt;=" &amp; FH$1, DataRegularSeason20242025!$D$3:$D$1315, $A23)+SUMIFS(DataRegularSeason20242025!$AB$3:$AB$1315,DataRegularSeason20242025!$B$3:$B$1315, "&lt;=" &amp; FH$1, DataRegularSeason20242025!$E$3:$E$1315, $A23)</f>
        <v>56</v>
      </c>
      <c r="FI23">
        <f>SUMIFS(DataRegularSeason20242025!$AA$3:$AA$1315,DataRegularSeason20242025!$B$3:$B$1315, "&lt;=" &amp; FI$1, DataRegularSeason20242025!$D$3:$D$1315, $A23)+SUMIFS(DataRegularSeason20242025!$AB$3:$AB$1315,DataRegularSeason20242025!$B$3:$B$1315, "&lt;=" &amp; FI$1, DataRegularSeason20242025!$E$3:$E$1315, $A23)</f>
        <v>56</v>
      </c>
      <c r="FJ23">
        <f>SUMIFS(DataRegularSeason20242025!$AA$3:$AA$1315,DataRegularSeason20242025!$B$3:$B$1315, "&lt;=" &amp; FJ$1, DataRegularSeason20242025!$D$3:$D$1315, $A23)+SUMIFS(DataRegularSeason20242025!$AB$3:$AB$1315,DataRegularSeason20242025!$B$3:$B$1315, "&lt;=" &amp; FJ$1, DataRegularSeason20242025!$E$3:$E$1315, $A23)</f>
        <v>56</v>
      </c>
      <c r="FK23">
        <f>SUMIFS(DataRegularSeason20242025!$AA$3:$AA$1315,DataRegularSeason20242025!$B$3:$B$1315, "&lt;=" &amp; FK$1, DataRegularSeason20242025!$D$3:$D$1315, $A23)+SUMIFS(DataRegularSeason20242025!$AB$3:$AB$1315,DataRegularSeason20242025!$B$3:$B$1315, "&lt;=" &amp; FK$1, DataRegularSeason20242025!$E$3:$E$1315, $A23)</f>
        <v>56</v>
      </c>
      <c r="FL23">
        <f>SUMIFS(DataRegularSeason20242025!$AA$3:$AA$1315,DataRegularSeason20242025!$B$3:$B$1315, "&lt;=" &amp; FL$1, DataRegularSeason20242025!$D$3:$D$1315, $A23)+SUMIFS(DataRegularSeason20242025!$AB$3:$AB$1315,DataRegularSeason20242025!$B$3:$B$1315, "&lt;=" &amp; FL$1, DataRegularSeason20242025!$E$3:$E$1315, $A23)</f>
        <v>56</v>
      </c>
      <c r="FM23">
        <f>SUMIFS(DataRegularSeason20242025!$AA$3:$AA$1315,DataRegularSeason20242025!$B$3:$B$1315, "&lt;=" &amp; FM$1, DataRegularSeason20242025!$D$3:$D$1315, $A23)+SUMIFS(DataRegularSeason20242025!$AB$3:$AB$1315,DataRegularSeason20242025!$B$3:$B$1315, "&lt;=" &amp; FM$1, DataRegularSeason20242025!$E$3:$E$1315, $A23)</f>
        <v>56</v>
      </c>
      <c r="FN23">
        <f>SUMIFS(DataRegularSeason20242025!$AA$3:$AA$1315,DataRegularSeason20242025!$B$3:$B$1315, "&lt;=" &amp; FN$1, DataRegularSeason20242025!$D$3:$D$1315, $A23)+SUMIFS(DataRegularSeason20242025!$AB$3:$AB$1315,DataRegularSeason20242025!$B$3:$B$1315, "&lt;=" &amp; FN$1, DataRegularSeason20242025!$E$3:$E$1315, $A23)</f>
        <v>56</v>
      </c>
      <c r="FO23">
        <f>SUMIFS(DataRegularSeason20242025!$AA$3:$AA$1315,DataRegularSeason20242025!$B$3:$B$1315, "&lt;=" &amp; FO$1, DataRegularSeason20242025!$D$3:$D$1315, $A23)+SUMIFS(DataRegularSeason20242025!$AB$3:$AB$1315,DataRegularSeason20242025!$B$3:$B$1315, "&lt;=" &amp; FO$1, DataRegularSeason20242025!$E$3:$E$1315, $A23)</f>
        <v>56</v>
      </c>
      <c r="FP23">
        <f>SUMIFS(DataRegularSeason20242025!$AA$3:$AA$1315,DataRegularSeason20242025!$B$3:$B$1315, "&lt;=" &amp; FP$1, DataRegularSeason20242025!$D$3:$D$1315, $A23)+SUMIFS(DataRegularSeason20242025!$AB$3:$AB$1315,DataRegularSeason20242025!$B$3:$B$1315, "&lt;=" &amp; FP$1, DataRegularSeason20242025!$E$3:$E$1315, $A23)</f>
        <v>56</v>
      </c>
      <c r="FQ23">
        <f>SUMIFS(DataRegularSeason20242025!$AA$3:$AA$1315,DataRegularSeason20242025!$B$3:$B$1315, "&lt;=" &amp; FQ$1, DataRegularSeason20242025!$D$3:$D$1315, $A23)+SUMIFS(DataRegularSeason20242025!$AB$3:$AB$1315,DataRegularSeason20242025!$B$3:$B$1315, "&lt;=" &amp; FQ$1, DataRegularSeason20242025!$E$3:$E$1315, $A23)</f>
        <v>56</v>
      </c>
      <c r="FR23">
        <f>SUMIFS(DataRegularSeason20242025!$AA$3:$AA$1315,DataRegularSeason20242025!$B$3:$B$1315, "&lt;=" &amp; FR$1, DataRegularSeason20242025!$D$3:$D$1315, $A23)+SUMIFS(DataRegularSeason20242025!$AB$3:$AB$1315,DataRegularSeason20242025!$B$3:$B$1315, "&lt;=" &amp; FR$1, DataRegularSeason20242025!$E$3:$E$1315, $A23)</f>
        <v>56</v>
      </c>
      <c r="FS23">
        <f>SUMIFS(DataRegularSeason20242025!$AA$3:$AA$1315,DataRegularSeason20242025!$B$3:$B$1315, "&lt;=" &amp; FS$1, DataRegularSeason20242025!$D$3:$D$1315, $A23)+SUMIFS(DataRegularSeason20242025!$AB$3:$AB$1315,DataRegularSeason20242025!$B$3:$B$1315, "&lt;=" &amp; FS$1, DataRegularSeason20242025!$E$3:$E$1315, $A23)</f>
        <v>56</v>
      </c>
      <c r="FT23">
        <f>SUMIFS(DataRegularSeason20242025!$AA$3:$AA$1315,DataRegularSeason20242025!$B$3:$B$1315, "&lt;=" &amp; FT$1, DataRegularSeason20242025!$D$3:$D$1315, $A23)+SUMIFS(DataRegularSeason20242025!$AB$3:$AB$1315,DataRegularSeason20242025!$B$3:$B$1315, "&lt;=" &amp; FT$1, DataRegularSeason20242025!$E$3:$E$1315, $A23)</f>
        <v>56</v>
      </c>
      <c r="FU23">
        <f>SUMIFS(DataRegularSeason20242025!$AA$3:$AA$1315,DataRegularSeason20242025!$B$3:$B$1315, "&lt;=" &amp; FU$1, DataRegularSeason20242025!$D$3:$D$1315, $A23)+SUMIFS(DataRegularSeason20242025!$AB$3:$AB$1315,DataRegularSeason20242025!$B$3:$B$1315, "&lt;=" &amp; FU$1, DataRegularSeason20242025!$E$3:$E$1315, $A23)</f>
        <v>56</v>
      </c>
      <c r="FV23">
        <f>SUMIFS(DataRegularSeason20242025!$AA$3:$AA$1315,DataRegularSeason20242025!$B$3:$B$1315, "&lt;=" &amp; FV$1, DataRegularSeason20242025!$D$3:$D$1315, $A23)+SUMIFS(DataRegularSeason20242025!$AB$3:$AB$1315,DataRegularSeason20242025!$B$3:$B$1315, "&lt;=" &amp; FV$1, DataRegularSeason20242025!$E$3:$E$1315, $A23)</f>
        <v>56</v>
      </c>
      <c r="FW23">
        <f>SUMIFS(DataRegularSeason20242025!$AA$3:$AA$1315,DataRegularSeason20242025!$B$3:$B$1315, "&lt;=" &amp; FW$1, DataRegularSeason20242025!$D$3:$D$1315, $A23)+SUMIFS(DataRegularSeason20242025!$AB$3:$AB$1315,DataRegularSeason20242025!$B$3:$B$1315, "&lt;=" &amp; FW$1, DataRegularSeason20242025!$E$3:$E$1315, $A23)</f>
        <v>56</v>
      </c>
      <c r="FX23">
        <f>SUMIFS(DataRegularSeason20242025!$AA$3:$AA$1315,DataRegularSeason20242025!$B$3:$B$1315, "&lt;=" &amp; FX$1, DataRegularSeason20242025!$D$3:$D$1315, $A23)+SUMIFS(DataRegularSeason20242025!$AB$3:$AB$1315,DataRegularSeason20242025!$B$3:$B$1315, "&lt;=" &amp; FX$1, DataRegularSeason20242025!$E$3:$E$1315, $A23)</f>
        <v>56</v>
      </c>
      <c r="FY23">
        <f>SUMIFS(DataRegularSeason20242025!$AA$3:$AA$1315,DataRegularSeason20242025!$B$3:$B$1315, "&lt;=" &amp; FY$1, DataRegularSeason20242025!$D$3:$D$1315, $A23)+SUMIFS(DataRegularSeason20242025!$AB$3:$AB$1315,DataRegularSeason20242025!$B$3:$B$1315, "&lt;=" &amp; FY$1, DataRegularSeason20242025!$E$3:$E$1315, $A23)</f>
        <v>56</v>
      </c>
      <c r="FZ23">
        <f>SUMIFS(DataRegularSeason20242025!$AA$3:$AA$1315,DataRegularSeason20242025!$B$3:$B$1315, "&lt;=" &amp; FZ$1, DataRegularSeason20242025!$D$3:$D$1315, $A23)+SUMIFS(DataRegularSeason20242025!$AB$3:$AB$1315,DataRegularSeason20242025!$B$3:$B$1315, "&lt;=" &amp; FZ$1, DataRegularSeason20242025!$E$3:$E$1315, $A23)</f>
        <v>56</v>
      </c>
      <c r="GA23">
        <f>SUMIFS(DataRegularSeason20242025!$AA$3:$AA$1315,DataRegularSeason20242025!$B$3:$B$1315, "&lt;=" &amp; GA$1, DataRegularSeason20242025!$D$3:$D$1315, $A23)+SUMIFS(DataRegularSeason20242025!$AB$3:$AB$1315,DataRegularSeason20242025!$B$3:$B$1315, "&lt;=" &amp; GA$1, DataRegularSeason20242025!$E$3:$E$1315, $A23)</f>
        <v>56</v>
      </c>
      <c r="GB23">
        <f>SUMIFS(DataRegularSeason20242025!$AA$3:$AA$1315,DataRegularSeason20242025!$B$3:$B$1315, "&lt;=" &amp; GB$1, DataRegularSeason20242025!$D$3:$D$1315, $A23)+SUMIFS(DataRegularSeason20242025!$AB$3:$AB$1315,DataRegularSeason20242025!$B$3:$B$1315, "&lt;=" &amp; GB$1, DataRegularSeason20242025!$E$3:$E$1315, $A23)</f>
        <v>56</v>
      </c>
      <c r="GC23">
        <f>SUMIFS(DataRegularSeason20242025!$AA$3:$AA$1315,DataRegularSeason20242025!$B$3:$B$1315, "&lt;=" &amp; GC$1, DataRegularSeason20242025!$D$3:$D$1315, $A23)+SUMIFS(DataRegularSeason20242025!$AB$3:$AB$1315,DataRegularSeason20242025!$B$3:$B$1315, "&lt;=" &amp; GC$1, DataRegularSeason20242025!$E$3:$E$1315, $A23)</f>
        <v>56</v>
      </c>
      <c r="GD23">
        <f>SUMIFS(DataRegularSeason20242025!$AA$3:$AA$1315,DataRegularSeason20242025!$B$3:$B$1315, "&lt;=" &amp; GD$1, DataRegularSeason20242025!$D$3:$D$1315, $A23)+SUMIFS(DataRegularSeason20242025!$AB$3:$AB$1315,DataRegularSeason20242025!$B$3:$B$1315, "&lt;=" &amp; GD$1, DataRegularSeason20242025!$E$3:$E$1315, $A23)</f>
        <v>56</v>
      </c>
      <c r="GE23">
        <f>SUMIFS(DataRegularSeason20242025!$AA$3:$AA$1315,DataRegularSeason20242025!$B$3:$B$1315, "&lt;=" &amp; GE$1, DataRegularSeason20242025!$D$3:$D$1315, $A23)+SUMIFS(DataRegularSeason20242025!$AB$3:$AB$1315,DataRegularSeason20242025!$B$3:$B$1315, "&lt;=" &amp; GE$1, DataRegularSeason20242025!$E$3:$E$1315, $A23)</f>
        <v>56</v>
      </c>
      <c r="GF23">
        <f>SUMIFS(DataRegularSeason20242025!$AA$3:$AA$1315,DataRegularSeason20242025!$B$3:$B$1315, "&lt;=" &amp; GF$1, DataRegularSeason20242025!$D$3:$D$1315, $A23)+SUMIFS(DataRegularSeason20242025!$AB$3:$AB$1315,DataRegularSeason20242025!$B$3:$B$1315, "&lt;=" &amp; GF$1, DataRegularSeason20242025!$E$3:$E$1315, $A23)</f>
        <v>56</v>
      </c>
      <c r="GG23">
        <f>SUMIFS(DataRegularSeason20242025!$AA$3:$AA$1315,DataRegularSeason20242025!$B$3:$B$1315, "&lt;=" &amp; GG$1, DataRegularSeason20242025!$D$3:$D$1315, $A23)+SUMIFS(DataRegularSeason20242025!$AB$3:$AB$1315,DataRegularSeason20242025!$B$3:$B$1315, "&lt;=" &amp; GG$1, DataRegularSeason20242025!$E$3:$E$1315, $A23)</f>
        <v>56</v>
      </c>
      <c r="GH23">
        <f>SUMIFS(DataRegularSeason20242025!$AA$3:$AA$1315,DataRegularSeason20242025!$B$3:$B$1315, "&lt;=" &amp; GH$1, DataRegularSeason20242025!$D$3:$D$1315, $A23)+SUMIFS(DataRegularSeason20242025!$AB$3:$AB$1315,DataRegularSeason20242025!$B$3:$B$1315, "&lt;=" &amp; GH$1, DataRegularSeason20242025!$E$3:$E$1315, $A23)</f>
        <v>56</v>
      </c>
      <c r="GI23">
        <f>SUMIFS(DataRegularSeason20242025!$AA$3:$AA$1315,DataRegularSeason20242025!$B$3:$B$1315, "&lt;=" &amp; GI$1, DataRegularSeason20242025!$D$3:$D$1315, $A23)+SUMIFS(DataRegularSeason20242025!$AB$3:$AB$1315,DataRegularSeason20242025!$B$3:$B$1315, "&lt;=" &amp; GI$1, DataRegularSeason20242025!$E$3:$E$1315, $A23)</f>
        <v>56</v>
      </c>
      <c r="GJ23">
        <f>SUMIFS(DataRegularSeason20242025!$AA$3:$AA$1315,DataRegularSeason20242025!$B$3:$B$1315, "&lt;=" &amp; GJ$1, DataRegularSeason20242025!$D$3:$D$1315, $A23)+SUMIFS(DataRegularSeason20242025!$AB$3:$AB$1315,DataRegularSeason20242025!$B$3:$B$1315, "&lt;=" &amp; GJ$1, DataRegularSeason20242025!$E$3:$E$1315, $A23)</f>
        <v>56</v>
      </c>
      <c r="GK23">
        <f>SUMIFS(DataRegularSeason20242025!$AA$3:$AA$1315,DataRegularSeason20242025!$B$3:$B$1315, "&lt;=" &amp; GK$1, DataRegularSeason20242025!$D$3:$D$1315, $A23)+SUMIFS(DataRegularSeason20242025!$AB$3:$AB$1315,DataRegularSeason20242025!$B$3:$B$1315, "&lt;=" &amp; GK$1, DataRegularSeason20242025!$E$3:$E$1315, $A23)</f>
        <v>56</v>
      </c>
      <c r="GL23">
        <f>SUMIFS(DataRegularSeason20242025!$AA$3:$AA$1315,DataRegularSeason20242025!$B$3:$B$1315, "&lt;=" &amp; GL$1, DataRegularSeason20242025!$D$3:$D$1315, $A23)+SUMIFS(DataRegularSeason20242025!$AB$3:$AB$1315,DataRegularSeason20242025!$B$3:$B$1315, "&lt;=" &amp; GL$1, DataRegularSeason20242025!$E$3:$E$1315, $A23)</f>
        <v>56</v>
      </c>
      <c r="GM23">
        <f>SUMIFS(DataRegularSeason20242025!$AA$3:$AA$1315,DataRegularSeason20242025!$B$3:$B$1315, "&lt;=" &amp; GM$1, DataRegularSeason20242025!$D$3:$D$1315, $A23)+SUMIFS(DataRegularSeason20242025!$AB$3:$AB$1315,DataRegularSeason20242025!$B$3:$B$1315, "&lt;=" &amp; GM$1, DataRegularSeason20242025!$E$3:$E$1315, $A23)</f>
        <v>56</v>
      </c>
      <c r="GN23">
        <f>SUMIFS(DataRegularSeason20242025!$AA$3:$AA$1315,DataRegularSeason20242025!$B$3:$B$1315, "&lt;=" &amp; GN$1, DataRegularSeason20242025!$D$3:$D$1315, $A23)+SUMIFS(DataRegularSeason20242025!$AB$3:$AB$1315,DataRegularSeason20242025!$B$3:$B$1315, "&lt;=" &amp; GN$1, DataRegularSeason20242025!$E$3:$E$1315, $A23)</f>
        <v>56</v>
      </c>
      <c r="GO23">
        <f>SUMIFS(DataRegularSeason20242025!$AA$3:$AA$1315,DataRegularSeason20242025!$B$3:$B$1315, "&lt;=" &amp; GO$1, DataRegularSeason20242025!$D$3:$D$1315, $A23)+SUMIFS(DataRegularSeason20242025!$AB$3:$AB$1315,DataRegularSeason20242025!$B$3:$B$1315, "&lt;=" &amp; GO$1, DataRegularSeason20242025!$E$3:$E$1315, $A23)</f>
        <v>56</v>
      </c>
      <c r="GP23">
        <f>SUMIFS(DataRegularSeason20242025!$AA$3:$AA$1315,DataRegularSeason20242025!$B$3:$B$1315, "&lt;=" &amp; GP$1, DataRegularSeason20242025!$D$3:$D$1315, $A23)+SUMIFS(DataRegularSeason20242025!$AB$3:$AB$1315,DataRegularSeason20242025!$B$3:$B$1315, "&lt;=" &amp; GP$1, DataRegularSeason20242025!$E$3:$E$1315, $A23)</f>
        <v>56</v>
      </c>
      <c r="GQ23">
        <f>SUMIFS(DataRegularSeason20242025!$AA$3:$AA$1315,DataRegularSeason20242025!$B$3:$B$1315, "&lt;=" &amp; GQ$1, DataRegularSeason20242025!$D$3:$D$1315, $A23)+SUMIFS(DataRegularSeason20242025!$AB$3:$AB$1315,DataRegularSeason20242025!$B$3:$B$1315, "&lt;=" &amp; GQ$1, DataRegularSeason20242025!$E$3:$E$1315, $A23)</f>
        <v>56</v>
      </c>
      <c r="GR23">
        <f>SUMIFS(DataRegularSeason20242025!$AA$3:$AA$1315,DataRegularSeason20242025!$B$3:$B$1315, "&lt;=" &amp; GR$1, DataRegularSeason20242025!$D$3:$D$1315, $A23)+SUMIFS(DataRegularSeason20242025!$AB$3:$AB$1315,DataRegularSeason20242025!$B$3:$B$1315, "&lt;=" &amp; GR$1, DataRegularSeason20242025!$E$3:$E$1315, $A23)</f>
        <v>56</v>
      </c>
      <c r="GS23">
        <f>SUMIFS(DataRegularSeason20242025!$AA$3:$AA$1315,DataRegularSeason20242025!$B$3:$B$1315, "&lt;=" &amp; GS$1, DataRegularSeason20242025!$D$3:$D$1315, $A23)+SUMIFS(DataRegularSeason20242025!$AB$3:$AB$1315,DataRegularSeason20242025!$B$3:$B$1315, "&lt;=" &amp; GS$1, DataRegularSeason20242025!$E$3:$E$1315, $A23)</f>
        <v>56</v>
      </c>
      <c r="GT23">
        <f>SUMIFS(DataRegularSeason20242025!$AA$3:$AA$1315,DataRegularSeason20242025!$B$3:$B$1315, "&lt;=" &amp; GT$1, DataRegularSeason20242025!$D$3:$D$1315, $A23)+SUMIFS(DataRegularSeason20242025!$AB$3:$AB$1315,DataRegularSeason20242025!$B$3:$B$1315, "&lt;=" &amp; GT$1, DataRegularSeason20242025!$E$3:$E$1315, $A23)</f>
        <v>56</v>
      </c>
      <c r="GU23">
        <f>SUMIFS(DataRegularSeason20242025!$AA$3:$AA$1315,DataRegularSeason20242025!$B$3:$B$1315, "&lt;=" &amp; GU$1, DataRegularSeason20242025!$D$3:$D$1315, $A23)+SUMIFS(DataRegularSeason20242025!$AB$3:$AB$1315,DataRegularSeason20242025!$B$3:$B$1315, "&lt;=" &amp; GU$1, DataRegularSeason20242025!$E$3:$E$1315, $A23)</f>
        <v>56</v>
      </c>
    </row>
    <row r="24" spans="1:203" x14ac:dyDescent="0.25">
      <c r="A24" t="s">
        <v>34</v>
      </c>
      <c r="B24" t="s">
        <v>96</v>
      </c>
      <c r="C24" s="129"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47</v>
      </c>
      <c r="EV24">
        <f>SUMIFS(DataRegularSeason20242025!$AA$3:$AA$1315,DataRegularSeason20242025!$B$3:$B$1315, "&lt;=" &amp; EV$1, DataRegularSeason20242025!$D$3:$D$1315, $A24)+SUMIFS(DataRegularSeason20242025!$AB$3:$AB$1315,DataRegularSeason20242025!$B$3:$B$1315, "&lt;=" &amp; EV$1, DataRegularSeason20242025!$E$3:$E$1315, $A24)</f>
        <v>47</v>
      </c>
      <c r="EW24">
        <f>SUMIFS(DataRegularSeason20242025!$AA$3:$AA$1315,DataRegularSeason20242025!$B$3:$B$1315, "&lt;=" &amp; EW$1, DataRegularSeason20242025!$D$3:$D$1315, $A24)+SUMIFS(DataRegularSeason20242025!$AB$3:$AB$1315,DataRegularSeason20242025!$B$3:$B$1315, "&lt;=" &amp; EW$1, DataRegularSeason20242025!$E$3:$E$1315, $A24)</f>
        <v>47</v>
      </c>
      <c r="EX24">
        <f>SUMIFS(DataRegularSeason20242025!$AA$3:$AA$1315,DataRegularSeason20242025!$B$3:$B$1315, "&lt;=" &amp; EX$1, DataRegularSeason20242025!$D$3:$D$1315, $A24)+SUMIFS(DataRegularSeason20242025!$AB$3:$AB$1315,DataRegularSeason20242025!$B$3:$B$1315, "&lt;=" &amp; EX$1, DataRegularSeason20242025!$E$3:$E$1315, $A24)</f>
        <v>47</v>
      </c>
      <c r="EY24">
        <f>SUMIFS(DataRegularSeason20242025!$AA$3:$AA$1315,DataRegularSeason20242025!$B$3:$B$1315, "&lt;=" &amp; EY$1, DataRegularSeason20242025!$D$3:$D$1315, $A24)+SUMIFS(DataRegularSeason20242025!$AB$3:$AB$1315,DataRegularSeason20242025!$B$3:$B$1315, "&lt;=" &amp; EY$1, DataRegularSeason20242025!$E$3:$E$1315, $A24)</f>
        <v>47</v>
      </c>
      <c r="EZ24">
        <f>SUMIFS(DataRegularSeason20242025!$AA$3:$AA$1315,DataRegularSeason20242025!$B$3:$B$1315, "&lt;=" &amp; EZ$1, DataRegularSeason20242025!$D$3:$D$1315, $A24)+SUMIFS(DataRegularSeason20242025!$AB$3:$AB$1315,DataRegularSeason20242025!$B$3:$B$1315, "&lt;=" &amp; EZ$1, DataRegularSeason20242025!$E$3:$E$1315, $A24)</f>
        <v>47</v>
      </c>
      <c r="FA24">
        <f>SUMIFS(DataRegularSeason20242025!$AA$3:$AA$1315,DataRegularSeason20242025!$B$3:$B$1315, "&lt;=" &amp; FA$1, DataRegularSeason20242025!$D$3:$D$1315, $A24)+SUMIFS(DataRegularSeason20242025!$AB$3:$AB$1315,DataRegularSeason20242025!$B$3:$B$1315, "&lt;=" &amp; FA$1, DataRegularSeason20242025!$E$3:$E$1315, $A24)</f>
        <v>47</v>
      </c>
      <c r="FB24">
        <f>SUMIFS(DataRegularSeason20242025!$AA$3:$AA$1315,DataRegularSeason20242025!$B$3:$B$1315, "&lt;=" &amp; FB$1, DataRegularSeason20242025!$D$3:$D$1315, $A24)+SUMIFS(DataRegularSeason20242025!$AB$3:$AB$1315,DataRegularSeason20242025!$B$3:$B$1315, "&lt;=" &amp; FB$1, DataRegularSeason20242025!$E$3:$E$1315, $A24)</f>
        <v>47</v>
      </c>
      <c r="FC24">
        <f>SUMIFS(DataRegularSeason20242025!$AA$3:$AA$1315,DataRegularSeason20242025!$B$3:$B$1315, "&lt;=" &amp; FC$1, DataRegularSeason20242025!$D$3:$D$1315, $A24)+SUMIFS(DataRegularSeason20242025!$AB$3:$AB$1315,DataRegularSeason20242025!$B$3:$B$1315, "&lt;=" &amp; FC$1, DataRegularSeason20242025!$E$3:$E$1315, $A24)</f>
        <v>47</v>
      </c>
      <c r="FD24">
        <f>SUMIFS(DataRegularSeason20242025!$AA$3:$AA$1315,DataRegularSeason20242025!$B$3:$B$1315, "&lt;=" &amp; FD$1, DataRegularSeason20242025!$D$3:$D$1315, $A24)+SUMIFS(DataRegularSeason20242025!$AB$3:$AB$1315,DataRegularSeason20242025!$B$3:$B$1315, "&lt;=" &amp; FD$1, DataRegularSeason20242025!$E$3:$E$1315, $A24)</f>
        <v>47</v>
      </c>
      <c r="FE24">
        <f>SUMIFS(DataRegularSeason20242025!$AA$3:$AA$1315,DataRegularSeason20242025!$B$3:$B$1315, "&lt;=" &amp; FE$1, DataRegularSeason20242025!$D$3:$D$1315, $A24)+SUMIFS(DataRegularSeason20242025!$AB$3:$AB$1315,DataRegularSeason20242025!$B$3:$B$1315, "&lt;=" &amp; FE$1, DataRegularSeason20242025!$E$3:$E$1315, $A24)</f>
        <v>47</v>
      </c>
      <c r="FF24">
        <f>SUMIFS(DataRegularSeason20242025!$AA$3:$AA$1315,DataRegularSeason20242025!$B$3:$B$1315, "&lt;=" &amp; FF$1, DataRegularSeason20242025!$D$3:$D$1315, $A24)+SUMIFS(DataRegularSeason20242025!$AB$3:$AB$1315,DataRegularSeason20242025!$B$3:$B$1315, "&lt;=" &amp; FF$1, DataRegularSeason20242025!$E$3:$E$1315, $A24)</f>
        <v>47</v>
      </c>
      <c r="FG24">
        <f>SUMIFS(DataRegularSeason20242025!$AA$3:$AA$1315,DataRegularSeason20242025!$B$3:$B$1315, "&lt;=" &amp; FG$1, DataRegularSeason20242025!$D$3:$D$1315, $A24)+SUMIFS(DataRegularSeason20242025!$AB$3:$AB$1315,DataRegularSeason20242025!$B$3:$B$1315, "&lt;=" &amp; FG$1, DataRegularSeason20242025!$E$3:$E$1315, $A24)</f>
        <v>47</v>
      </c>
      <c r="FH24">
        <f>SUMIFS(DataRegularSeason20242025!$AA$3:$AA$1315,DataRegularSeason20242025!$B$3:$B$1315, "&lt;=" &amp; FH$1, DataRegularSeason20242025!$D$3:$D$1315, $A24)+SUMIFS(DataRegularSeason20242025!$AB$3:$AB$1315,DataRegularSeason20242025!$B$3:$B$1315, "&lt;=" &amp; FH$1, DataRegularSeason20242025!$E$3:$E$1315, $A24)</f>
        <v>47</v>
      </c>
      <c r="FI24">
        <f>SUMIFS(DataRegularSeason20242025!$AA$3:$AA$1315,DataRegularSeason20242025!$B$3:$B$1315, "&lt;=" &amp; FI$1, DataRegularSeason20242025!$D$3:$D$1315, $A24)+SUMIFS(DataRegularSeason20242025!$AB$3:$AB$1315,DataRegularSeason20242025!$B$3:$B$1315, "&lt;=" &amp; FI$1, DataRegularSeason20242025!$E$3:$E$1315, $A24)</f>
        <v>47</v>
      </c>
      <c r="FJ24">
        <f>SUMIFS(DataRegularSeason20242025!$AA$3:$AA$1315,DataRegularSeason20242025!$B$3:$B$1315, "&lt;=" &amp; FJ$1, DataRegularSeason20242025!$D$3:$D$1315, $A24)+SUMIFS(DataRegularSeason20242025!$AB$3:$AB$1315,DataRegularSeason20242025!$B$3:$B$1315, "&lt;=" &amp; FJ$1, DataRegularSeason20242025!$E$3:$E$1315, $A24)</f>
        <v>47</v>
      </c>
      <c r="FK24">
        <f>SUMIFS(DataRegularSeason20242025!$AA$3:$AA$1315,DataRegularSeason20242025!$B$3:$B$1315, "&lt;=" &amp; FK$1, DataRegularSeason20242025!$D$3:$D$1315, $A24)+SUMIFS(DataRegularSeason20242025!$AB$3:$AB$1315,DataRegularSeason20242025!$B$3:$B$1315, "&lt;=" &amp; FK$1, DataRegularSeason20242025!$E$3:$E$1315, $A24)</f>
        <v>47</v>
      </c>
      <c r="FL24">
        <f>SUMIFS(DataRegularSeason20242025!$AA$3:$AA$1315,DataRegularSeason20242025!$B$3:$B$1315, "&lt;=" &amp; FL$1, DataRegularSeason20242025!$D$3:$D$1315, $A24)+SUMIFS(DataRegularSeason20242025!$AB$3:$AB$1315,DataRegularSeason20242025!$B$3:$B$1315, "&lt;=" &amp; FL$1, DataRegularSeason20242025!$E$3:$E$1315, $A24)</f>
        <v>47</v>
      </c>
      <c r="FM24">
        <f>SUMIFS(DataRegularSeason20242025!$AA$3:$AA$1315,DataRegularSeason20242025!$B$3:$B$1315, "&lt;=" &amp; FM$1, DataRegularSeason20242025!$D$3:$D$1315, $A24)+SUMIFS(DataRegularSeason20242025!$AB$3:$AB$1315,DataRegularSeason20242025!$B$3:$B$1315, "&lt;=" &amp; FM$1, DataRegularSeason20242025!$E$3:$E$1315, $A24)</f>
        <v>47</v>
      </c>
      <c r="FN24">
        <f>SUMIFS(DataRegularSeason20242025!$AA$3:$AA$1315,DataRegularSeason20242025!$B$3:$B$1315, "&lt;=" &amp; FN$1, DataRegularSeason20242025!$D$3:$D$1315, $A24)+SUMIFS(DataRegularSeason20242025!$AB$3:$AB$1315,DataRegularSeason20242025!$B$3:$B$1315, "&lt;=" &amp; FN$1, DataRegularSeason20242025!$E$3:$E$1315, $A24)</f>
        <v>47</v>
      </c>
      <c r="FO24">
        <f>SUMIFS(DataRegularSeason20242025!$AA$3:$AA$1315,DataRegularSeason20242025!$B$3:$B$1315, "&lt;=" &amp; FO$1, DataRegularSeason20242025!$D$3:$D$1315, $A24)+SUMIFS(DataRegularSeason20242025!$AB$3:$AB$1315,DataRegularSeason20242025!$B$3:$B$1315, "&lt;=" &amp; FO$1, DataRegularSeason20242025!$E$3:$E$1315, $A24)</f>
        <v>47</v>
      </c>
      <c r="FP24">
        <f>SUMIFS(DataRegularSeason20242025!$AA$3:$AA$1315,DataRegularSeason20242025!$B$3:$B$1315, "&lt;=" &amp; FP$1, DataRegularSeason20242025!$D$3:$D$1315, $A24)+SUMIFS(DataRegularSeason20242025!$AB$3:$AB$1315,DataRegularSeason20242025!$B$3:$B$1315, "&lt;=" &amp; FP$1, DataRegularSeason20242025!$E$3:$E$1315, $A24)</f>
        <v>47</v>
      </c>
      <c r="FQ24">
        <f>SUMIFS(DataRegularSeason20242025!$AA$3:$AA$1315,DataRegularSeason20242025!$B$3:$B$1315, "&lt;=" &amp; FQ$1, DataRegularSeason20242025!$D$3:$D$1315, $A24)+SUMIFS(DataRegularSeason20242025!$AB$3:$AB$1315,DataRegularSeason20242025!$B$3:$B$1315, "&lt;=" &amp; FQ$1, DataRegularSeason20242025!$E$3:$E$1315, $A24)</f>
        <v>47</v>
      </c>
      <c r="FR24">
        <f>SUMIFS(DataRegularSeason20242025!$AA$3:$AA$1315,DataRegularSeason20242025!$B$3:$B$1315, "&lt;=" &amp; FR$1, DataRegularSeason20242025!$D$3:$D$1315, $A24)+SUMIFS(DataRegularSeason20242025!$AB$3:$AB$1315,DataRegularSeason20242025!$B$3:$B$1315, "&lt;=" &amp; FR$1, DataRegularSeason20242025!$E$3:$E$1315, $A24)</f>
        <v>47</v>
      </c>
      <c r="FS24">
        <f>SUMIFS(DataRegularSeason20242025!$AA$3:$AA$1315,DataRegularSeason20242025!$B$3:$B$1315, "&lt;=" &amp; FS$1, DataRegularSeason20242025!$D$3:$D$1315, $A24)+SUMIFS(DataRegularSeason20242025!$AB$3:$AB$1315,DataRegularSeason20242025!$B$3:$B$1315, "&lt;=" &amp; FS$1, DataRegularSeason20242025!$E$3:$E$1315, $A24)</f>
        <v>47</v>
      </c>
      <c r="FT24">
        <f>SUMIFS(DataRegularSeason20242025!$AA$3:$AA$1315,DataRegularSeason20242025!$B$3:$B$1315, "&lt;=" &amp; FT$1, DataRegularSeason20242025!$D$3:$D$1315, $A24)+SUMIFS(DataRegularSeason20242025!$AB$3:$AB$1315,DataRegularSeason20242025!$B$3:$B$1315, "&lt;=" &amp; FT$1, DataRegularSeason20242025!$E$3:$E$1315, $A24)</f>
        <v>47</v>
      </c>
      <c r="FU24">
        <f>SUMIFS(DataRegularSeason20242025!$AA$3:$AA$1315,DataRegularSeason20242025!$B$3:$B$1315, "&lt;=" &amp; FU$1, DataRegularSeason20242025!$D$3:$D$1315, $A24)+SUMIFS(DataRegularSeason20242025!$AB$3:$AB$1315,DataRegularSeason20242025!$B$3:$B$1315, "&lt;=" &amp; FU$1, DataRegularSeason20242025!$E$3:$E$1315, $A24)</f>
        <v>47</v>
      </c>
      <c r="FV24">
        <f>SUMIFS(DataRegularSeason20242025!$AA$3:$AA$1315,DataRegularSeason20242025!$B$3:$B$1315, "&lt;=" &amp; FV$1, DataRegularSeason20242025!$D$3:$D$1315, $A24)+SUMIFS(DataRegularSeason20242025!$AB$3:$AB$1315,DataRegularSeason20242025!$B$3:$B$1315, "&lt;=" &amp; FV$1, DataRegularSeason20242025!$E$3:$E$1315, $A24)</f>
        <v>47</v>
      </c>
      <c r="FW24">
        <f>SUMIFS(DataRegularSeason20242025!$AA$3:$AA$1315,DataRegularSeason20242025!$B$3:$B$1315, "&lt;=" &amp; FW$1, DataRegularSeason20242025!$D$3:$D$1315, $A24)+SUMIFS(DataRegularSeason20242025!$AB$3:$AB$1315,DataRegularSeason20242025!$B$3:$B$1315, "&lt;=" &amp; FW$1, DataRegularSeason20242025!$E$3:$E$1315, $A24)</f>
        <v>47</v>
      </c>
      <c r="FX24">
        <f>SUMIFS(DataRegularSeason20242025!$AA$3:$AA$1315,DataRegularSeason20242025!$B$3:$B$1315, "&lt;=" &amp; FX$1, DataRegularSeason20242025!$D$3:$D$1315, $A24)+SUMIFS(DataRegularSeason20242025!$AB$3:$AB$1315,DataRegularSeason20242025!$B$3:$B$1315, "&lt;=" &amp; FX$1, DataRegularSeason20242025!$E$3:$E$1315, $A24)</f>
        <v>47</v>
      </c>
      <c r="FY24">
        <f>SUMIFS(DataRegularSeason20242025!$AA$3:$AA$1315,DataRegularSeason20242025!$B$3:$B$1315, "&lt;=" &amp; FY$1, DataRegularSeason20242025!$D$3:$D$1315, $A24)+SUMIFS(DataRegularSeason20242025!$AB$3:$AB$1315,DataRegularSeason20242025!$B$3:$B$1315, "&lt;=" &amp; FY$1, DataRegularSeason20242025!$E$3:$E$1315, $A24)</f>
        <v>47</v>
      </c>
      <c r="FZ24">
        <f>SUMIFS(DataRegularSeason20242025!$AA$3:$AA$1315,DataRegularSeason20242025!$B$3:$B$1315, "&lt;=" &amp; FZ$1, DataRegularSeason20242025!$D$3:$D$1315, $A24)+SUMIFS(DataRegularSeason20242025!$AB$3:$AB$1315,DataRegularSeason20242025!$B$3:$B$1315, "&lt;=" &amp; FZ$1, DataRegularSeason20242025!$E$3:$E$1315, $A24)</f>
        <v>47</v>
      </c>
      <c r="GA24">
        <f>SUMIFS(DataRegularSeason20242025!$AA$3:$AA$1315,DataRegularSeason20242025!$B$3:$B$1315, "&lt;=" &amp; GA$1, DataRegularSeason20242025!$D$3:$D$1315, $A24)+SUMIFS(DataRegularSeason20242025!$AB$3:$AB$1315,DataRegularSeason20242025!$B$3:$B$1315, "&lt;=" &amp; GA$1, DataRegularSeason20242025!$E$3:$E$1315, $A24)</f>
        <v>47</v>
      </c>
      <c r="GB24">
        <f>SUMIFS(DataRegularSeason20242025!$AA$3:$AA$1315,DataRegularSeason20242025!$B$3:$B$1315, "&lt;=" &amp; GB$1, DataRegularSeason20242025!$D$3:$D$1315, $A24)+SUMIFS(DataRegularSeason20242025!$AB$3:$AB$1315,DataRegularSeason20242025!$B$3:$B$1315, "&lt;=" &amp; GB$1, DataRegularSeason20242025!$E$3:$E$1315, $A24)</f>
        <v>47</v>
      </c>
      <c r="GC24">
        <f>SUMIFS(DataRegularSeason20242025!$AA$3:$AA$1315,DataRegularSeason20242025!$B$3:$B$1315, "&lt;=" &amp; GC$1, DataRegularSeason20242025!$D$3:$D$1315, $A24)+SUMIFS(DataRegularSeason20242025!$AB$3:$AB$1315,DataRegularSeason20242025!$B$3:$B$1315, "&lt;=" &amp; GC$1, DataRegularSeason20242025!$E$3:$E$1315, $A24)</f>
        <v>47</v>
      </c>
      <c r="GD24">
        <f>SUMIFS(DataRegularSeason20242025!$AA$3:$AA$1315,DataRegularSeason20242025!$B$3:$B$1315, "&lt;=" &amp; GD$1, DataRegularSeason20242025!$D$3:$D$1315, $A24)+SUMIFS(DataRegularSeason20242025!$AB$3:$AB$1315,DataRegularSeason20242025!$B$3:$B$1315, "&lt;=" &amp; GD$1, DataRegularSeason20242025!$E$3:$E$1315, $A24)</f>
        <v>47</v>
      </c>
      <c r="GE24">
        <f>SUMIFS(DataRegularSeason20242025!$AA$3:$AA$1315,DataRegularSeason20242025!$B$3:$B$1315, "&lt;=" &amp; GE$1, DataRegularSeason20242025!$D$3:$D$1315, $A24)+SUMIFS(DataRegularSeason20242025!$AB$3:$AB$1315,DataRegularSeason20242025!$B$3:$B$1315, "&lt;=" &amp; GE$1, DataRegularSeason20242025!$E$3:$E$1315, $A24)</f>
        <v>47</v>
      </c>
      <c r="GF24">
        <f>SUMIFS(DataRegularSeason20242025!$AA$3:$AA$1315,DataRegularSeason20242025!$B$3:$B$1315, "&lt;=" &amp; GF$1, DataRegularSeason20242025!$D$3:$D$1315, $A24)+SUMIFS(DataRegularSeason20242025!$AB$3:$AB$1315,DataRegularSeason20242025!$B$3:$B$1315, "&lt;=" &amp; GF$1, DataRegularSeason20242025!$E$3:$E$1315, $A24)</f>
        <v>47</v>
      </c>
      <c r="GG24">
        <f>SUMIFS(DataRegularSeason20242025!$AA$3:$AA$1315,DataRegularSeason20242025!$B$3:$B$1315, "&lt;=" &amp; GG$1, DataRegularSeason20242025!$D$3:$D$1315, $A24)+SUMIFS(DataRegularSeason20242025!$AB$3:$AB$1315,DataRegularSeason20242025!$B$3:$B$1315, "&lt;=" &amp; GG$1, DataRegularSeason20242025!$E$3:$E$1315, $A24)</f>
        <v>47</v>
      </c>
      <c r="GH24">
        <f>SUMIFS(DataRegularSeason20242025!$AA$3:$AA$1315,DataRegularSeason20242025!$B$3:$B$1315, "&lt;=" &amp; GH$1, DataRegularSeason20242025!$D$3:$D$1315, $A24)+SUMIFS(DataRegularSeason20242025!$AB$3:$AB$1315,DataRegularSeason20242025!$B$3:$B$1315, "&lt;=" &amp; GH$1, DataRegularSeason20242025!$E$3:$E$1315, $A24)</f>
        <v>47</v>
      </c>
      <c r="GI24">
        <f>SUMIFS(DataRegularSeason20242025!$AA$3:$AA$1315,DataRegularSeason20242025!$B$3:$B$1315, "&lt;=" &amp; GI$1, DataRegularSeason20242025!$D$3:$D$1315, $A24)+SUMIFS(DataRegularSeason20242025!$AB$3:$AB$1315,DataRegularSeason20242025!$B$3:$B$1315, "&lt;=" &amp; GI$1, DataRegularSeason20242025!$E$3:$E$1315, $A24)</f>
        <v>47</v>
      </c>
      <c r="GJ24">
        <f>SUMIFS(DataRegularSeason20242025!$AA$3:$AA$1315,DataRegularSeason20242025!$B$3:$B$1315, "&lt;=" &amp; GJ$1, DataRegularSeason20242025!$D$3:$D$1315, $A24)+SUMIFS(DataRegularSeason20242025!$AB$3:$AB$1315,DataRegularSeason20242025!$B$3:$B$1315, "&lt;=" &amp; GJ$1, DataRegularSeason20242025!$E$3:$E$1315, $A24)</f>
        <v>47</v>
      </c>
      <c r="GK24">
        <f>SUMIFS(DataRegularSeason20242025!$AA$3:$AA$1315,DataRegularSeason20242025!$B$3:$B$1315, "&lt;=" &amp; GK$1, DataRegularSeason20242025!$D$3:$D$1315, $A24)+SUMIFS(DataRegularSeason20242025!$AB$3:$AB$1315,DataRegularSeason20242025!$B$3:$B$1315, "&lt;=" &amp; GK$1, DataRegularSeason20242025!$E$3:$E$1315, $A24)</f>
        <v>47</v>
      </c>
      <c r="GL24">
        <f>SUMIFS(DataRegularSeason20242025!$AA$3:$AA$1315,DataRegularSeason20242025!$B$3:$B$1315, "&lt;=" &amp; GL$1, DataRegularSeason20242025!$D$3:$D$1315, $A24)+SUMIFS(DataRegularSeason20242025!$AB$3:$AB$1315,DataRegularSeason20242025!$B$3:$B$1315, "&lt;=" &amp; GL$1, DataRegularSeason20242025!$E$3:$E$1315, $A24)</f>
        <v>47</v>
      </c>
      <c r="GM24">
        <f>SUMIFS(DataRegularSeason20242025!$AA$3:$AA$1315,DataRegularSeason20242025!$B$3:$B$1315, "&lt;=" &amp; GM$1, DataRegularSeason20242025!$D$3:$D$1315, $A24)+SUMIFS(DataRegularSeason20242025!$AB$3:$AB$1315,DataRegularSeason20242025!$B$3:$B$1315, "&lt;=" &amp; GM$1, DataRegularSeason20242025!$E$3:$E$1315, $A24)</f>
        <v>47</v>
      </c>
      <c r="GN24">
        <f>SUMIFS(DataRegularSeason20242025!$AA$3:$AA$1315,DataRegularSeason20242025!$B$3:$B$1315, "&lt;=" &amp; GN$1, DataRegularSeason20242025!$D$3:$D$1315, $A24)+SUMIFS(DataRegularSeason20242025!$AB$3:$AB$1315,DataRegularSeason20242025!$B$3:$B$1315, "&lt;=" &amp; GN$1, DataRegularSeason20242025!$E$3:$E$1315, $A24)</f>
        <v>47</v>
      </c>
      <c r="GO24">
        <f>SUMIFS(DataRegularSeason20242025!$AA$3:$AA$1315,DataRegularSeason20242025!$B$3:$B$1315, "&lt;=" &amp; GO$1, DataRegularSeason20242025!$D$3:$D$1315, $A24)+SUMIFS(DataRegularSeason20242025!$AB$3:$AB$1315,DataRegularSeason20242025!$B$3:$B$1315, "&lt;=" &amp; GO$1, DataRegularSeason20242025!$E$3:$E$1315, $A24)</f>
        <v>47</v>
      </c>
      <c r="GP24">
        <f>SUMIFS(DataRegularSeason20242025!$AA$3:$AA$1315,DataRegularSeason20242025!$B$3:$B$1315, "&lt;=" &amp; GP$1, DataRegularSeason20242025!$D$3:$D$1315, $A24)+SUMIFS(DataRegularSeason20242025!$AB$3:$AB$1315,DataRegularSeason20242025!$B$3:$B$1315, "&lt;=" &amp; GP$1, DataRegularSeason20242025!$E$3:$E$1315, $A24)</f>
        <v>47</v>
      </c>
      <c r="GQ24">
        <f>SUMIFS(DataRegularSeason20242025!$AA$3:$AA$1315,DataRegularSeason20242025!$B$3:$B$1315, "&lt;=" &amp; GQ$1, DataRegularSeason20242025!$D$3:$D$1315, $A24)+SUMIFS(DataRegularSeason20242025!$AB$3:$AB$1315,DataRegularSeason20242025!$B$3:$B$1315, "&lt;=" &amp; GQ$1, DataRegularSeason20242025!$E$3:$E$1315, $A24)</f>
        <v>47</v>
      </c>
      <c r="GR24">
        <f>SUMIFS(DataRegularSeason20242025!$AA$3:$AA$1315,DataRegularSeason20242025!$B$3:$B$1315, "&lt;=" &amp; GR$1, DataRegularSeason20242025!$D$3:$D$1315, $A24)+SUMIFS(DataRegularSeason20242025!$AB$3:$AB$1315,DataRegularSeason20242025!$B$3:$B$1315, "&lt;=" &amp; GR$1, DataRegularSeason20242025!$E$3:$E$1315, $A24)</f>
        <v>47</v>
      </c>
      <c r="GS24">
        <f>SUMIFS(DataRegularSeason20242025!$AA$3:$AA$1315,DataRegularSeason20242025!$B$3:$B$1315, "&lt;=" &amp; GS$1, DataRegularSeason20242025!$D$3:$D$1315, $A24)+SUMIFS(DataRegularSeason20242025!$AB$3:$AB$1315,DataRegularSeason20242025!$B$3:$B$1315, "&lt;=" &amp; GS$1, DataRegularSeason20242025!$E$3:$E$1315, $A24)</f>
        <v>47</v>
      </c>
      <c r="GT24">
        <f>SUMIFS(DataRegularSeason20242025!$AA$3:$AA$1315,DataRegularSeason20242025!$B$3:$B$1315, "&lt;=" &amp; GT$1, DataRegularSeason20242025!$D$3:$D$1315, $A24)+SUMIFS(DataRegularSeason20242025!$AB$3:$AB$1315,DataRegularSeason20242025!$B$3:$B$1315, "&lt;=" &amp; GT$1, DataRegularSeason20242025!$E$3:$E$1315, $A24)</f>
        <v>47</v>
      </c>
      <c r="GU24">
        <f>SUMIFS(DataRegularSeason20242025!$AA$3:$AA$1315,DataRegularSeason20242025!$B$3:$B$1315, "&lt;=" &amp; GU$1, DataRegularSeason20242025!$D$3:$D$1315, $A24)+SUMIFS(DataRegularSeason20242025!$AB$3:$AB$1315,DataRegularSeason20242025!$B$3:$B$1315, "&lt;=" &amp; GU$1, DataRegularSeason20242025!$E$3:$E$1315, $A24)</f>
        <v>47</v>
      </c>
    </row>
    <row r="25" spans="1:203" x14ac:dyDescent="0.25">
      <c r="A25" t="s">
        <v>16</v>
      </c>
      <c r="B25" t="s">
        <v>96</v>
      </c>
      <c r="C25" s="129"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30"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74</v>
      </c>
      <c r="EV26">
        <f>SUMIFS(DataRegularSeason20242025!$AA$3:$AA$1315,DataRegularSeason20242025!$B$3:$B$1315, "&lt;=" &amp; EV$1, DataRegularSeason20242025!$D$3:$D$1315, $A26)+SUMIFS(DataRegularSeason20242025!$AB$3:$AB$1315,DataRegularSeason20242025!$B$3:$B$1315, "&lt;=" &amp; EV$1, DataRegularSeason20242025!$E$3:$E$1315, $A26)</f>
        <v>74</v>
      </c>
      <c r="EW26">
        <f>SUMIFS(DataRegularSeason20242025!$AA$3:$AA$1315,DataRegularSeason20242025!$B$3:$B$1315, "&lt;=" &amp; EW$1, DataRegularSeason20242025!$D$3:$D$1315, $A26)+SUMIFS(DataRegularSeason20242025!$AB$3:$AB$1315,DataRegularSeason20242025!$B$3:$B$1315, "&lt;=" &amp; EW$1, DataRegularSeason20242025!$E$3:$E$1315, $A26)</f>
        <v>74</v>
      </c>
      <c r="EX26">
        <f>SUMIFS(DataRegularSeason20242025!$AA$3:$AA$1315,DataRegularSeason20242025!$B$3:$B$1315, "&lt;=" &amp; EX$1, DataRegularSeason20242025!$D$3:$D$1315, $A26)+SUMIFS(DataRegularSeason20242025!$AB$3:$AB$1315,DataRegularSeason20242025!$B$3:$B$1315, "&lt;=" &amp; EX$1, DataRegularSeason20242025!$E$3:$E$1315, $A26)</f>
        <v>74</v>
      </c>
      <c r="EY26">
        <f>SUMIFS(DataRegularSeason20242025!$AA$3:$AA$1315,DataRegularSeason20242025!$B$3:$B$1315, "&lt;=" &amp; EY$1, DataRegularSeason20242025!$D$3:$D$1315, $A26)+SUMIFS(DataRegularSeason20242025!$AB$3:$AB$1315,DataRegularSeason20242025!$B$3:$B$1315, "&lt;=" &amp; EY$1, DataRegularSeason20242025!$E$3:$E$1315, $A26)</f>
        <v>74</v>
      </c>
      <c r="EZ26">
        <f>SUMIFS(DataRegularSeason20242025!$AA$3:$AA$1315,DataRegularSeason20242025!$B$3:$B$1315, "&lt;=" &amp; EZ$1, DataRegularSeason20242025!$D$3:$D$1315, $A26)+SUMIFS(DataRegularSeason20242025!$AB$3:$AB$1315,DataRegularSeason20242025!$B$3:$B$1315, "&lt;=" &amp; EZ$1, DataRegularSeason20242025!$E$3:$E$1315, $A26)</f>
        <v>74</v>
      </c>
      <c r="FA26">
        <f>SUMIFS(DataRegularSeason20242025!$AA$3:$AA$1315,DataRegularSeason20242025!$B$3:$B$1315, "&lt;=" &amp; FA$1, DataRegularSeason20242025!$D$3:$D$1315, $A26)+SUMIFS(DataRegularSeason20242025!$AB$3:$AB$1315,DataRegularSeason20242025!$B$3:$B$1315, "&lt;=" &amp; FA$1, DataRegularSeason20242025!$E$3:$E$1315, $A26)</f>
        <v>74</v>
      </c>
      <c r="FB26">
        <f>SUMIFS(DataRegularSeason20242025!$AA$3:$AA$1315,DataRegularSeason20242025!$B$3:$B$1315, "&lt;=" &amp; FB$1, DataRegularSeason20242025!$D$3:$D$1315, $A26)+SUMIFS(DataRegularSeason20242025!$AB$3:$AB$1315,DataRegularSeason20242025!$B$3:$B$1315, "&lt;=" &amp; FB$1, DataRegularSeason20242025!$E$3:$E$1315, $A26)</f>
        <v>74</v>
      </c>
      <c r="FC26">
        <f>SUMIFS(DataRegularSeason20242025!$AA$3:$AA$1315,DataRegularSeason20242025!$B$3:$B$1315, "&lt;=" &amp; FC$1, DataRegularSeason20242025!$D$3:$D$1315, $A26)+SUMIFS(DataRegularSeason20242025!$AB$3:$AB$1315,DataRegularSeason20242025!$B$3:$B$1315, "&lt;=" &amp; FC$1, DataRegularSeason20242025!$E$3:$E$1315, $A26)</f>
        <v>74</v>
      </c>
      <c r="FD26">
        <f>SUMIFS(DataRegularSeason20242025!$AA$3:$AA$1315,DataRegularSeason20242025!$B$3:$B$1315, "&lt;=" &amp; FD$1, DataRegularSeason20242025!$D$3:$D$1315, $A26)+SUMIFS(DataRegularSeason20242025!$AB$3:$AB$1315,DataRegularSeason20242025!$B$3:$B$1315, "&lt;=" &amp; FD$1, DataRegularSeason20242025!$E$3:$E$1315, $A26)</f>
        <v>74</v>
      </c>
      <c r="FE26">
        <f>SUMIFS(DataRegularSeason20242025!$AA$3:$AA$1315,DataRegularSeason20242025!$B$3:$B$1315, "&lt;=" &amp; FE$1, DataRegularSeason20242025!$D$3:$D$1315, $A26)+SUMIFS(DataRegularSeason20242025!$AB$3:$AB$1315,DataRegularSeason20242025!$B$3:$B$1315, "&lt;=" &amp; FE$1, DataRegularSeason20242025!$E$3:$E$1315, $A26)</f>
        <v>74</v>
      </c>
      <c r="FF26">
        <f>SUMIFS(DataRegularSeason20242025!$AA$3:$AA$1315,DataRegularSeason20242025!$B$3:$B$1315, "&lt;=" &amp; FF$1, DataRegularSeason20242025!$D$3:$D$1315, $A26)+SUMIFS(DataRegularSeason20242025!$AB$3:$AB$1315,DataRegularSeason20242025!$B$3:$B$1315, "&lt;=" &amp; FF$1, DataRegularSeason20242025!$E$3:$E$1315, $A26)</f>
        <v>74</v>
      </c>
      <c r="FG26">
        <f>SUMIFS(DataRegularSeason20242025!$AA$3:$AA$1315,DataRegularSeason20242025!$B$3:$B$1315, "&lt;=" &amp; FG$1, DataRegularSeason20242025!$D$3:$D$1315, $A26)+SUMIFS(DataRegularSeason20242025!$AB$3:$AB$1315,DataRegularSeason20242025!$B$3:$B$1315, "&lt;=" &amp; FG$1, DataRegularSeason20242025!$E$3:$E$1315, $A26)</f>
        <v>74</v>
      </c>
      <c r="FH26">
        <f>SUMIFS(DataRegularSeason20242025!$AA$3:$AA$1315,DataRegularSeason20242025!$B$3:$B$1315, "&lt;=" &amp; FH$1, DataRegularSeason20242025!$D$3:$D$1315, $A26)+SUMIFS(DataRegularSeason20242025!$AB$3:$AB$1315,DataRegularSeason20242025!$B$3:$B$1315, "&lt;=" &amp; FH$1, DataRegularSeason20242025!$E$3:$E$1315, $A26)</f>
        <v>74</v>
      </c>
      <c r="FI26">
        <f>SUMIFS(DataRegularSeason20242025!$AA$3:$AA$1315,DataRegularSeason20242025!$B$3:$B$1315, "&lt;=" &amp; FI$1, DataRegularSeason20242025!$D$3:$D$1315, $A26)+SUMIFS(DataRegularSeason20242025!$AB$3:$AB$1315,DataRegularSeason20242025!$B$3:$B$1315, "&lt;=" &amp; FI$1, DataRegularSeason20242025!$E$3:$E$1315, $A26)</f>
        <v>74</v>
      </c>
      <c r="FJ26">
        <f>SUMIFS(DataRegularSeason20242025!$AA$3:$AA$1315,DataRegularSeason20242025!$B$3:$B$1315, "&lt;=" &amp; FJ$1, DataRegularSeason20242025!$D$3:$D$1315, $A26)+SUMIFS(DataRegularSeason20242025!$AB$3:$AB$1315,DataRegularSeason20242025!$B$3:$B$1315, "&lt;=" &amp; FJ$1, DataRegularSeason20242025!$E$3:$E$1315, $A26)</f>
        <v>74</v>
      </c>
      <c r="FK26">
        <f>SUMIFS(DataRegularSeason20242025!$AA$3:$AA$1315,DataRegularSeason20242025!$B$3:$B$1315, "&lt;=" &amp; FK$1, DataRegularSeason20242025!$D$3:$D$1315, $A26)+SUMIFS(DataRegularSeason20242025!$AB$3:$AB$1315,DataRegularSeason20242025!$B$3:$B$1315, "&lt;=" &amp; FK$1, DataRegularSeason20242025!$E$3:$E$1315, $A26)</f>
        <v>74</v>
      </c>
      <c r="FL26">
        <f>SUMIFS(DataRegularSeason20242025!$AA$3:$AA$1315,DataRegularSeason20242025!$B$3:$B$1315, "&lt;=" &amp; FL$1, DataRegularSeason20242025!$D$3:$D$1315, $A26)+SUMIFS(DataRegularSeason20242025!$AB$3:$AB$1315,DataRegularSeason20242025!$B$3:$B$1315, "&lt;=" &amp; FL$1, DataRegularSeason20242025!$E$3:$E$1315, $A26)</f>
        <v>74</v>
      </c>
      <c r="FM26">
        <f>SUMIFS(DataRegularSeason20242025!$AA$3:$AA$1315,DataRegularSeason20242025!$B$3:$B$1315, "&lt;=" &amp; FM$1, DataRegularSeason20242025!$D$3:$D$1315, $A26)+SUMIFS(DataRegularSeason20242025!$AB$3:$AB$1315,DataRegularSeason20242025!$B$3:$B$1315, "&lt;=" &amp; FM$1, DataRegularSeason20242025!$E$3:$E$1315, $A26)</f>
        <v>74</v>
      </c>
      <c r="FN26">
        <f>SUMIFS(DataRegularSeason20242025!$AA$3:$AA$1315,DataRegularSeason20242025!$B$3:$B$1315, "&lt;=" &amp; FN$1, DataRegularSeason20242025!$D$3:$D$1315, $A26)+SUMIFS(DataRegularSeason20242025!$AB$3:$AB$1315,DataRegularSeason20242025!$B$3:$B$1315, "&lt;=" &amp; FN$1, DataRegularSeason20242025!$E$3:$E$1315, $A26)</f>
        <v>74</v>
      </c>
      <c r="FO26">
        <f>SUMIFS(DataRegularSeason20242025!$AA$3:$AA$1315,DataRegularSeason20242025!$B$3:$B$1315, "&lt;=" &amp; FO$1, DataRegularSeason20242025!$D$3:$D$1315, $A26)+SUMIFS(DataRegularSeason20242025!$AB$3:$AB$1315,DataRegularSeason20242025!$B$3:$B$1315, "&lt;=" &amp; FO$1, DataRegularSeason20242025!$E$3:$E$1315, $A26)</f>
        <v>74</v>
      </c>
      <c r="FP26">
        <f>SUMIFS(DataRegularSeason20242025!$AA$3:$AA$1315,DataRegularSeason20242025!$B$3:$B$1315, "&lt;=" &amp; FP$1, DataRegularSeason20242025!$D$3:$D$1315, $A26)+SUMIFS(DataRegularSeason20242025!$AB$3:$AB$1315,DataRegularSeason20242025!$B$3:$B$1315, "&lt;=" &amp; FP$1, DataRegularSeason20242025!$E$3:$E$1315, $A26)</f>
        <v>74</v>
      </c>
      <c r="FQ26">
        <f>SUMIFS(DataRegularSeason20242025!$AA$3:$AA$1315,DataRegularSeason20242025!$B$3:$B$1315, "&lt;=" &amp; FQ$1, DataRegularSeason20242025!$D$3:$D$1315, $A26)+SUMIFS(DataRegularSeason20242025!$AB$3:$AB$1315,DataRegularSeason20242025!$B$3:$B$1315, "&lt;=" &amp; FQ$1, DataRegularSeason20242025!$E$3:$E$1315, $A26)</f>
        <v>74</v>
      </c>
      <c r="FR26">
        <f>SUMIFS(DataRegularSeason20242025!$AA$3:$AA$1315,DataRegularSeason20242025!$B$3:$B$1315, "&lt;=" &amp; FR$1, DataRegularSeason20242025!$D$3:$D$1315, $A26)+SUMIFS(DataRegularSeason20242025!$AB$3:$AB$1315,DataRegularSeason20242025!$B$3:$B$1315, "&lt;=" &amp; FR$1, DataRegularSeason20242025!$E$3:$E$1315, $A26)</f>
        <v>74</v>
      </c>
      <c r="FS26">
        <f>SUMIFS(DataRegularSeason20242025!$AA$3:$AA$1315,DataRegularSeason20242025!$B$3:$B$1315, "&lt;=" &amp; FS$1, DataRegularSeason20242025!$D$3:$D$1315, $A26)+SUMIFS(DataRegularSeason20242025!$AB$3:$AB$1315,DataRegularSeason20242025!$B$3:$B$1315, "&lt;=" &amp; FS$1, DataRegularSeason20242025!$E$3:$E$1315, $A26)</f>
        <v>74</v>
      </c>
      <c r="FT26">
        <f>SUMIFS(DataRegularSeason20242025!$AA$3:$AA$1315,DataRegularSeason20242025!$B$3:$B$1315, "&lt;=" &amp; FT$1, DataRegularSeason20242025!$D$3:$D$1315, $A26)+SUMIFS(DataRegularSeason20242025!$AB$3:$AB$1315,DataRegularSeason20242025!$B$3:$B$1315, "&lt;=" &amp; FT$1, DataRegularSeason20242025!$E$3:$E$1315, $A26)</f>
        <v>74</v>
      </c>
      <c r="FU26">
        <f>SUMIFS(DataRegularSeason20242025!$AA$3:$AA$1315,DataRegularSeason20242025!$B$3:$B$1315, "&lt;=" &amp; FU$1, DataRegularSeason20242025!$D$3:$D$1315, $A26)+SUMIFS(DataRegularSeason20242025!$AB$3:$AB$1315,DataRegularSeason20242025!$B$3:$B$1315, "&lt;=" &amp; FU$1, DataRegularSeason20242025!$E$3:$E$1315, $A26)</f>
        <v>74</v>
      </c>
      <c r="FV26">
        <f>SUMIFS(DataRegularSeason20242025!$AA$3:$AA$1315,DataRegularSeason20242025!$B$3:$B$1315, "&lt;=" &amp; FV$1, DataRegularSeason20242025!$D$3:$D$1315, $A26)+SUMIFS(DataRegularSeason20242025!$AB$3:$AB$1315,DataRegularSeason20242025!$B$3:$B$1315, "&lt;=" &amp; FV$1, DataRegularSeason20242025!$E$3:$E$1315, $A26)</f>
        <v>74</v>
      </c>
      <c r="FW26">
        <f>SUMIFS(DataRegularSeason20242025!$AA$3:$AA$1315,DataRegularSeason20242025!$B$3:$B$1315, "&lt;=" &amp; FW$1, DataRegularSeason20242025!$D$3:$D$1315, $A26)+SUMIFS(DataRegularSeason20242025!$AB$3:$AB$1315,DataRegularSeason20242025!$B$3:$B$1315, "&lt;=" &amp; FW$1, DataRegularSeason20242025!$E$3:$E$1315, $A26)</f>
        <v>74</v>
      </c>
      <c r="FX26">
        <f>SUMIFS(DataRegularSeason20242025!$AA$3:$AA$1315,DataRegularSeason20242025!$B$3:$B$1315, "&lt;=" &amp; FX$1, DataRegularSeason20242025!$D$3:$D$1315, $A26)+SUMIFS(DataRegularSeason20242025!$AB$3:$AB$1315,DataRegularSeason20242025!$B$3:$B$1315, "&lt;=" &amp; FX$1, DataRegularSeason20242025!$E$3:$E$1315, $A26)</f>
        <v>74</v>
      </c>
      <c r="FY26">
        <f>SUMIFS(DataRegularSeason20242025!$AA$3:$AA$1315,DataRegularSeason20242025!$B$3:$B$1315, "&lt;=" &amp; FY$1, DataRegularSeason20242025!$D$3:$D$1315, $A26)+SUMIFS(DataRegularSeason20242025!$AB$3:$AB$1315,DataRegularSeason20242025!$B$3:$B$1315, "&lt;=" &amp; FY$1, DataRegularSeason20242025!$E$3:$E$1315, $A26)</f>
        <v>74</v>
      </c>
      <c r="FZ26">
        <f>SUMIFS(DataRegularSeason20242025!$AA$3:$AA$1315,DataRegularSeason20242025!$B$3:$B$1315, "&lt;=" &amp; FZ$1, DataRegularSeason20242025!$D$3:$D$1315, $A26)+SUMIFS(DataRegularSeason20242025!$AB$3:$AB$1315,DataRegularSeason20242025!$B$3:$B$1315, "&lt;=" &amp; FZ$1, DataRegularSeason20242025!$E$3:$E$1315, $A26)</f>
        <v>74</v>
      </c>
      <c r="GA26">
        <f>SUMIFS(DataRegularSeason20242025!$AA$3:$AA$1315,DataRegularSeason20242025!$B$3:$B$1315, "&lt;=" &amp; GA$1, DataRegularSeason20242025!$D$3:$D$1315, $A26)+SUMIFS(DataRegularSeason20242025!$AB$3:$AB$1315,DataRegularSeason20242025!$B$3:$B$1315, "&lt;=" &amp; GA$1, DataRegularSeason20242025!$E$3:$E$1315, $A26)</f>
        <v>74</v>
      </c>
      <c r="GB26">
        <f>SUMIFS(DataRegularSeason20242025!$AA$3:$AA$1315,DataRegularSeason20242025!$B$3:$B$1315, "&lt;=" &amp; GB$1, DataRegularSeason20242025!$D$3:$D$1315, $A26)+SUMIFS(DataRegularSeason20242025!$AB$3:$AB$1315,DataRegularSeason20242025!$B$3:$B$1315, "&lt;=" &amp; GB$1, DataRegularSeason20242025!$E$3:$E$1315, $A26)</f>
        <v>74</v>
      </c>
      <c r="GC26">
        <f>SUMIFS(DataRegularSeason20242025!$AA$3:$AA$1315,DataRegularSeason20242025!$B$3:$B$1315, "&lt;=" &amp; GC$1, DataRegularSeason20242025!$D$3:$D$1315, $A26)+SUMIFS(DataRegularSeason20242025!$AB$3:$AB$1315,DataRegularSeason20242025!$B$3:$B$1315, "&lt;=" &amp; GC$1, DataRegularSeason20242025!$E$3:$E$1315, $A26)</f>
        <v>74</v>
      </c>
      <c r="GD26">
        <f>SUMIFS(DataRegularSeason20242025!$AA$3:$AA$1315,DataRegularSeason20242025!$B$3:$B$1315, "&lt;=" &amp; GD$1, DataRegularSeason20242025!$D$3:$D$1315, $A26)+SUMIFS(DataRegularSeason20242025!$AB$3:$AB$1315,DataRegularSeason20242025!$B$3:$B$1315, "&lt;=" &amp; GD$1, DataRegularSeason20242025!$E$3:$E$1315, $A26)</f>
        <v>74</v>
      </c>
      <c r="GE26">
        <f>SUMIFS(DataRegularSeason20242025!$AA$3:$AA$1315,DataRegularSeason20242025!$B$3:$B$1315, "&lt;=" &amp; GE$1, DataRegularSeason20242025!$D$3:$D$1315, $A26)+SUMIFS(DataRegularSeason20242025!$AB$3:$AB$1315,DataRegularSeason20242025!$B$3:$B$1315, "&lt;=" &amp; GE$1, DataRegularSeason20242025!$E$3:$E$1315, $A26)</f>
        <v>74</v>
      </c>
      <c r="GF26">
        <f>SUMIFS(DataRegularSeason20242025!$AA$3:$AA$1315,DataRegularSeason20242025!$B$3:$B$1315, "&lt;=" &amp; GF$1, DataRegularSeason20242025!$D$3:$D$1315, $A26)+SUMIFS(DataRegularSeason20242025!$AB$3:$AB$1315,DataRegularSeason20242025!$B$3:$B$1315, "&lt;=" &amp; GF$1, DataRegularSeason20242025!$E$3:$E$1315, $A26)</f>
        <v>74</v>
      </c>
      <c r="GG26">
        <f>SUMIFS(DataRegularSeason20242025!$AA$3:$AA$1315,DataRegularSeason20242025!$B$3:$B$1315, "&lt;=" &amp; GG$1, DataRegularSeason20242025!$D$3:$D$1315, $A26)+SUMIFS(DataRegularSeason20242025!$AB$3:$AB$1315,DataRegularSeason20242025!$B$3:$B$1315, "&lt;=" &amp; GG$1, DataRegularSeason20242025!$E$3:$E$1315, $A26)</f>
        <v>74</v>
      </c>
      <c r="GH26">
        <f>SUMIFS(DataRegularSeason20242025!$AA$3:$AA$1315,DataRegularSeason20242025!$B$3:$B$1315, "&lt;=" &amp; GH$1, DataRegularSeason20242025!$D$3:$D$1315, $A26)+SUMIFS(DataRegularSeason20242025!$AB$3:$AB$1315,DataRegularSeason20242025!$B$3:$B$1315, "&lt;=" &amp; GH$1, DataRegularSeason20242025!$E$3:$E$1315, $A26)</f>
        <v>74</v>
      </c>
      <c r="GI26">
        <f>SUMIFS(DataRegularSeason20242025!$AA$3:$AA$1315,DataRegularSeason20242025!$B$3:$B$1315, "&lt;=" &amp; GI$1, DataRegularSeason20242025!$D$3:$D$1315, $A26)+SUMIFS(DataRegularSeason20242025!$AB$3:$AB$1315,DataRegularSeason20242025!$B$3:$B$1315, "&lt;=" &amp; GI$1, DataRegularSeason20242025!$E$3:$E$1315, $A26)</f>
        <v>74</v>
      </c>
      <c r="GJ26">
        <f>SUMIFS(DataRegularSeason20242025!$AA$3:$AA$1315,DataRegularSeason20242025!$B$3:$B$1315, "&lt;=" &amp; GJ$1, DataRegularSeason20242025!$D$3:$D$1315, $A26)+SUMIFS(DataRegularSeason20242025!$AB$3:$AB$1315,DataRegularSeason20242025!$B$3:$B$1315, "&lt;=" &amp; GJ$1, DataRegularSeason20242025!$E$3:$E$1315, $A26)</f>
        <v>74</v>
      </c>
      <c r="GK26">
        <f>SUMIFS(DataRegularSeason20242025!$AA$3:$AA$1315,DataRegularSeason20242025!$B$3:$B$1315, "&lt;=" &amp; GK$1, DataRegularSeason20242025!$D$3:$D$1315, $A26)+SUMIFS(DataRegularSeason20242025!$AB$3:$AB$1315,DataRegularSeason20242025!$B$3:$B$1315, "&lt;=" &amp; GK$1, DataRegularSeason20242025!$E$3:$E$1315, $A26)</f>
        <v>74</v>
      </c>
      <c r="GL26">
        <f>SUMIFS(DataRegularSeason20242025!$AA$3:$AA$1315,DataRegularSeason20242025!$B$3:$B$1315, "&lt;=" &amp; GL$1, DataRegularSeason20242025!$D$3:$D$1315, $A26)+SUMIFS(DataRegularSeason20242025!$AB$3:$AB$1315,DataRegularSeason20242025!$B$3:$B$1315, "&lt;=" &amp; GL$1, DataRegularSeason20242025!$E$3:$E$1315, $A26)</f>
        <v>74</v>
      </c>
      <c r="GM26">
        <f>SUMIFS(DataRegularSeason20242025!$AA$3:$AA$1315,DataRegularSeason20242025!$B$3:$B$1315, "&lt;=" &amp; GM$1, DataRegularSeason20242025!$D$3:$D$1315, $A26)+SUMIFS(DataRegularSeason20242025!$AB$3:$AB$1315,DataRegularSeason20242025!$B$3:$B$1315, "&lt;=" &amp; GM$1, DataRegularSeason20242025!$E$3:$E$1315, $A26)</f>
        <v>74</v>
      </c>
      <c r="GN26">
        <f>SUMIFS(DataRegularSeason20242025!$AA$3:$AA$1315,DataRegularSeason20242025!$B$3:$B$1315, "&lt;=" &amp; GN$1, DataRegularSeason20242025!$D$3:$D$1315, $A26)+SUMIFS(DataRegularSeason20242025!$AB$3:$AB$1315,DataRegularSeason20242025!$B$3:$B$1315, "&lt;=" &amp; GN$1, DataRegularSeason20242025!$E$3:$E$1315, $A26)</f>
        <v>74</v>
      </c>
      <c r="GO26">
        <f>SUMIFS(DataRegularSeason20242025!$AA$3:$AA$1315,DataRegularSeason20242025!$B$3:$B$1315, "&lt;=" &amp; GO$1, DataRegularSeason20242025!$D$3:$D$1315, $A26)+SUMIFS(DataRegularSeason20242025!$AB$3:$AB$1315,DataRegularSeason20242025!$B$3:$B$1315, "&lt;=" &amp; GO$1, DataRegularSeason20242025!$E$3:$E$1315, $A26)</f>
        <v>74</v>
      </c>
      <c r="GP26">
        <f>SUMIFS(DataRegularSeason20242025!$AA$3:$AA$1315,DataRegularSeason20242025!$B$3:$B$1315, "&lt;=" &amp; GP$1, DataRegularSeason20242025!$D$3:$D$1315, $A26)+SUMIFS(DataRegularSeason20242025!$AB$3:$AB$1315,DataRegularSeason20242025!$B$3:$B$1315, "&lt;=" &amp; GP$1, DataRegularSeason20242025!$E$3:$E$1315, $A26)</f>
        <v>74</v>
      </c>
      <c r="GQ26">
        <f>SUMIFS(DataRegularSeason20242025!$AA$3:$AA$1315,DataRegularSeason20242025!$B$3:$B$1315, "&lt;=" &amp; GQ$1, DataRegularSeason20242025!$D$3:$D$1315, $A26)+SUMIFS(DataRegularSeason20242025!$AB$3:$AB$1315,DataRegularSeason20242025!$B$3:$B$1315, "&lt;=" &amp; GQ$1, DataRegularSeason20242025!$E$3:$E$1315, $A26)</f>
        <v>74</v>
      </c>
      <c r="GR26">
        <f>SUMIFS(DataRegularSeason20242025!$AA$3:$AA$1315,DataRegularSeason20242025!$B$3:$B$1315, "&lt;=" &amp; GR$1, DataRegularSeason20242025!$D$3:$D$1315, $A26)+SUMIFS(DataRegularSeason20242025!$AB$3:$AB$1315,DataRegularSeason20242025!$B$3:$B$1315, "&lt;=" &amp; GR$1, DataRegularSeason20242025!$E$3:$E$1315, $A26)</f>
        <v>74</v>
      </c>
      <c r="GS26">
        <f>SUMIFS(DataRegularSeason20242025!$AA$3:$AA$1315,DataRegularSeason20242025!$B$3:$B$1315, "&lt;=" &amp; GS$1, DataRegularSeason20242025!$D$3:$D$1315, $A26)+SUMIFS(DataRegularSeason20242025!$AB$3:$AB$1315,DataRegularSeason20242025!$B$3:$B$1315, "&lt;=" &amp; GS$1, DataRegularSeason20242025!$E$3:$E$1315, $A26)</f>
        <v>74</v>
      </c>
      <c r="GT26">
        <f>SUMIFS(DataRegularSeason20242025!$AA$3:$AA$1315,DataRegularSeason20242025!$B$3:$B$1315, "&lt;=" &amp; GT$1, DataRegularSeason20242025!$D$3:$D$1315, $A26)+SUMIFS(DataRegularSeason20242025!$AB$3:$AB$1315,DataRegularSeason20242025!$B$3:$B$1315, "&lt;=" &amp; GT$1, DataRegularSeason20242025!$E$3:$E$1315, $A26)</f>
        <v>74</v>
      </c>
      <c r="GU26">
        <f>SUMIFS(DataRegularSeason20242025!$AA$3:$AA$1315,DataRegularSeason20242025!$B$3:$B$1315, "&lt;=" &amp; GU$1, DataRegularSeason20242025!$D$3:$D$1315, $A26)+SUMIFS(DataRegularSeason20242025!$AB$3:$AB$1315,DataRegularSeason20242025!$B$3:$B$1315, "&lt;=" &amp; GU$1, DataRegularSeason20242025!$E$3:$E$1315, $A26)</f>
        <v>74</v>
      </c>
    </row>
    <row r="27" spans="1:203" x14ac:dyDescent="0.25">
      <c r="A27" t="s">
        <v>22</v>
      </c>
      <c r="B27" t="s">
        <v>96</v>
      </c>
      <c r="C27" s="130"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30"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67</v>
      </c>
      <c r="ES28">
        <f>SUMIFS(DataRegularSeason20242025!$AA$3:$AA$1315,DataRegularSeason20242025!$B$3:$B$1315, "&lt;=" &amp; ES$1, DataRegularSeason20242025!$D$3:$D$1315, $A28)+SUMIFS(DataRegularSeason20242025!$AB$3:$AB$1315,DataRegularSeason20242025!$B$3:$B$1315, "&lt;=" &amp; ES$1, DataRegularSeason20242025!$E$3:$E$1315, $A28)</f>
        <v>67</v>
      </c>
      <c r="ET28">
        <f>SUMIFS(DataRegularSeason20242025!$AA$3:$AA$1315,DataRegularSeason20242025!$B$3:$B$1315, "&lt;=" &amp; ET$1, DataRegularSeason20242025!$D$3:$D$1315, $A28)+SUMIFS(DataRegularSeason20242025!$AB$3:$AB$1315,DataRegularSeason20242025!$B$3:$B$1315, "&lt;=" &amp; ET$1, DataRegularSeason20242025!$E$3:$E$1315, $A28)</f>
        <v>67</v>
      </c>
      <c r="EU28">
        <f>SUMIFS(DataRegularSeason20242025!$AA$3:$AA$1315,DataRegularSeason20242025!$B$3:$B$1315, "&lt;=" &amp; EU$1, DataRegularSeason20242025!$D$3:$D$1315, $A28)+SUMIFS(DataRegularSeason20242025!$AB$3:$AB$1315,DataRegularSeason20242025!$B$3:$B$1315, "&lt;=" &amp; EU$1, DataRegularSeason20242025!$E$3:$E$1315, $A28)</f>
        <v>67</v>
      </c>
      <c r="EV28">
        <f>SUMIFS(DataRegularSeason20242025!$AA$3:$AA$1315,DataRegularSeason20242025!$B$3:$B$1315, "&lt;=" &amp; EV$1, DataRegularSeason20242025!$D$3:$D$1315, $A28)+SUMIFS(DataRegularSeason20242025!$AB$3:$AB$1315,DataRegularSeason20242025!$B$3:$B$1315, "&lt;=" &amp; EV$1, DataRegularSeason20242025!$E$3:$E$1315, $A28)</f>
        <v>67</v>
      </c>
      <c r="EW28">
        <f>SUMIFS(DataRegularSeason20242025!$AA$3:$AA$1315,DataRegularSeason20242025!$B$3:$B$1315, "&lt;=" &amp; EW$1, DataRegularSeason20242025!$D$3:$D$1315, $A28)+SUMIFS(DataRegularSeason20242025!$AB$3:$AB$1315,DataRegularSeason20242025!$B$3:$B$1315, "&lt;=" &amp; EW$1, DataRegularSeason20242025!$E$3:$E$1315, $A28)</f>
        <v>67</v>
      </c>
      <c r="EX28">
        <f>SUMIFS(DataRegularSeason20242025!$AA$3:$AA$1315,DataRegularSeason20242025!$B$3:$B$1315, "&lt;=" &amp; EX$1, DataRegularSeason20242025!$D$3:$D$1315, $A28)+SUMIFS(DataRegularSeason20242025!$AB$3:$AB$1315,DataRegularSeason20242025!$B$3:$B$1315, "&lt;=" &amp; EX$1, DataRegularSeason20242025!$E$3:$E$1315, $A28)</f>
        <v>67</v>
      </c>
      <c r="EY28">
        <f>SUMIFS(DataRegularSeason20242025!$AA$3:$AA$1315,DataRegularSeason20242025!$B$3:$B$1315, "&lt;=" &amp; EY$1, DataRegularSeason20242025!$D$3:$D$1315, $A28)+SUMIFS(DataRegularSeason20242025!$AB$3:$AB$1315,DataRegularSeason20242025!$B$3:$B$1315, "&lt;=" &amp; EY$1, DataRegularSeason20242025!$E$3:$E$1315, $A28)</f>
        <v>67</v>
      </c>
      <c r="EZ28">
        <f>SUMIFS(DataRegularSeason20242025!$AA$3:$AA$1315,DataRegularSeason20242025!$B$3:$B$1315, "&lt;=" &amp; EZ$1, DataRegularSeason20242025!$D$3:$D$1315, $A28)+SUMIFS(DataRegularSeason20242025!$AB$3:$AB$1315,DataRegularSeason20242025!$B$3:$B$1315, "&lt;=" &amp; EZ$1, DataRegularSeason20242025!$E$3:$E$1315, $A28)</f>
        <v>67</v>
      </c>
      <c r="FA28">
        <f>SUMIFS(DataRegularSeason20242025!$AA$3:$AA$1315,DataRegularSeason20242025!$B$3:$B$1315, "&lt;=" &amp; FA$1, DataRegularSeason20242025!$D$3:$D$1315, $A28)+SUMIFS(DataRegularSeason20242025!$AB$3:$AB$1315,DataRegularSeason20242025!$B$3:$B$1315, "&lt;=" &amp; FA$1, DataRegularSeason20242025!$E$3:$E$1315, $A28)</f>
        <v>67</v>
      </c>
      <c r="FB28">
        <f>SUMIFS(DataRegularSeason20242025!$AA$3:$AA$1315,DataRegularSeason20242025!$B$3:$B$1315, "&lt;=" &amp; FB$1, DataRegularSeason20242025!$D$3:$D$1315, $A28)+SUMIFS(DataRegularSeason20242025!$AB$3:$AB$1315,DataRegularSeason20242025!$B$3:$B$1315, "&lt;=" &amp; FB$1, DataRegularSeason20242025!$E$3:$E$1315, $A28)</f>
        <v>67</v>
      </c>
      <c r="FC28">
        <f>SUMIFS(DataRegularSeason20242025!$AA$3:$AA$1315,DataRegularSeason20242025!$B$3:$B$1315, "&lt;=" &amp; FC$1, DataRegularSeason20242025!$D$3:$D$1315, $A28)+SUMIFS(DataRegularSeason20242025!$AB$3:$AB$1315,DataRegularSeason20242025!$B$3:$B$1315, "&lt;=" &amp; FC$1, DataRegularSeason20242025!$E$3:$E$1315, $A28)</f>
        <v>67</v>
      </c>
      <c r="FD28">
        <f>SUMIFS(DataRegularSeason20242025!$AA$3:$AA$1315,DataRegularSeason20242025!$B$3:$B$1315, "&lt;=" &amp; FD$1, DataRegularSeason20242025!$D$3:$D$1315, $A28)+SUMIFS(DataRegularSeason20242025!$AB$3:$AB$1315,DataRegularSeason20242025!$B$3:$B$1315, "&lt;=" &amp; FD$1, DataRegularSeason20242025!$E$3:$E$1315, $A28)</f>
        <v>67</v>
      </c>
      <c r="FE28">
        <f>SUMIFS(DataRegularSeason20242025!$AA$3:$AA$1315,DataRegularSeason20242025!$B$3:$B$1315, "&lt;=" &amp; FE$1, DataRegularSeason20242025!$D$3:$D$1315, $A28)+SUMIFS(DataRegularSeason20242025!$AB$3:$AB$1315,DataRegularSeason20242025!$B$3:$B$1315, "&lt;=" &amp; FE$1, DataRegularSeason20242025!$E$3:$E$1315, $A28)</f>
        <v>67</v>
      </c>
      <c r="FF28">
        <f>SUMIFS(DataRegularSeason20242025!$AA$3:$AA$1315,DataRegularSeason20242025!$B$3:$B$1315, "&lt;=" &amp; FF$1, DataRegularSeason20242025!$D$3:$D$1315, $A28)+SUMIFS(DataRegularSeason20242025!$AB$3:$AB$1315,DataRegularSeason20242025!$B$3:$B$1315, "&lt;=" &amp; FF$1, DataRegularSeason20242025!$E$3:$E$1315, $A28)</f>
        <v>67</v>
      </c>
      <c r="FG28">
        <f>SUMIFS(DataRegularSeason20242025!$AA$3:$AA$1315,DataRegularSeason20242025!$B$3:$B$1315, "&lt;=" &amp; FG$1, DataRegularSeason20242025!$D$3:$D$1315, $A28)+SUMIFS(DataRegularSeason20242025!$AB$3:$AB$1315,DataRegularSeason20242025!$B$3:$B$1315, "&lt;=" &amp; FG$1, DataRegularSeason20242025!$E$3:$E$1315, $A28)</f>
        <v>67</v>
      </c>
      <c r="FH28">
        <f>SUMIFS(DataRegularSeason20242025!$AA$3:$AA$1315,DataRegularSeason20242025!$B$3:$B$1315, "&lt;=" &amp; FH$1, DataRegularSeason20242025!$D$3:$D$1315, $A28)+SUMIFS(DataRegularSeason20242025!$AB$3:$AB$1315,DataRegularSeason20242025!$B$3:$B$1315, "&lt;=" &amp; FH$1, DataRegularSeason20242025!$E$3:$E$1315, $A28)</f>
        <v>67</v>
      </c>
      <c r="FI28">
        <f>SUMIFS(DataRegularSeason20242025!$AA$3:$AA$1315,DataRegularSeason20242025!$B$3:$B$1315, "&lt;=" &amp; FI$1, DataRegularSeason20242025!$D$3:$D$1315, $A28)+SUMIFS(DataRegularSeason20242025!$AB$3:$AB$1315,DataRegularSeason20242025!$B$3:$B$1315, "&lt;=" &amp; FI$1, DataRegularSeason20242025!$E$3:$E$1315, $A28)</f>
        <v>67</v>
      </c>
      <c r="FJ28">
        <f>SUMIFS(DataRegularSeason20242025!$AA$3:$AA$1315,DataRegularSeason20242025!$B$3:$B$1315, "&lt;=" &amp; FJ$1, DataRegularSeason20242025!$D$3:$D$1315, $A28)+SUMIFS(DataRegularSeason20242025!$AB$3:$AB$1315,DataRegularSeason20242025!$B$3:$B$1315, "&lt;=" &amp; FJ$1, DataRegularSeason20242025!$E$3:$E$1315, $A28)</f>
        <v>67</v>
      </c>
      <c r="FK28">
        <f>SUMIFS(DataRegularSeason20242025!$AA$3:$AA$1315,DataRegularSeason20242025!$B$3:$B$1315, "&lt;=" &amp; FK$1, DataRegularSeason20242025!$D$3:$D$1315, $A28)+SUMIFS(DataRegularSeason20242025!$AB$3:$AB$1315,DataRegularSeason20242025!$B$3:$B$1315, "&lt;=" &amp; FK$1, DataRegularSeason20242025!$E$3:$E$1315, $A28)</f>
        <v>67</v>
      </c>
      <c r="FL28">
        <f>SUMIFS(DataRegularSeason20242025!$AA$3:$AA$1315,DataRegularSeason20242025!$B$3:$B$1315, "&lt;=" &amp; FL$1, DataRegularSeason20242025!$D$3:$D$1315, $A28)+SUMIFS(DataRegularSeason20242025!$AB$3:$AB$1315,DataRegularSeason20242025!$B$3:$B$1315, "&lt;=" &amp; FL$1, DataRegularSeason20242025!$E$3:$E$1315, $A28)</f>
        <v>67</v>
      </c>
      <c r="FM28">
        <f>SUMIFS(DataRegularSeason20242025!$AA$3:$AA$1315,DataRegularSeason20242025!$B$3:$B$1315, "&lt;=" &amp; FM$1, DataRegularSeason20242025!$D$3:$D$1315, $A28)+SUMIFS(DataRegularSeason20242025!$AB$3:$AB$1315,DataRegularSeason20242025!$B$3:$B$1315, "&lt;=" &amp; FM$1, DataRegularSeason20242025!$E$3:$E$1315, $A28)</f>
        <v>67</v>
      </c>
      <c r="FN28">
        <f>SUMIFS(DataRegularSeason20242025!$AA$3:$AA$1315,DataRegularSeason20242025!$B$3:$B$1315, "&lt;=" &amp; FN$1, DataRegularSeason20242025!$D$3:$D$1315, $A28)+SUMIFS(DataRegularSeason20242025!$AB$3:$AB$1315,DataRegularSeason20242025!$B$3:$B$1315, "&lt;=" &amp; FN$1, DataRegularSeason20242025!$E$3:$E$1315, $A28)</f>
        <v>67</v>
      </c>
      <c r="FO28">
        <f>SUMIFS(DataRegularSeason20242025!$AA$3:$AA$1315,DataRegularSeason20242025!$B$3:$B$1315, "&lt;=" &amp; FO$1, DataRegularSeason20242025!$D$3:$D$1315, $A28)+SUMIFS(DataRegularSeason20242025!$AB$3:$AB$1315,DataRegularSeason20242025!$B$3:$B$1315, "&lt;=" &amp; FO$1, DataRegularSeason20242025!$E$3:$E$1315, $A28)</f>
        <v>67</v>
      </c>
      <c r="FP28">
        <f>SUMIFS(DataRegularSeason20242025!$AA$3:$AA$1315,DataRegularSeason20242025!$B$3:$B$1315, "&lt;=" &amp; FP$1, DataRegularSeason20242025!$D$3:$D$1315, $A28)+SUMIFS(DataRegularSeason20242025!$AB$3:$AB$1315,DataRegularSeason20242025!$B$3:$B$1315, "&lt;=" &amp; FP$1, DataRegularSeason20242025!$E$3:$E$1315, $A28)</f>
        <v>67</v>
      </c>
      <c r="FQ28">
        <f>SUMIFS(DataRegularSeason20242025!$AA$3:$AA$1315,DataRegularSeason20242025!$B$3:$B$1315, "&lt;=" &amp; FQ$1, DataRegularSeason20242025!$D$3:$D$1315, $A28)+SUMIFS(DataRegularSeason20242025!$AB$3:$AB$1315,DataRegularSeason20242025!$B$3:$B$1315, "&lt;=" &amp; FQ$1, DataRegularSeason20242025!$E$3:$E$1315, $A28)</f>
        <v>67</v>
      </c>
      <c r="FR28">
        <f>SUMIFS(DataRegularSeason20242025!$AA$3:$AA$1315,DataRegularSeason20242025!$B$3:$B$1315, "&lt;=" &amp; FR$1, DataRegularSeason20242025!$D$3:$D$1315, $A28)+SUMIFS(DataRegularSeason20242025!$AB$3:$AB$1315,DataRegularSeason20242025!$B$3:$B$1315, "&lt;=" &amp; FR$1, DataRegularSeason20242025!$E$3:$E$1315, $A28)</f>
        <v>67</v>
      </c>
      <c r="FS28">
        <f>SUMIFS(DataRegularSeason20242025!$AA$3:$AA$1315,DataRegularSeason20242025!$B$3:$B$1315, "&lt;=" &amp; FS$1, DataRegularSeason20242025!$D$3:$D$1315, $A28)+SUMIFS(DataRegularSeason20242025!$AB$3:$AB$1315,DataRegularSeason20242025!$B$3:$B$1315, "&lt;=" &amp; FS$1, DataRegularSeason20242025!$E$3:$E$1315, $A28)</f>
        <v>67</v>
      </c>
      <c r="FT28">
        <f>SUMIFS(DataRegularSeason20242025!$AA$3:$AA$1315,DataRegularSeason20242025!$B$3:$B$1315, "&lt;=" &amp; FT$1, DataRegularSeason20242025!$D$3:$D$1315, $A28)+SUMIFS(DataRegularSeason20242025!$AB$3:$AB$1315,DataRegularSeason20242025!$B$3:$B$1315, "&lt;=" &amp; FT$1, DataRegularSeason20242025!$E$3:$E$1315, $A28)</f>
        <v>67</v>
      </c>
      <c r="FU28">
        <f>SUMIFS(DataRegularSeason20242025!$AA$3:$AA$1315,DataRegularSeason20242025!$B$3:$B$1315, "&lt;=" &amp; FU$1, DataRegularSeason20242025!$D$3:$D$1315, $A28)+SUMIFS(DataRegularSeason20242025!$AB$3:$AB$1315,DataRegularSeason20242025!$B$3:$B$1315, "&lt;=" &amp; FU$1, DataRegularSeason20242025!$E$3:$E$1315, $A28)</f>
        <v>67</v>
      </c>
      <c r="FV28">
        <f>SUMIFS(DataRegularSeason20242025!$AA$3:$AA$1315,DataRegularSeason20242025!$B$3:$B$1315, "&lt;=" &amp; FV$1, DataRegularSeason20242025!$D$3:$D$1315, $A28)+SUMIFS(DataRegularSeason20242025!$AB$3:$AB$1315,DataRegularSeason20242025!$B$3:$B$1315, "&lt;=" &amp; FV$1, DataRegularSeason20242025!$E$3:$E$1315, $A28)</f>
        <v>67</v>
      </c>
      <c r="FW28">
        <f>SUMIFS(DataRegularSeason20242025!$AA$3:$AA$1315,DataRegularSeason20242025!$B$3:$B$1315, "&lt;=" &amp; FW$1, DataRegularSeason20242025!$D$3:$D$1315, $A28)+SUMIFS(DataRegularSeason20242025!$AB$3:$AB$1315,DataRegularSeason20242025!$B$3:$B$1315, "&lt;=" &amp; FW$1, DataRegularSeason20242025!$E$3:$E$1315, $A28)</f>
        <v>67</v>
      </c>
      <c r="FX28">
        <f>SUMIFS(DataRegularSeason20242025!$AA$3:$AA$1315,DataRegularSeason20242025!$B$3:$B$1315, "&lt;=" &amp; FX$1, DataRegularSeason20242025!$D$3:$D$1315, $A28)+SUMIFS(DataRegularSeason20242025!$AB$3:$AB$1315,DataRegularSeason20242025!$B$3:$B$1315, "&lt;=" &amp; FX$1, DataRegularSeason20242025!$E$3:$E$1315, $A28)</f>
        <v>67</v>
      </c>
      <c r="FY28">
        <f>SUMIFS(DataRegularSeason20242025!$AA$3:$AA$1315,DataRegularSeason20242025!$B$3:$B$1315, "&lt;=" &amp; FY$1, DataRegularSeason20242025!$D$3:$D$1315, $A28)+SUMIFS(DataRegularSeason20242025!$AB$3:$AB$1315,DataRegularSeason20242025!$B$3:$B$1315, "&lt;=" &amp; FY$1, DataRegularSeason20242025!$E$3:$E$1315, $A28)</f>
        <v>67</v>
      </c>
      <c r="FZ28">
        <f>SUMIFS(DataRegularSeason20242025!$AA$3:$AA$1315,DataRegularSeason20242025!$B$3:$B$1315, "&lt;=" &amp; FZ$1, DataRegularSeason20242025!$D$3:$D$1315, $A28)+SUMIFS(DataRegularSeason20242025!$AB$3:$AB$1315,DataRegularSeason20242025!$B$3:$B$1315, "&lt;=" &amp; FZ$1, DataRegularSeason20242025!$E$3:$E$1315, $A28)</f>
        <v>67</v>
      </c>
      <c r="GA28">
        <f>SUMIFS(DataRegularSeason20242025!$AA$3:$AA$1315,DataRegularSeason20242025!$B$3:$B$1315, "&lt;=" &amp; GA$1, DataRegularSeason20242025!$D$3:$D$1315, $A28)+SUMIFS(DataRegularSeason20242025!$AB$3:$AB$1315,DataRegularSeason20242025!$B$3:$B$1315, "&lt;=" &amp; GA$1, DataRegularSeason20242025!$E$3:$E$1315, $A28)</f>
        <v>67</v>
      </c>
      <c r="GB28">
        <f>SUMIFS(DataRegularSeason20242025!$AA$3:$AA$1315,DataRegularSeason20242025!$B$3:$B$1315, "&lt;=" &amp; GB$1, DataRegularSeason20242025!$D$3:$D$1315, $A28)+SUMIFS(DataRegularSeason20242025!$AB$3:$AB$1315,DataRegularSeason20242025!$B$3:$B$1315, "&lt;=" &amp; GB$1, DataRegularSeason20242025!$E$3:$E$1315, $A28)</f>
        <v>67</v>
      </c>
      <c r="GC28">
        <f>SUMIFS(DataRegularSeason20242025!$AA$3:$AA$1315,DataRegularSeason20242025!$B$3:$B$1315, "&lt;=" &amp; GC$1, DataRegularSeason20242025!$D$3:$D$1315, $A28)+SUMIFS(DataRegularSeason20242025!$AB$3:$AB$1315,DataRegularSeason20242025!$B$3:$B$1315, "&lt;=" &amp; GC$1, DataRegularSeason20242025!$E$3:$E$1315, $A28)</f>
        <v>67</v>
      </c>
      <c r="GD28">
        <f>SUMIFS(DataRegularSeason20242025!$AA$3:$AA$1315,DataRegularSeason20242025!$B$3:$B$1315, "&lt;=" &amp; GD$1, DataRegularSeason20242025!$D$3:$D$1315, $A28)+SUMIFS(DataRegularSeason20242025!$AB$3:$AB$1315,DataRegularSeason20242025!$B$3:$B$1315, "&lt;=" &amp; GD$1, DataRegularSeason20242025!$E$3:$E$1315, $A28)</f>
        <v>67</v>
      </c>
      <c r="GE28">
        <f>SUMIFS(DataRegularSeason20242025!$AA$3:$AA$1315,DataRegularSeason20242025!$B$3:$B$1315, "&lt;=" &amp; GE$1, DataRegularSeason20242025!$D$3:$D$1315, $A28)+SUMIFS(DataRegularSeason20242025!$AB$3:$AB$1315,DataRegularSeason20242025!$B$3:$B$1315, "&lt;=" &amp; GE$1, DataRegularSeason20242025!$E$3:$E$1315, $A28)</f>
        <v>67</v>
      </c>
      <c r="GF28">
        <f>SUMIFS(DataRegularSeason20242025!$AA$3:$AA$1315,DataRegularSeason20242025!$B$3:$B$1315, "&lt;=" &amp; GF$1, DataRegularSeason20242025!$D$3:$D$1315, $A28)+SUMIFS(DataRegularSeason20242025!$AB$3:$AB$1315,DataRegularSeason20242025!$B$3:$B$1315, "&lt;=" &amp; GF$1, DataRegularSeason20242025!$E$3:$E$1315, $A28)</f>
        <v>67</v>
      </c>
      <c r="GG28">
        <f>SUMIFS(DataRegularSeason20242025!$AA$3:$AA$1315,DataRegularSeason20242025!$B$3:$B$1315, "&lt;=" &amp; GG$1, DataRegularSeason20242025!$D$3:$D$1315, $A28)+SUMIFS(DataRegularSeason20242025!$AB$3:$AB$1315,DataRegularSeason20242025!$B$3:$B$1315, "&lt;=" &amp; GG$1, DataRegularSeason20242025!$E$3:$E$1315, $A28)</f>
        <v>67</v>
      </c>
      <c r="GH28">
        <f>SUMIFS(DataRegularSeason20242025!$AA$3:$AA$1315,DataRegularSeason20242025!$B$3:$B$1315, "&lt;=" &amp; GH$1, DataRegularSeason20242025!$D$3:$D$1315, $A28)+SUMIFS(DataRegularSeason20242025!$AB$3:$AB$1315,DataRegularSeason20242025!$B$3:$B$1315, "&lt;=" &amp; GH$1, DataRegularSeason20242025!$E$3:$E$1315, $A28)</f>
        <v>67</v>
      </c>
      <c r="GI28">
        <f>SUMIFS(DataRegularSeason20242025!$AA$3:$AA$1315,DataRegularSeason20242025!$B$3:$B$1315, "&lt;=" &amp; GI$1, DataRegularSeason20242025!$D$3:$D$1315, $A28)+SUMIFS(DataRegularSeason20242025!$AB$3:$AB$1315,DataRegularSeason20242025!$B$3:$B$1315, "&lt;=" &amp; GI$1, DataRegularSeason20242025!$E$3:$E$1315, $A28)</f>
        <v>67</v>
      </c>
      <c r="GJ28">
        <f>SUMIFS(DataRegularSeason20242025!$AA$3:$AA$1315,DataRegularSeason20242025!$B$3:$B$1315, "&lt;=" &amp; GJ$1, DataRegularSeason20242025!$D$3:$D$1315, $A28)+SUMIFS(DataRegularSeason20242025!$AB$3:$AB$1315,DataRegularSeason20242025!$B$3:$B$1315, "&lt;=" &amp; GJ$1, DataRegularSeason20242025!$E$3:$E$1315, $A28)</f>
        <v>67</v>
      </c>
      <c r="GK28">
        <f>SUMIFS(DataRegularSeason20242025!$AA$3:$AA$1315,DataRegularSeason20242025!$B$3:$B$1315, "&lt;=" &amp; GK$1, DataRegularSeason20242025!$D$3:$D$1315, $A28)+SUMIFS(DataRegularSeason20242025!$AB$3:$AB$1315,DataRegularSeason20242025!$B$3:$B$1315, "&lt;=" &amp; GK$1, DataRegularSeason20242025!$E$3:$E$1315, $A28)</f>
        <v>67</v>
      </c>
      <c r="GL28">
        <f>SUMIFS(DataRegularSeason20242025!$AA$3:$AA$1315,DataRegularSeason20242025!$B$3:$B$1315, "&lt;=" &amp; GL$1, DataRegularSeason20242025!$D$3:$D$1315, $A28)+SUMIFS(DataRegularSeason20242025!$AB$3:$AB$1315,DataRegularSeason20242025!$B$3:$B$1315, "&lt;=" &amp; GL$1, DataRegularSeason20242025!$E$3:$E$1315, $A28)</f>
        <v>67</v>
      </c>
      <c r="GM28">
        <f>SUMIFS(DataRegularSeason20242025!$AA$3:$AA$1315,DataRegularSeason20242025!$B$3:$B$1315, "&lt;=" &amp; GM$1, DataRegularSeason20242025!$D$3:$D$1315, $A28)+SUMIFS(DataRegularSeason20242025!$AB$3:$AB$1315,DataRegularSeason20242025!$B$3:$B$1315, "&lt;=" &amp; GM$1, DataRegularSeason20242025!$E$3:$E$1315, $A28)</f>
        <v>67</v>
      </c>
      <c r="GN28">
        <f>SUMIFS(DataRegularSeason20242025!$AA$3:$AA$1315,DataRegularSeason20242025!$B$3:$B$1315, "&lt;=" &amp; GN$1, DataRegularSeason20242025!$D$3:$D$1315, $A28)+SUMIFS(DataRegularSeason20242025!$AB$3:$AB$1315,DataRegularSeason20242025!$B$3:$B$1315, "&lt;=" &amp; GN$1, DataRegularSeason20242025!$E$3:$E$1315, $A28)</f>
        <v>67</v>
      </c>
      <c r="GO28">
        <f>SUMIFS(DataRegularSeason20242025!$AA$3:$AA$1315,DataRegularSeason20242025!$B$3:$B$1315, "&lt;=" &amp; GO$1, DataRegularSeason20242025!$D$3:$D$1315, $A28)+SUMIFS(DataRegularSeason20242025!$AB$3:$AB$1315,DataRegularSeason20242025!$B$3:$B$1315, "&lt;=" &amp; GO$1, DataRegularSeason20242025!$E$3:$E$1315, $A28)</f>
        <v>67</v>
      </c>
      <c r="GP28">
        <f>SUMIFS(DataRegularSeason20242025!$AA$3:$AA$1315,DataRegularSeason20242025!$B$3:$B$1315, "&lt;=" &amp; GP$1, DataRegularSeason20242025!$D$3:$D$1315, $A28)+SUMIFS(DataRegularSeason20242025!$AB$3:$AB$1315,DataRegularSeason20242025!$B$3:$B$1315, "&lt;=" &amp; GP$1, DataRegularSeason20242025!$E$3:$E$1315, $A28)</f>
        <v>67</v>
      </c>
      <c r="GQ28">
        <f>SUMIFS(DataRegularSeason20242025!$AA$3:$AA$1315,DataRegularSeason20242025!$B$3:$B$1315, "&lt;=" &amp; GQ$1, DataRegularSeason20242025!$D$3:$D$1315, $A28)+SUMIFS(DataRegularSeason20242025!$AB$3:$AB$1315,DataRegularSeason20242025!$B$3:$B$1315, "&lt;=" &amp; GQ$1, DataRegularSeason20242025!$E$3:$E$1315, $A28)</f>
        <v>67</v>
      </c>
      <c r="GR28">
        <f>SUMIFS(DataRegularSeason20242025!$AA$3:$AA$1315,DataRegularSeason20242025!$B$3:$B$1315, "&lt;=" &amp; GR$1, DataRegularSeason20242025!$D$3:$D$1315, $A28)+SUMIFS(DataRegularSeason20242025!$AB$3:$AB$1315,DataRegularSeason20242025!$B$3:$B$1315, "&lt;=" &amp; GR$1, DataRegularSeason20242025!$E$3:$E$1315, $A28)</f>
        <v>67</v>
      </c>
      <c r="GS28">
        <f>SUMIFS(DataRegularSeason20242025!$AA$3:$AA$1315,DataRegularSeason20242025!$B$3:$B$1315, "&lt;=" &amp; GS$1, DataRegularSeason20242025!$D$3:$D$1315, $A28)+SUMIFS(DataRegularSeason20242025!$AB$3:$AB$1315,DataRegularSeason20242025!$B$3:$B$1315, "&lt;=" &amp; GS$1, DataRegularSeason20242025!$E$3:$E$1315, $A28)</f>
        <v>67</v>
      </c>
      <c r="GT28">
        <f>SUMIFS(DataRegularSeason20242025!$AA$3:$AA$1315,DataRegularSeason20242025!$B$3:$B$1315, "&lt;=" &amp; GT$1, DataRegularSeason20242025!$D$3:$D$1315, $A28)+SUMIFS(DataRegularSeason20242025!$AB$3:$AB$1315,DataRegularSeason20242025!$B$3:$B$1315, "&lt;=" &amp; GT$1, DataRegularSeason20242025!$E$3:$E$1315, $A28)</f>
        <v>67</v>
      </c>
      <c r="GU28">
        <f>SUMIFS(DataRegularSeason20242025!$AA$3:$AA$1315,DataRegularSeason20242025!$B$3:$B$1315, "&lt;=" &amp; GU$1, DataRegularSeason20242025!$D$3:$D$1315, $A28)+SUMIFS(DataRegularSeason20242025!$AB$3:$AB$1315,DataRegularSeason20242025!$B$3:$B$1315, "&lt;=" &amp; GU$1, DataRegularSeason20242025!$E$3:$E$1315, $A28)</f>
        <v>67</v>
      </c>
    </row>
    <row r="29" spans="1:203" x14ac:dyDescent="0.25">
      <c r="A29" t="s">
        <v>24</v>
      </c>
      <c r="B29" t="s">
        <v>96</v>
      </c>
      <c r="C29" s="130"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1</v>
      </c>
      <c r="K29">
        <f>SUMIFS(DataRegularSeason20242025!$AA$3:$AA$1315,DataRegularSeason20242025!$B$3:$B$1315, "&lt;=" &amp; K$1, DataRegularSeason20242025!$D$3:$D$1315, $A29)+SUMIFS(DataRegularSeason20242025!$AB$3:$AB$1315,DataRegularSeason20242025!$B$3:$B$1315, "&lt;=" &amp; K$1, DataRegularSeason20242025!$E$3:$E$1315, $A29)</f>
        <v>1</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2</v>
      </c>
      <c r="N29">
        <f>SUMIFS(DataRegularSeason20242025!$AA$3:$AA$1315,DataRegularSeason20242025!$B$3:$B$1315, "&lt;=" &amp; N$1, DataRegularSeason20242025!$D$3:$D$1315, $A29)+SUMIFS(DataRegularSeason20242025!$AB$3:$AB$1315,DataRegularSeason20242025!$B$3:$B$1315, "&lt;=" &amp; N$1, DataRegularSeason20242025!$E$3:$E$1315, $A29)</f>
        <v>2</v>
      </c>
      <c r="O29">
        <f>SUMIFS(DataRegularSeason20242025!$AA$3:$AA$1315,DataRegularSeason20242025!$B$3:$B$1315, "&lt;=" &amp; O$1, DataRegularSeason20242025!$D$3:$D$1315, $A29)+SUMIFS(DataRegularSeason20242025!$AB$3:$AB$1315,DataRegularSeason20242025!$B$3:$B$1315, "&lt;=" &amp; O$1, DataRegularSeason20242025!$E$3:$E$1315, $A29)</f>
        <v>2</v>
      </c>
      <c r="P29">
        <f>SUMIFS(DataRegularSeason20242025!$AA$3:$AA$1315,DataRegularSeason20242025!$B$3:$B$1315, "&lt;=" &amp; P$1, DataRegularSeason20242025!$D$3:$D$1315, $A29)+SUMIFS(DataRegularSeason20242025!$AB$3:$AB$1315,DataRegularSeason20242025!$B$3:$B$1315, "&lt;=" &amp; P$1, DataRegularSeason20242025!$E$3:$E$1315, $A29)</f>
        <v>2</v>
      </c>
      <c r="Q29">
        <f>SUMIFS(DataRegularSeason20242025!$AA$3:$AA$1315,DataRegularSeason20242025!$B$3:$B$1315, "&lt;=" &amp; Q$1, DataRegularSeason20242025!$D$3:$D$1315, $A29)+SUMIFS(DataRegularSeason20242025!$AB$3:$AB$1315,DataRegularSeason20242025!$B$3:$B$1315, "&lt;=" &amp; Q$1, DataRegularSeason20242025!$E$3:$E$1315, $A29)</f>
        <v>2</v>
      </c>
      <c r="R29">
        <f>SUMIFS(DataRegularSeason20242025!$AA$3:$AA$1315,DataRegularSeason20242025!$B$3:$B$1315, "&lt;=" &amp; R$1, DataRegularSeason20242025!$D$3:$D$1315, $A29)+SUMIFS(DataRegularSeason20242025!$AB$3:$AB$1315,DataRegularSeason20242025!$B$3:$B$1315, "&lt;=" &amp; R$1, DataRegularSeason20242025!$E$3:$E$1315, $A29)</f>
        <v>4</v>
      </c>
      <c r="S29">
        <f>SUMIFS(DataRegularSeason20242025!$AA$3:$AA$1315,DataRegularSeason20242025!$B$3:$B$1315, "&lt;=" &amp; S$1, DataRegularSeason20242025!$D$3:$D$1315, $A29)+SUMIFS(DataRegularSeason20242025!$AB$3:$AB$1315,DataRegularSeason20242025!$B$3:$B$1315, "&lt;=" &amp; S$1, DataRegularSeason20242025!$E$3:$E$1315, $A29)</f>
        <v>4</v>
      </c>
      <c r="T29">
        <f>SUMIFS(DataRegularSeason20242025!$AA$3:$AA$1315,DataRegularSeason20242025!$B$3:$B$1315, "&lt;=" &amp; T$1, DataRegularSeason20242025!$D$3:$D$1315, $A29)+SUMIFS(DataRegularSeason20242025!$AB$3:$AB$1315,DataRegularSeason20242025!$B$3:$B$1315, "&lt;=" &amp; T$1, DataRegularSeason20242025!$E$3:$E$1315, $A29)</f>
        <v>6</v>
      </c>
      <c r="U29">
        <f>SUMIFS(DataRegularSeason20242025!$AA$3:$AA$1315,DataRegularSeason20242025!$B$3:$B$1315, "&lt;=" &amp; U$1, DataRegularSeason20242025!$D$3:$D$1315, $A29)+SUMIFS(DataRegularSeason20242025!$AB$3:$AB$1315,DataRegularSeason20242025!$B$3:$B$1315, "&lt;=" &amp; U$1, DataRegularSeason20242025!$E$3:$E$1315, $A29)</f>
        <v>6</v>
      </c>
      <c r="V29">
        <f>SUMIFS(DataRegularSeason20242025!$AA$3:$AA$1315,DataRegularSeason20242025!$B$3:$B$1315, "&lt;=" &amp; V$1, DataRegularSeason20242025!$D$3:$D$1315, $A29)+SUMIFS(DataRegularSeason20242025!$AB$3:$AB$1315,DataRegularSeason20242025!$B$3:$B$1315, "&lt;=" &amp; V$1, DataRegularSeason20242025!$E$3:$E$1315, $A29)</f>
        <v>6</v>
      </c>
      <c r="W29">
        <f>SUMIFS(DataRegularSeason20242025!$AA$3:$AA$1315,DataRegularSeason20242025!$B$3:$B$1315, "&lt;=" &amp; W$1, DataRegularSeason20242025!$D$3:$D$1315, $A29)+SUMIFS(DataRegularSeason20242025!$AB$3:$AB$1315,DataRegularSeason20242025!$B$3:$B$1315, "&lt;=" &amp; W$1, DataRegularSeason20242025!$E$3:$E$1315, $A29)</f>
        <v>8</v>
      </c>
      <c r="X29">
        <f>SUMIFS(DataRegularSeason20242025!$AA$3:$AA$1315,DataRegularSeason20242025!$B$3:$B$1315, "&lt;=" &amp; X$1, DataRegularSeason20242025!$D$3:$D$1315, $A29)+SUMIFS(DataRegularSeason20242025!$AB$3:$AB$1315,DataRegularSeason20242025!$B$3:$B$1315, "&lt;=" &amp; X$1, DataRegularSeason20242025!$E$3:$E$1315, $A29)</f>
        <v>8</v>
      </c>
      <c r="Y29">
        <f>SUMIFS(DataRegularSeason20242025!$AA$3:$AA$1315,DataRegularSeason20242025!$B$3:$B$1315, "&lt;=" &amp; Y$1, DataRegularSeason20242025!$D$3:$D$1315, $A29)+SUMIFS(DataRegularSeason20242025!$AB$3:$AB$1315,DataRegularSeason20242025!$B$3:$B$1315, "&lt;=" &amp; Y$1, DataRegularSeason20242025!$E$3:$E$1315, $A29)</f>
        <v>8</v>
      </c>
      <c r="Z29">
        <f>SUMIFS(DataRegularSeason20242025!$AA$3:$AA$1315,DataRegularSeason20242025!$B$3:$B$1315, "&lt;=" &amp; Z$1, DataRegularSeason20242025!$D$3:$D$1315, $A29)+SUMIFS(DataRegularSeason20242025!$AB$3:$AB$1315,DataRegularSeason20242025!$B$3:$B$1315, "&lt;=" &amp; Z$1, DataRegularSeason20242025!$E$3:$E$1315, $A29)</f>
        <v>8</v>
      </c>
      <c r="AA29">
        <f>SUMIFS(DataRegularSeason20242025!$AA$3:$AA$1315,DataRegularSeason20242025!$B$3:$B$1315, "&lt;=" &amp; AA$1, DataRegularSeason20242025!$D$3:$D$1315, $A29)+SUMIFS(DataRegularSeason20242025!$AB$3:$AB$1315,DataRegularSeason20242025!$B$3:$B$1315, "&lt;=" &amp; AA$1, DataRegularSeason20242025!$E$3:$E$1315, $A29)</f>
        <v>10</v>
      </c>
      <c r="AB29">
        <f>SUMIFS(DataRegularSeason20242025!$AA$3:$AA$1315,DataRegularSeason20242025!$B$3:$B$1315, "&lt;=" &amp; AB$1, DataRegularSeason20242025!$D$3:$D$1315, $A29)+SUMIFS(DataRegularSeason20242025!$AB$3:$AB$1315,DataRegularSeason20242025!$B$3:$B$1315, "&lt;=" &amp; AB$1, DataRegularSeason20242025!$E$3:$E$1315, $A29)</f>
        <v>10</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11</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17</v>
      </c>
      <c r="AN29">
        <f>SUMIFS(DataRegularSeason20242025!$AA$3:$AA$1315,DataRegularSeason20242025!$B$3:$B$1315, "&lt;=" &amp; AN$1, DataRegularSeason20242025!$D$3:$D$1315, $A29)+SUMIFS(DataRegularSeason20242025!$AB$3:$AB$1315,DataRegularSeason20242025!$B$3:$B$1315, "&lt;=" &amp; AN$1, DataRegularSeason20242025!$E$3:$E$1315, $A29)</f>
        <v>17</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17</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19</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21</v>
      </c>
      <c r="AZ29">
        <f>SUMIFS(DataRegularSeason20242025!$AA$3:$AA$1315,DataRegularSeason20242025!$B$3:$B$1315, "&lt;=" &amp; AZ$1, DataRegularSeason20242025!$D$3:$D$1315, $A29)+SUMIFS(DataRegularSeason20242025!$AB$3:$AB$1315,DataRegularSeason20242025!$B$3:$B$1315, "&lt;=" &amp; AZ$1, DataRegularSeason20242025!$E$3:$E$1315, $A29)</f>
        <v>21</v>
      </c>
      <c r="BA29">
        <f>SUMIFS(DataRegularSeason20242025!$AA$3:$AA$1315,DataRegularSeason20242025!$B$3:$B$1315, "&lt;=" &amp; BA$1, DataRegularSeason20242025!$D$3:$D$1315, $A29)+SUMIFS(DataRegularSeason20242025!$AB$3:$AB$1315,DataRegularSeason20242025!$B$3:$B$1315, "&lt;=" &amp; BA$1, DataRegularSeason20242025!$E$3:$E$1315, $A29)</f>
        <v>21</v>
      </c>
      <c r="BB29">
        <f>SUMIFS(DataRegularSeason20242025!$AA$3:$AA$1315,DataRegularSeason20242025!$B$3:$B$1315, "&lt;=" &amp; BB$1, DataRegularSeason20242025!$D$3:$D$1315, $A29)+SUMIFS(DataRegularSeason20242025!$AB$3:$AB$1315,DataRegularSeason20242025!$B$3:$B$1315, "&lt;=" &amp; BB$1, DataRegularSeason20242025!$E$3:$E$1315, $A29)</f>
        <v>21</v>
      </c>
      <c r="BC29">
        <f>SUMIFS(DataRegularSeason20242025!$AA$3:$AA$1315,DataRegularSeason20242025!$B$3:$B$1315, "&lt;=" &amp; BC$1, DataRegularSeason20242025!$D$3:$D$1315, $A29)+SUMIFS(DataRegularSeason20242025!$AB$3:$AB$1315,DataRegularSeason20242025!$B$3:$B$1315, "&lt;=" &amp; BC$1, DataRegularSeason20242025!$E$3:$E$1315, $A29)</f>
        <v>23</v>
      </c>
      <c r="BD29">
        <f>SUMIFS(DataRegularSeason20242025!$AA$3:$AA$1315,DataRegularSeason20242025!$B$3:$B$1315, "&lt;=" &amp; BD$1, DataRegularSeason20242025!$D$3:$D$1315, $A29)+SUMIFS(DataRegularSeason20242025!$AB$3:$AB$1315,DataRegularSeason20242025!$B$3:$B$1315, "&lt;=" &amp; BD$1, DataRegularSeason20242025!$E$3:$E$1315, $A29)</f>
        <v>23</v>
      </c>
      <c r="BE29">
        <f>SUMIFS(DataRegularSeason20242025!$AA$3:$AA$1315,DataRegularSeason20242025!$B$3:$B$1315, "&lt;=" &amp; BE$1, DataRegularSeason20242025!$D$3:$D$1315, $A29)+SUMIFS(DataRegularSeason20242025!$AB$3:$AB$1315,DataRegularSeason20242025!$B$3:$B$1315, "&lt;=" &amp; BE$1, DataRegularSeason20242025!$E$3:$E$1315, $A29)</f>
        <v>23</v>
      </c>
      <c r="BF29">
        <f>SUMIFS(DataRegularSeason20242025!$AA$3:$AA$1315,DataRegularSeason20242025!$B$3:$B$1315, "&lt;=" &amp; BF$1, DataRegularSeason20242025!$D$3:$D$1315, $A29)+SUMIFS(DataRegularSeason20242025!$AB$3:$AB$1315,DataRegularSeason20242025!$B$3:$B$1315, "&lt;=" &amp; BF$1, DataRegularSeason20242025!$E$3:$E$1315, $A29)</f>
        <v>25</v>
      </c>
      <c r="BG29">
        <f>SUMIFS(DataRegularSeason20242025!$AA$3:$AA$1315,DataRegularSeason20242025!$B$3:$B$1315, "&lt;=" &amp; BG$1, DataRegularSeason20242025!$D$3:$D$1315, $A29)+SUMIFS(DataRegularSeason20242025!$AB$3:$AB$1315,DataRegularSeason20242025!$B$3:$B$1315, "&lt;=" &amp; BG$1, DataRegularSeason20242025!$E$3:$E$1315, $A29)</f>
        <v>25</v>
      </c>
      <c r="BH29">
        <f>SUMIFS(DataRegularSeason20242025!$AA$3:$AA$1315,DataRegularSeason20242025!$B$3:$B$1315, "&lt;=" &amp; BH$1, DataRegularSeason20242025!$D$3:$D$1315, $A29)+SUMIFS(DataRegularSeason20242025!$AB$3:$AB$1315,DataRegularSeason20242025!$B$3:$B$1315, "&lt;=" &amp; BH$1, DataRegularSeason20242025!$E$3:$E$1315, $A29)</f>
        <v>25</v>
      </c>
      <c r="BI29">
        <f>SUMIFS(DataRegularSeason20242025!$AA$3:$AA$1315,DataRegularSeason20242025!$B$3:$B$1315, "&lt;=" &amp; BI$1, DataRegularSeason20242025!$D$3:$D$1315, $A29)+SUMIFS(DataRegularSeason20242025!$AB$3:$AB$1315,DataRegularSeason20242025!$B$3:$B$1315, "&lt;=" &amp; BI$1, DataRegularSeason20242025!$E$3:$E$1315, $A29)</f>
        <v>27</v>
      </c>
      <c r="BJ29">
        <f>SUMIFS(DataRegularSeason20242025!$AA$3:$AA$1315,DataRegularSeason20242025!$B$3:$B$1315, "&lt;=" &amp; BJ$1, DataRegularSeason20242025!$D$3:$D$1315, $A29)+SUMIFS(DataRegularSeason20242025!$AB$3:$AB$1315,DataRegularSeason20242025!$B$3:$B$1315, "&lt;=" &amp; BJ$1, DataRegularSeason20242025!$E$3:$E$1315, $A29)</f>
        <v>27</v>
      </c>
      <c r="BK29">
        <f>SUMIFS(DataRegularSeason20242025!$AA$3:$AA$1315,DataRegularSeason20242025!$B$3:$B$1315, "&lt;=" &amp; BK$1, DataRegularSeason20242025!$D$3:$D$1315, $A29)+SUMIFS(DataRegularSeason20242025!$AB$3:$AB$1315,DataRegularSeason20242025!$B$3:$B$1315, "&lt;=" &amp; BK$1, DataRegularSeason20242025!$E$3:$E$1315, $A29)</f>
        <v>29</v>
      </c>
      <c r="BL29">
        <f>SUMIFS(DataRegularSeason20242025!$AA$3:$AA$1315,DataRegularSeason20242025!$B$3:$B$1315, "&lt;=" &amp; BL$1, DataRegularSeason20242025!$D$3:$D$1315, $A29)+SUMIFS(DataRegularSeason20242025!$AB$3:$AB$1315,DataRegularSeason20242025!$B$3:$B$1315, "&lt;=" &amp; BL$1, DataRegularSeason20242025!$E$3:$E$1315, $A29)</f>
        <v>29</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30</v>
      </c>
      <c r="BP29">
        <f>SUMIFS(DataRegularSeason20242025!$AA$3:$AA$1315,DataRegularSeason20242025!$B$3:$B$1315, "&lt;=" &amp; BP$1, DataRegularSeason20242025!$D$3:$D$1315, $A29)+SUMIFS(DataRegularSeason20242025!$AB$3:$AB$1315,DataRegularSeason20242025!$B$3:$B$1315, "&lt;=" &amp; BP$1, DataRegularSeason20242025!$E$3:$E$1315, $A29)</f>
        <v>32</v>
      </c>
      <c r="BQ29">
        <f>SUMIFS(DataRegularSeason20242025!$AA$3:$AA$1315,DataRegularSeason20242025!$B$3:$B$1315, "&lt;=" &amp; BQ$1, DataRegularSeason20242025!$D$3:$D$1315, $A29)+SUMIFS(DataRegularSeason20242025!$AB$3:$AB$1315,DataRegularSeason20242025!$B$3:$B$1315, "&lt;=" &amp; BQ$1, DataRegularSeason20242025!$E$3:$E$1315, $A29)</f>
        <v>32</v>
      </c>
      <c r="BR29">
        <f>SUMIFS(DataRegularSeason20242025!$AA$3:$AA$1315,DataRegularSeason20242025!$B$3:$B$1315, "&lt;=" &amp; BR$1, DataRegularSeason20242025!$D$3:$D$1315, $A29)+SUMIFS(DataRegularSeason20242025!$AB$3:$AB$1315,DataRegularSeason20242025!$B$3:$B$1315, "&lt;=" &amp; BR$1, DataRegularSeason20242025!$E$3:$E$1315, $A29)</f>
        <v>32</v>
      </c>
      <c r="BS29">
        <f>SUMIFS(DataRegularSeason20242025!$AA$3:$AA$1315,DataRegularSeason20242025!$B$3:$B$1315, "&lt;=" &amp; BS$1, DataRegularSeason20242025!$D$3:$D$1315, $A29)+SUMIFS(DataRegularSeason20242025!$AB$3:$AB$1315,DataRegularSeason20242025!$B$3:$B$1315, "&lt;=" &amp; BS$1, DataRegularSeason20242025!$E$3:$E$1315, $A29)</f>
        <v>32</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35</v>
      </c>
      <c r="BW29">
        <f>SUMIFS(DataRegularSeason20242025!$AA$3:$AA$1315,DataRegularSeason20242025!$B$3:$B$1315, "&lt;=" &amp; BW$1, DataRegularSeason20242025!$D$3:$D$1315, $A29)+SUMIFS(DataRegularSeason20242025!$AB$3:$AB$1315,DataRegularSeason20242025!$B$3:$B$1315, "&lt;=" &amp; BW$1, DataRegularSeason20242025!$E$3:$E$1315, $A29)</f>
        <v>35</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37</v>
      </c>
      <c r="CA29">
        <f>SUMIFS(DataRegularSeason20242025!$AA$3:$AA$1315,DataRegularSeason20242025!$B$3:$B$1315, "&lt;=" &amp; CA$1, DataRegularSeason20242025!$D$3:$D$1315, $A29)+SUMIFS(DataRegularSeason20242025!$AB$3:$AB$1315,DataRegularSeason20242025!$B$3:$B$1315, "&lt;=" &amp; CA$1, DataRegularSeason20242025!$E$3:$E$1315, $A29)</f>
        <v>37</v>
      </c>
      <c r="CB29">
        <f>SUMIFS(DataRegularSeason20242025!$AA$3:$AA$1315,DataRegularSeason20242025!$B$3:$B$1315, "&lt;=" &amp; CB$1, DataRegularSeason20242025!$D$3:$D$1315, $A29)+SUMIFS(DataRegularSeason20242025!$AB$3:$AB$1315,DataRegularSeason20242025!$B$3:$B$1315, "&lt;=" &amp; CB$1, DataRegularSeason20242025!$E$3:$E$1315, $A29)</f>
        <v>38</v>
      </c>
      <c r="CC29">
        <f>SUMIFS(DataRegularSeason20242025!$AA$3:$AA$1315,DataRegularSeason20242025!$B$3:$B$1315, "&lt;=" &amp; CC$1, DataRegularSeason20242025!$D$3:$D$1315, $A29)+SUMIFS(DataRegularSeason20242025!$AB$3:$AB$1315,DataRegularSeason20242025!$B$3:$B$1315, "&lt;=" &amp; CC$1, DataRegularSeason20242025!$E$3:$E$1315, $A29)</f>
        <v>38</v>
      </c>
      <c r="CD29">
        <f>SUMIFS(DataRegularSeason20242025!$AA$3:$AA$1315,DataRegularSeason20242025!$B$3:$B$1315, "&lt;=" &amp; CD$1, DataRegularSeason20242025!$D$3:$D$1315, $A29)+SUMIFS(DataRegularSeason20242025!$AB$3:$AB$1315,DataRegularSeason20242025!$B$3:$B$1315, "&lt;=" &amp; CD$1, DataRegularSeason20242025!$E$3:$E$1315, $A29)</f>
        <v>38</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41</v>
      </c>
      <c r="CH29">
        <f>SUMIFS(DataRegularSeason20242025!$AA$3:$AA$1315,DataRegularSeason20242025!$B$3:$B$1315, "&lt;=" &amp; CH$1, DataRegularSeason20242025!$D$3:$D$1315, $A29)+SUMIFS(DataRegularSeason20242025!$AB$3:$AB$1315,DataRegularSeason20242025!$B$3:$B$1315, "&lt;=" &amp; CH$1, DataRegularSeason20242025!$E$3:$E$1315, $A29)</f>
        <v>41</v>
      </c>
      <c r="CI29">
        <f>SUMIFS(DataRegularSeason20242025!$AA$3:$AA$1315,DataRegularSeason20242025!$B$3:$B$1315, "&lt;=" &amp; CI$1, DataRegularSeason20242025!$D$3:$D$1315, $A29)+SUMIFS(DataRegularSeason20242025!$AB$3:$AB$1315,DataRegularSeason20242025!$B$3:$B$1315, "&lt;=" &amp; CI$1, DataRegularSeason20242025!$E$3:$E$1315, $A29)</f>
        <v>41</v>
      </c>
      <c r="CJ29">
        <f>SUMIFS(DataRegularSeason20242025!$AA$3:$AA$1315,DataRegularSeason20242025!$B$3:$B$1315, "&lt;=" &amp; CJ$1, DataRegularSeason20242025!$D$3:$D$1315, $A29)+SUMIFS(DataRegularSeason20242025!$AB$3:$AB$1315,DataRegularSeason20242025!$B$3:$B$1315, "&lt;=" &amp; CJ$1, DataRegularSeason20242025!$E$3:$E$1315, $A29)</f>
        <v>41</v>
      </c>
      <c r="CK29">
        <f>SUMIFS(DataRegularSeason20242025!$AA$3:$AA$1315,DataRegularSeason20242025!$B$3:$B$1315, "&lt;=" &amp; CK$1, DataRegularSeason20242025!$D$3:$D$1315, $A29)+SUMIFS(DataRegularSeason20242025!$AB$3:$AB$1315,DataRegularSeason20242025!$B$3:$B$1315, "&lt;=" &amp; CK$1, DataRegularSeason20242025!$E$3:$E$1315, $A29)</f>
        <v>41</v>
      </c>
      <c r="CL29">
        <f>SUMIFS(DataRegularSeason20242025!$AA$3:$AA$1315,DataRegularSeason20242025!$B$3:$B$1315, "&lt;=" &amp; CL$1, DataRegularSeason20242025!$D$3:$D$1315, $A29)+SUMIFS(DataRegularSeason20242025!$AB$3:$AB$1315,DataRegularSeason20242025!$B$3:$B$1315, "&lt;=" &amp; CL$1, DataRegularSeason20242025!$E$3:$E$1315, $A29)</f>
        <v>42</v>
      </c>
      <c r="CM29">
        <f>SUMIFS(DataRegularSeason20242025!$AA$3:$AA$1315,DataRegularSeason20242025!$B$3:$B$1315, "&lt;=" &amp; CM$1, DataRegularSeason20242025!$D$3:$D$1315, $A29)+SUMIFS(DataRegularSeason20242025!$AB$3:$AB$1315,DataRegularSeason20242025!$B$3:$B$1315, "&lt;=" &amp; CM$1, DataRegularSeason20242025!$E$3:$E$1315, $A29)</f>
        <v>42</v>
      </c>
      <c r="CN29">
        <f>SUMIFS(DataRegularSeason20242025!$AA$3:$AA$1315,DataRegularSeason20242025!$B$3:$B$1315, "&lt;=" &amp; CN$1, DataRegularSeason20242025!$D$3:$D$1315, $A29)+SUMIFS(DataRegularSeason20242025!$AB$3:$AB$1315,DataRegularSeason20242025!$B$3:$B$1315, "&lt;=" &amp; CN$1, DataRegularSeason20242025!$E$3:$E$1315, $A29)</f>
        <v>42</v>
      </c>
      <c r="CO29">
        <f>SUMIFS(DataRegularSeason20242025!$AA$3:$AA$1315,DataRegularSeason20242025!$B$3:$B$1315, "&lt;=" &amp; CO$1, DataRegularSeason20242025!$D$3:$D$1315, $A29)+SUMIFS(DataRegularSeason20242025!$AB$3:$AB$1315,DataRegularSeason20242025!$B$3:$B$1315, "&lt;=" &amp; CO$1, DataRegularSeason20242025!$E$3:$E$1315, $A29)</f>
        <v>42</v>
      </c>
      <c r="CP29">
        <f>SUMIFS(DataRegularSeason20242025!$AA$3:$AA$1315,DataRegularSeason20242025!$B$3:$B$1315, "&lt;=" &amp; CP$1, DataRegularSeason20242025!$D$3:$D$1315, $A29)+SUMIFS(DataRegularSeason20242025!$AB$3:$AB$1315,DataRegularSeason20242025!$B$3:$B$1315, "&lt;=" &amp; CP$1, DataRegularSeason20242025!$E$3:$E$1315, $A29)</f>
        <v>42</v>
      </c>
      <c r="CQ29">
        <f>SUMIFS(DataRegularSeason20242025!$AA$3:$AA$1315,DataRegularSeason20242025!$B$3:$B$1315, "&lt;=" &amp; CQ$1, DataRegularSeason20242025!$D$3:$D$1315, $A29)+SUMIFS(DataRegularSeason20242025!$AB$3:$AB$1315,DataRegularSeason20242025!$B$3:$B$1315, "&lt;=" &amp; CQ$1, DataRegularSeason20242025!$E$3:$E$1315, $A29)</f>
        <v>44</v>
      </c>
      <c r="CR29">
        <f>SUMIFS(DataRegularSeason20242025!$AA$3:$AA$1315,DataRegularSeason20242025!$B$3:$B$1315, "&lt;=" &amp; CR$1, DataRegularSeason20242025!$D$3:$D$1315, $A29)+SUMIFS(DataRegularSeason20242025!$AB$3:$AB$1315,DataRegularSeason20242025!$B$3:$B$1315, "&lt;=" &amp; CR$1, DataRegularSeason20242025!$E$3:$E$1315, $A29)</f>
        <v>44</v>
      </c>
      <c r="CS29">
        <f>SUMIFS(DataRegularSeason20242025!$AA$3:$AA$1315,DataRegularSeason20242025!$B$3:$B$1315, "&lt;=" &amp; CS$1, DataRegularSeason20242025!$D$3:$D$1315, $A29)+SUMIFS(DataRegularSeason20242025!$AB$3:$AB$1315,DataRegularSeason20242025!$B$3:$B$1315, "&lt;=" &amp; CS$1, DataRegularSeason20242025!$E$3:$E$1315, $A29)</f>
        <v>44</v>
      </c>
      <c r="CT29">
        <f>SUMIFS(DataRegularSeason20242025!$AA$3:$AA$1315,DataRegularSeason20242025!$B$3:$B$1315, "&lt;=" &amp; CT$1, DataRegularSeason20242025!$D$3:$D$1315, $A29)+SUMIFS(DataRegularSeason20242025!$AB$3:$AB$1315,DataRegularSeason20242025!$B$3:$B$1315, "&lt;=" &amp; CT$1, DataRegularSeason20242025!$E$3:$E$1315, $A29)</f>
        <v>44</v>
      </c>
      <c r="CU29">
        <f>SUMIFS(DataRegularSeason20242025!$AA$3:$AA$1315,DataRegularSeason20242025!$B$3:$B$1315, "&lt;=" &amp; CU$1, DataRegularSeason20242025!$D$3:$D$1315, $A29)+SUMIFS(DataRegularSeason20242025!$AB$3:$AB$1315,DataRegularSeason20242025!$B$3:$B$1315, "&lt;=" &amp; CU$1, DataRegularSeason20242025!$E$3:$E$1315, $A29)</f>
        <v>45</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46</v>
      </c>
      <c r="CX29">
        <f>SUMIFS(DataRegularSeason20242025!$AA$3:$AA$1315,DataRegularSeason20242025!$B$3:$B$1315, "&lt;=" &amp; CX$1, DataRegularSeason20242025!$D$3:$D$1315, $A29)+SUMIFS(DataRegularSeason20242025!$AB$3:$AB$1315,DataRegularSeason20242025!$B$3:$B$1315, "&lt;=" &amp; CX$1, DataRegularSeason20242025!$E$3:$E$1315, $A29)</f>
        <v>46</v>
      </c>
      <c r="CY29">
        <f>SUMIFS(DataRegularSeason20242025!$AA$3:$AA$1315,DataRegularSeason20242025!$B$3:$B$1315, "&lt;=" &amp; CY$1, DataRegularSeason20242025!$D$3:$D$1315, $A29)+SUMIFS(DataRegularSeason20242025!$AB$3:$AB$1315,DataRegularSeason20242025!$B$3:$B$1315, "&lt;=" &amp; CY$1, DataRegularSeason20242025!$E$3:$E$1315, $A29)</f>
        <v>46</v>
      </c>
      <c r="CZ29">
        <f>SUMIFS(DataRegularSeason20242025!$AA$3:$AA$1315,DataRegularSeason20242025!$B$3:$B$1315, "&lt;=" &amp; CZ$1, DataRegularSeason20242025!$D$3:$D$1315, $A29)+SUMIFS(DataRegularSeason20242025!$AB$3:$AB$1315,DataRegularSeason20242025!$B$3:$B$1315, "&lt;=" &amp; CZ$1, DataRegularSeason20242025!$E$3:$E$1315, $A29)</f>
        <v>48</v>
      </c>
      <c r="DA29">
        <f>SUMIFS(DataRegularSeason20242025!$AA$3:$AA$1315,DataRegularSeason20242025!$B$3:$B$1315, "&lt;=" &amp; DA$1, DataRegularSeason20242025!$D$3:$D$1315, $A29)+SUMIFS(DataRegularSeason20242025!$AB$3:$AB$1315,DataRegularSeason20242025!$B$3:$B$1315, "&lt;=" &amp; DA$1, DataRegularSeason20242025!$E$3:$E$1315, $A29)</f>
        <v>48</v>
      </c>
      <c r="DB29">
        <f>SUMIFS(DataRegularSeason20242025!$AA$3:$AA$1315,DataRegularSeason20242025!$B$3:$B$1315, "&lt;=" &amp; DB$1, DataRegularSeason20242025!$D$3:$D$1315, $A29)+SUMIFS(DataRegularSeason20242025!$AB$3:$AB$1315,DataRegularSeason20242025!$B$3:$B$1315, "&lt;=" &amp; DB$1, DataRegularSeason20242025!$E$3:$E$1315, $A29)</f>
        <v>48</v>
      </c>
      <c r="DC29">
        <f>SUMIFS(DataRegularSeason20242025!$AA$3:$AA$1315,DataRegularSeason20242025!$B$3:$B$1315, "&lt;=" &amp; DC$1, DataRegularSeason20242025!$D$3:$D$1315, $A29)+SUMIFS(DataRegularSeason20242025!$AB$3:$AB$1315,DataRegularSeason20242025!$B$3:$B$1315, "&lt;=" &amp; DC$1, DataRegularSeason20242025!$E$3:$E$1315, $A29)</f>
        <v>48</v>
      </c>
      <c r="DD29">
        <f>SUMIFS(DataRegularSeason20242025!$AA$3:$AA$1315,DataRegularSeason20242025!$B$3:$B$1315, "&lt;=" &amp; DD$1, DataRegularSeason20242025!$D$3:$D$1315, $A29)+SUMIFS(DataRegularSeason20242025!$AB$3:$AB$1315,DataRegularSeason20242025!$B$3:$B$1315, "&lt;=" &amp; DD$1, DataRegularSeason20242025!$E$3:$E$1315, $A29)</f>
        <v>48</v>
      </c>
      <c r="DE29">
        <f>SUMIFS(DataRegularSeason20242025!$AA$3:$AA$1315,DataRegularSeason20242025!$B$3:$B$1315, "&lt;=" &amp; DE$1, DataRegularSeason20242025!$D$3:$D$1315, $A29)+SUMIFS(DataRegularSeason20242025!$AB$3:$AB$1315,DataRegularSeason20242025!$B$3:$B$1315, "&lt;=" &amp; DE$1, DataRegularSeason20242025!$E$3:$E$1315, $A29)</f>
        <v>48</v>
      </c>
      <c r="DF29">
        <f>SUMIFS(DataRegularSeason20242025!$AA$3:$AA$1315,DataRegularSeason20242025!$B$3:$B$1315, "&lt;=" &amp; DF$1, DataRegularSeason20242025!$D$3:$D$1315, $A29)+SUMIFS(DataRegularSeason20242025!$AB$3:$AB$1315,DataRegularSeason20242025!$B$3:$B$1315, "&lt;=" &amp; DF$1, DataRegularSeason20242025!$E$3:$E$1315, $A29)</f>
        <v>48</v>
      </c>
      <c r="DG29">
        <f>SUMIFS(DataRegularSeason20242025!$AA$3:$AA$1315,DataRegularSeason20242025!$B$3:$B$1315, "&lt;=" &amp; DG$1, DataRegularSeason20242025!$D$3:$D$1315, $A29)+SUMIFS(DataRegularSeason20242025!$AB$3:$AB$1315,DataRegularSeason20242025!$B$3:$B$1315, "&lt;=" &amp; DG$1, DataRegularSeason20242025!$E$3:$E$1315, $A29)</f>
        <v>50</v>
      </c>
      <c r="DH29">
        <f>SUMIFS(DataRegularSeason20242025!$AA$3:$AA$1315,DataRegularSeason20242025!$B$3:$B$1315, "&lt;=" &amp; DH$1, DataRegularSeason20242025!$D$3:$D$1315, $A29)+SUMIFS(DataRegularSeason20242025!$AB$3:$AB$1315,DataRegularSeason20242025!$B$3:$B$1315, "&lt;=" &amp; DH$1, DataRegularSeason20242025!$E$3:$E$1315, $A29)</f>
        <v>50</v>
      </c>
      <c r="DI29">
        <f>SUMIFS(DataRegularSeason20242025!$AA$3:$AA$1315,DataRegularSeason20242025!$B$3:$B$1315, "&lt;=" &amp; DI$1, DataRegularSeason20242025!$D$3:$D$1315, $A29)+SUMIFS(DataRegularSeason20242025!$AB$3:$AB$1315,DataRegularSeason20242025!$B$3:$B$1315, "&lt;=" &amp; DI$1, DataRegularSeason20242025!$E$3:$E$1315, $A29)</f>
        <v>50</v>
      </c>
      <c r="DJ29">
        <f>SUMIFS(DataRegularSeason20242025!$AA$3:$AA$1315,DataRegularSeason20242025!$B$3:$B$1315, "&lt;=" &amp; DJ$1, DataRegularSeason20242025!$D$3:$D$1315, $A29)+SUMIFS(DataRegularSeason20242025!$AB$3:$AB$1315,DataRegularSeason20242025!$B$3:$B$1315, "&lt;=" &amp; DJ$1, DataRegularSeason20242025!$E$3:$E$1315, $A29)</f>
        <v>50</v>
      </c>
      <c r="DK29">
        <f>SUMIFS(DataRegularSeason20242025!$AA$3:$AA$1315,DataRegularSeason20242025!$B$3:$B$1315, "&lt;=" &amp; DK$1, DataRegularSeason20242025!$D$3:$D$1315, $A29)+SUMIFS(DataRegularSeason20242025!$AB$3:$AB$1315,DataRegularSeason20242025!$B$3:$B$1315, "&lt;=" &amp; DK$1, DataRegularSeason20242025!$E$3:$E$1315, $A29)</f>
        <v>50</v>
      </c>
      <c r="DL29">
        <f>SUMIFS(DataRegularSeason20242025!$AA$3:$AA$1315,DataRegularSeason20242025!$B$3:$B$1315, "&lt;=" &amp; DL$1, DataRegularSeason20242025!$D$3:$D$1315, $A29)+SUMIFS(DataRegularSeason20242025!$AB$3:$AB$1315,DataRegularSeason20242025!$B$3:$B$1315, "&lt;=" &amp; DL$1, DataRegularSeason20242025!$E$3:$E$1315, $A29)</f>
        <v>50</v>
      </c>
      <c r="DM29">
        <f>SUMIFS(DataRegularSeason20242025!$AA$3:$AA$1315,DataRegularSeason20242025!$B$3:$B$1315, "&lt;=" &amp; DM$1, DataRegularSeason20242025!$D$3:$D$1315, $A29)+SUMIFS(DataRegularSeason20242025!$AB$3:$AB$1315,DataRegularSeason20242025!$B$3:$B$1315, "&lt;=" &amp; DM$1, DataRegularSeason20242025!$E$3:$E$1315, $A29)</f>
        <v>50</v>
      </c>
      <c r="DN29">
        <f>SUMIFS(DataRegularSeason20242025!$AA$3:$AA$1315,DataRegularSeason20242025!$B$3:$B$1315, "&lt;=" &amp; DN$1, DataRegularSeason20242025!$D$3:$D$1315, $A29)+SUMIFS(DataRegularSeason20242025!$AB$3:$AB$1315,DataRegularSeason20242025!$B$3:$B$1315, "&lt;=" &amp; DN$1, DataRegularSeason20242025!$E$3:$E$1315, $A29)</f>
        <v>52</v>
      </c>
      <c r="DO29">
        <f>SUMIFS(DataRegularSeason20242025!$AA$3:$AA$1315,DataRegularSeason20242025!$B$3:$B$1315, "&lt;=" &amp; DO$1, DataRegularSeason20242025!$D$3:$D$1315, $A29)+SUMIFS(DataRegularSeason20242025!$AB$3:$AB$1315,DataRegularSeason20242025!$B$3:$B$1315, "&lt;=" &amp; DO$1, DataRegularSeason20242025!$E$3:$E$1315, $A29)</f>
        <v>52</v>
      </c>
      <c r="DP29">
        <f>SUMIFS(DataRegularSeason20242025!$AA$3:$AA$1315,DataRegularSeason20242025!$B$3:$B$1315, "&lt;=" &amp; DP$1, DataRegularSeason20242025!$D$3:$D$1315, $A29)+SUMIFS(DataRegularSeason20242025!$AB$3:$AB$1315,DataRegularSeason20242025!$B$3:$B$1315, "&lt;=" &amp; DP$1, DataRegularSeason20242025!$E$3:$E$1315, $A29)</f>
        <v>54</v>
      </c>
      <c r="DQ29">
        <f>SUMIFS(DataRegularSeason20242025!$AA$3:$AA$1315,DataRegularSeason20242025!$B$3:$B$1315, "&lt;=" &amp; DQ$1, DataRegularSeason20242025!$D$3:$D$1315, $A29)+SUMIFS(DataRegularSeason20242025!$AB$3:$AB$1315,DataRegularSeason20242025!$B$3:$B$1315, "&lt;=" &amp; DQ$1, DataRegularSeason20242025!$E$3:$E$1315, $A29)</f>
        <v>54</v>
      </c>
      <c r="DR29">
        <f>SUMIFS(DataRegularSeason20242025!$AA$3:$AA$1315,DataRegularSeason20242025!$B$3:$B$1315, "&lt;=" &amp; DR$1, DataRegularSeason20242025!$D$3:$D$1315, $A29)+SUMIFS(DataRegularSeason20242025!$AB$3:$AB$1315,DataRegularSeason20242025!$B$3:$B$1315, "&lt;=" &amp; DR$1, DataRegularSeason20242025!$E$3:$E$1315, $A29)</f>
        <v>56</v>
      </c>
      <c r="DS29">
        <f>SUMIFS(DataRegularSeason20242025!$AA$3:$AA$1315,DataRegularSeason20242025!$B$3:$B$1315, "&lt;=" &amp; DS$1, DataRegularSeason20242025!$D$3:$D$1315, $A29)+SUMIFS(DataRegularSeason20242025!$AB$3:$AB$1315,DataRegularSeason20242025!$B$3:$B$1315, "&lt;=" &amp; DS$1, DataRegularSeason20242025!$E$3:$E$1315, $A29)</f>
        <v>56</v>
      </c>
      <c r="DT29">
        <f>SUMIFS(DataRegularSeason20242025!$AA$3:$AA$1315,DataRegularSeason20242025!$B$3:$B$1315, "&lt;=" &amp; DT$1, DataRegularSeason20242025!$D$3:$D$1315, $A29)+SUMIFS(DataRegularSeason20242025!$AB$3:$AB$1315,DataRegularSeason20242025!$B$3:$B$1315, "&lt;=" &amp; DT$1, DataRegularSeason20242025!$E$3:$E$1315, $A29)</f>
        <v>56</v>
      </c>
      <c r="DU29">
        <f>SUMIFS(DataRegularSeason20242025!$AA$3:$AA$1315,DataRegularSeason20242025!$B$3:$B$1315, "&lt;=" &amp; DU$1, DataRegularSeason20242025!$D$3:$D$1315, $A29)+SUMIFS(DataRegularSeason20242025!$AB$3:$AB$1315,DataRegularSeason20242025!$B$3:$B$1315, "&lt;=" &amp; DU$1, DataRegularSeason20242025!$E$3:$E$1315, $A29)</f>
        <v>56</v>
      </c>
      <c r="DV29">
        <f>SUMIFS(DataRegularSeason20242025!$AA$3:$AA$1315,DataRegularSeason20242025!$B$3:$B$1315, "&lt;=" &amp; DV$1, DataRegularSeason20242025!$D$3:$D$1315, $A29)+SUMIFS(DataRegularSeason20242025!$AB$3:$AB$1315,DataRegularSeason20242025!$B$3:$B$1315, "&lt;=" &amp; DV$1, DataRegularSeason20242025!$E$3:$E$1315, $A29)</f>
        <v>56</v>
      </c>
      <c r="DW29">
        <f>SUMIFS(DataRegularSeason20242025!$AA$3:$AA$1315,DataRegularSeason20242025!$B$3:$B$1315, "&lt;=" &amp; DW$1, DataRegularSeason20242025!$D$3:$D$1315, $A29)+SUMIFS(DataRegularSeason20242025!$AB$3:$AB$1315,DataRegularSeason20242025!$B$3:$B$1315, "&lt;=" &amp; DW$1, DataRegularSeason20242025!$E$3:$E$1315, $A29)</f>
        <v>56</v>
      </c>
      <c r="DX29">
        <f>SUMIFS(DataRegularSeason20242025!$AA$3:$AA$1315,DataRegularSeason20242025!$B$3:$B$1315, "&lt;=" &amp; DX$1, DataRegularSeason20242025!$D$3:$D$1315, $A29)+SUMIFS(DataRegularSeason20242025!$AB$3:$AB$1315,DataRegularSeason20242025!$B$3:$B$1315, "&lt;=" &amp; DX$1, DataRegularSeason20242025!$E$3:$E$1315, $A29)</f>
        <v>58</v>
      </c>
      <c r="DY29">
        <f>SUMIFS(DataRegularSeason20242025!$AA$3:$AA$1315,DataRegularSeason20242025!$B$3:$B$1315, "&lt;=" &amp; DY$1, DataRegularSeason20242025!$D$3:$D$1315, $A29)+SUMIFS(DataRegularSeason20242025!$AB$3:$AB$1315,DataRegularSeason20242025!$B$3:$B$1315, "&lt;=" &amp; DY$1, DataRegularSeason20242025!$E$3:$E$1315, $A29)</f>
        <v>58</v>
      </c>
      <c r="DZ29">
        <f>SUMIFS(DataRegularSeason20242025!$AA$3:$AA$1315,DataRegularSeason20242025!$B$3:$B$1315, "&lt;=" &amp; DZ$1, DataRegularSeason20242025!$D$3:$D$1315, $A29)+SUMIFS(DataRegularSeason20242025!$AB$3:$AB$1315,DataRegularSeason20242025!$B$3:$B$1315, "&lt;=" &amp; DZ$1, DataRegularSeason20242025!$E$3:$E$1315, $A29)</f>
        <v>60</v>
      </c>
      <c r="EA29">
        <f>SUMIFS(DataRegularSeason20242025!$AA$3:$AA$1315,DataRegularSeason20242025!$B$3:$B$1315, "&lt;=" &amp; EA$1, DataRegularSeason20242025!$D$3:$D$1315, $A29)+SUMIFS(DataRegularSeason20242025!$AB$3:$AB$1315,DataRegularSeason20242025!$B$3:$B$1315, "&lt;=" &amp; EA$1, DataRegularSeason20242025!$E$3:$E$1315, $A29)</f>
        <v>60</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60</v>
      </c>
      <c r="ER29">
        <f>SUMIFS(DataRegularSeason20242025!$AA$3:$AA$1315,DataRegularSeason20242025!$B$3:$B$1315, "&lt;=" &amp; ER$1, DataRegularSeason20242025!$D$3:$D$1315, $A29)+SUMIFS(DataRegularSeason20242025!$AB$3:$AB$1315,DataRegularSeason20242025!$B$3:$B$1315, "&lt;=" &amp; ER$1, DataRegularSeason20242025!$E$3:$E$1315, $A29)</f>
        <v>60</v>
      </c>
      <c r="ES29">
        <f>SUMIFS(DataRegularSeason20242025!$AA$3:$AA$1315,DataRegularSeason20242025!$B$3:$B$1315, "&lt;=" &amp; ES$1, DataRegularSeason20242025!$D$3:$D$1315, $A29)+SUMIFS(DataRegularSeason20242025!$AB$3:$AB$1315,DataRegularSeason20242025!$B$3:$B$1315, "&lt;=" &amp; ES$1, DataRegularSeason20242025!$E$3:$E$1315, $A29)</f>
        <v>60</v>
      </c>
      <c r="ET29">
        <f>SUMIFS(DataRegularSeason20242025!$AA$3:$AA$1315,DataRegularSeason20242025!$B$3:$B$1315, "&lt;=" &amp; ET$1, DataRegularSeason20242025!$D$3:$D$1315, $A29)+SUMIFS(DataRegularSeason20242025!$AB$3:$AB$1315,DataRegularSeason20242025!$B$3:$B$1315, "&lt;=" &amp; ET$1, DataRegularSeason20242025!$E$3:$E$1315, $A29)</f>
        <v>60</v>
      </c>
      <c r="EU29">
        <f>SUMIFS(DataRegularSeason20242025!$AA$3:$AA$1315,DataRegularSeason20242025!$B$3:$B$1315, "&lt;=" &amp; EU$1, DataRegularSeason20242025!$D$3:$D$1315, $A29)+SUMIFS(DataRegularSeason20242025!$AB$3:$AB$1315,DataRegularSeason20242025!$B$3:$B$1315, "&lt;=" &amp; EU$1, DataRegularSeason20242025!$E$3:$E$1315, $A29)</f>
        <v>60</v>
      </c>
      <c r="EV29">
        <f>SUMIFS(DataRegularSeason20242025!$AA$3:$AA$1315,DataRegularSeason20242025!$B$3:$B$1315, "&lt;=" &amp; EV$1, DataRegularSeason20242025!$D$3:$D$1315, $A29)+SUMIFS(DataRegularSeason20242025!$AB$3:$AB$1315,DataRegularSeason20242025!$B$3:$B$1315, "&lt;=" &amp; EV$1, DataRegularSeason20242025!$E$3:$E$1315, $A29)</f>
        <v>60</v>
      </c>
      <c r="EW29">
        <f>SUMIFS(DataRegularSeason20242025!$AA$3:$AA$1315,DataRegularSeason20242025!$B$3:$B$1315, "&lt;=" &amp; EW$1, DataRegularSeason20242025!$D$3:$D$1315, $A29)+SUMIFS(DataRegularSeason20242025!$AB$3:$AB$1315,DataRegularSeason20242025!$B$3:$B$1315, "&lt;=" &amp; EW$1, DataRegularSeason20242025!$E$3:$E$1315, $A29)</f>
        <v>60</v>
      </c>
      <c r="EX29">
        <f>SUMIFS(DataRegularSeason20242025!$AA$3:$AA$1315,DataRegularSeason20242025!$B$3:$B$1315, "&lt;=" &amp; EX$1, DataRegularSeason20242025!$D$3:$D$1315, $A29)+SUMIFS(DataRegularSeason20242025!$AB$3:$AB$1315,DataRegularSeason20242025!$B$3:$B$1315, "&lt;=" &amp; EX$1, DataRegularSeason20242025!$E$3:$E$1315, $A29)</f>
        <v>60</v>
      </c>
      <c r="EY29">
        <f>SUMIFS(DataRegularSeason20242025!$AA$3:$AA$1315,DataRegularSeason20242025!$B$3:$B$1315, "&lt;=" &amp; EY$1, DataRegularSeason20242025!$D$3:$D$1315, $A29)+SUMIFS(DataRegularSeason20242025!$AB$3:$AB$1315,DataRegularSeason20242025!$B$3:$B$1315, "&lt;=" &amp; EY$1, DataRegularSeason20242025!$E$3:$E$1315, $A29)</f>
        <v>60</v>
      </c>
      <c r="EZ29">
        <f>SUMIFS(DataRegularSeason20242025!$AA$3:$AA$1315,DataRegularSeason20242025!$B$3:$B$1315, "&lt;=" &amp; EZ$1, DataRegularSeason20242025!$D$3:$D$1315, $A29)+SUMIFS(DataRegularSeason20242025!$AB$3:$AB$1315,DataRegularSeason20242025!$B$3:$B$1315, "&lt;=" &amp; EZ$1, DataRegularSeason20242025!$E$3:$E$1315, $A29)</f>
        <v>60</v>
      </c>
      <c r="FA29">
        <f>SUMIFS(DataRegularSeason20242025!$AA$3:$AA$1315,DataRegularSeason20242025!$B$3:$B$1315, "&lt;=" &amp; FA$1, DataRegularSeason20242025!$D$3:$D$1315, $A29)+SUMIFS(DataRegularSeason20242025!$AB$3:$AB$1315,DataRegularSeason20242025!$B$3:$B$1315, "&lt;=" &amp; FA$1, DataRegularSeason20242025!$E$3:$E$1315, $A29)</f>
        <v>60</v>
      </c>
      <c r="FB29">
        <f>SUMIFS(DataRegularSeason20242025!$AA$3:$AA$1315,DataRegularSeason20242025!$B$3:$B$1315, "&lt;=" &amp; FB$1, DataRegularSeason20242025!$D$3:$D$1315, $A29)+SUMIFS(DataRegularSeason20242025!$AB$3:$AB$1315,DataRegularSeason20242025!$B$3:$B$1315, "&lt;=" &amp; FB$1, DataRegularSeason20242025!$E$3:$E$1315, $A29)</f>
        <v>60</v>
      </c>
      <c r="FC29">
        <f>SUMIFS(DataRegularSeason20242025!$AA$3:$AA$1315,DataRegularSeason20242025!$B$3:$B$1315, "&lt;=" &amp; FC$1, DataRegularSeason20242025!$D$3:$D$1315, $A29)+SUMIFS(DataRegularSeason20242025!$AB$3:$AB$1315,DataRegularSeason20242025!$B$3:$B$1315, "&lt;=" &amp; FC$1, DataRegularSeason20242025!$E$3:$E$1315, $A29)</f>
        <v>60</v>
      </c>
      <c r="FD29">
        <f>SUMIFS(DataRegularSeason20242025!$AA$3:$AA$1315,DataRegularSeason20242025!$B$3:$B$1315, "&lt;=" &amp; FD$1, DataRegularSeason20242025!$D$3:$D$1315, $A29)+SUMIFS(DataRegularSeason20242025!$AB$3:$AB$1315,DataRegularSeason20242025!$B$3:$B$1315, "&lt;=" &amp; FD$1, DataRegularSeason20242025!$E$3:$E$1315, $A29)</f>
        <v>60</v>
      </c>
      <c r="FE29">
        <f>SUMIFS(DataRegularSeason20242025!$AA$3:$AA$1315,DataRegularSeason20242025!$B$3:$B$1315, "&lt;=" &amp; FE$1, DataRegularSeason20242025!$D$3:$D$1315, $A29)+SUMIFS(DataRegularSeason20242025!$AB$3:$AB$1315,DataRegularSeason20242025!$B$3:$B$1315, "&lt;=" &amp; FE$1, DataRegularSeason20242025!$E$3:$E$1315, $A29)</f>
        <v>60</v>
      </c>
      <c r="FF29">
        <f>SUMIFS(DataRegularSeason20242025!$AA$3:$AA$1315,DataRegularSeason20242025!$B$3:$B$1315, "&lt;=" &amp; FF$1, DataRegularSeason20242025!$D$3:$D$1315, $A29)+SUMIFS(DataRegularSeason20242025!$AB$3:$AB$1315,DataRegularSeason20242025!$B$3:$B$1315, "&lt;=" &amp; FF$1, DataRegularSeason20242025!$E$3:$E$1315, $A29)</f>
        <v>60</v>
      </c>
      <c r="FG29">
        <f>SUMIFS(DataRegularSeason20242025!$AA$3:$AA$1315,DataRegularSeason20242025!$B$3:$B$1315, "&lt;=" &amp; FG$1, DataRegularSeason20242025!$D$3:$D$1315, $A29)+SUMIFS(DataRegularSeason20242025!$AB$3:$AB$1315,DataRegularSeason20242025!$B$3:$B$1315, "&lt;=" &amp; FG$1, DataRegularSeason20242025!$E$3:$E$1315, $A29)</f>
        <v>60</v>
      </c>
      <c r="FH29">
        <f>SUMIFS(DataRegularSeason20242025!$AA$3:$AA$1315,DataRegularSeason20242025!$B$3:$B$1315, "&lt;=" &amp; FH$1, DataRegularSeason20242025!$D$3:$D$1315, $A29)+SUMIFS(DataRegularSeason20242025!$AB$3:$AB$1315,DataRegularSeason20242025!$B$3:$B$1315, "&lt;=" &amp; FH$1, DataRegularSeason20242025!$E$3:$E$1315, $A29)</f>
        <v>60</v>
      </c>
      <c r="FI29">
        <f>SUMIFS(DataRegularSeason20242025!$AA$3:$AA$1315,DataRegularSeason20242025!$B$3:$B$1315, "&lt;=" &amp; FI$1, DataRegularSeason20242025!$D$3:$D$1315, $A29)+SUMIFS(DataRegularSeason20242025!$AB$3:$AB$1315,DataRegularSeason20242025!$B$3:$B$1315, "&lt;=" &amp; FI$1, DataRegularSeason20242025!$E$3:$E$1315, $A29)</f>
        <v>60</v>
      </c>
      <c r="FJ29">
        <f>SUMIFS(DataRegularSeason20242025!$AA$3:$AA$1315,DataRegularSeason20242025!$B$3:$B$1315, "&lt;=" &amp; FJ$1, DataRegularSeason20242025!$D$3:$D$1315, $A29)+SUMIFS(DataRegularSeason20242025!$AB$3:$AB$1315,DataRegularSeason20242025!$B$3:$B$1315, "&lt;=" &amp; FJ$1, DataRegularSeason20242025!$E$3:$E$1315, $A29)</f>
        <v>60</v>
      </c>
      <c r="FK29">
        <f>SUMIFS(DataRegularSeason20242025!$AA$3:$AA$1315,DataRegularSeason20242025!$B$3:$B$1315, "&lt;=" &amp; FK$1, DataRegularSeason20242025!$D$3:$D$1315, $A29)+SUMIFS(DataRegularSeason20242025!$AB$3:$AB$1315,DataRegularSeason20242025!$B$3:$B$1315, "&lt;=" &amp; FK$1, DataRegularSeason20242025!$E$3:$E$1315, $A29)</f>
        <v>60</v>
      </c>
      <c r="FL29">
        <f>SUMIFS(DataRegularSeason20242025!$AA$3:$AA$1315,DataRegularSeason20242025!$B$3:$B$1315, "&lt;=" &amp; FL$1, DataRegularSeason20242025!$D$3:$D$1315, $A29)+SUMIFS(DataRegularSeason20242025!$AB$3:$AB$1315,DataRegularSeason20242025!$B$3:$B$1315, "&lt;=" &amp; FL$1, DataRegularSeason20242025!$E$3:$E$1315, $A29)</f>
        <v>60</v>
      </c>
      <c r="FM29">
        <f>SUMIFS(DataRegularSeason20242025!$AA$3:$AA$1315,DataRegularSeason20242025!$B$3:$B$1315, "&lt;=" &amp; FM$1, DataRegularSeason20242025!$D$3:$D$1315, $A29)+SUMIFS(DataRegularSeason20242025!$AB$3:$AB$1315,DataRegularSeason20242025!$B$3:$B$1315, "&lt;=" &amp; FM$1, DataRegularSeason20242025!$E$3:$E$1315, $A29)</f>
        <v>60</v>
      </c>
      <c r="FN29">
        <f>SUMIFS(DataRegularSeason20242025!$AA$3:$AA$1315,DataRegularSeason20242025!$B$3:$B$1315, "&lt;=" &amp; FN$1, DataRegularSeason20242025!$D$3:$D$1315, $A29)+SUMIFS(DataRegularSeason20242025!$AB$3:$AB$1315,DataRegularSeason20242025!$B$3:$B$1315, "&lt;=" &amp; FN$1, DataRegularSeason20242025!$E$3:$E$1315, $A29)</f>
        <v>60</v>
      </c>
      <c r="FO29">
        <f>SUMIFS(DataRegularSeason20242025!$AA$3:$AA$1315,DataRegularSeason20242025!$B$3:$B$1315, "&lt;=" &amp; FO$1, DataRegularSeason20242025!$D$3:$D$1315, $A29)+SUMIFS(DataRegularSeason20242025!$AB$3:$AB$1315,DataRegularSeason20242025!$B$3:$B$1315, "&lt;=" &amp; FO$1, DataRegularSeason20242025!$E$3:$E$1315, $A29)</f>
        <v>60</v>
      </c>
      <c r="FP29">
        <f>SUMIFS(DataRegularSeason20242025!$AA$3:$AA$1315,DataRegularSeason20242025!$B$3:$B$1315, "&lt;=" &amp; FP$1, DataRegularSeason20242025!$D$3:$D$1315, $A29)+SUMIFS(DataRegularSeason20242025!$AB$3:$AB$1315,DataRegularSeason20242025!$B$3:$B$1315, "&lt;=" &amp; FP$1, DataRegularSeason20242025!$E$3:$E$1315, $A29)</f>
        <v>60</v>
      </c>
      <c r="FQ29">
        <f>SUMIFS(DataRegularSeason20242025!$AA$3:$AA$1315,DataRegularSeason20242025!$B$3:$B$1315, "&lt;=" &amp; FQ$1, DataRegularSeason20242025!$D$3:$D$1315, $A29)+SUMIFS(DataRegularSeason20242025!$AB$3:$AB$1315,DataRegularSeason20242025!$B$3:$B$1315, "&lt;=" &amp; FQ$1, DataRegularSeason20242025!$E$3:$E$1315, $A29)</f>
        <v>60</v>
      </c>
      <c r="FR29">
        <f>SUMIFS(DataRegularSeason20242025!$AA$3:$AA$1315,DataRegularSeason20242025!$B$3:$B$1315, "&lt;=" &amp; FR$1, DataRegularSeason20242025!$D$3:$D$1315, $A29)+SUMIFS(DataRegularSeason20242025!$AB$3:$AB$1315,DataRegularSeason20242025!$B$3:$B$1315, "&lt;=" &amp; FR$1, DataRegularSeason20242025!$E$3:$E$1315, $A29)</f>
        <v>60</v>
      </c>
      <c r="FS29">
        <f>SUMIFS(DataRegularSeason20242025!$AA$3:$AA$1315,DataRegularSeason20242025!$B$3:$B$1315, "&lt;=" &amp; FS$1, DataRegularSeason20242025!$D$3:$D$1315, $A29)+SUMIFS(DataRegularSeason20242025!$AB$3:$AB$1315,DataRegularSeason20242025!$B$3:$B$1315, "&lt;=" &amp; FS$1, DataRegularSeason20242025!$E$3:$E$1315, $A29)</f>
        <v>60</v>
      </c>
      <c r="FT29">
        <f>SUMIFS(DataRegularSeason20242025!$AA$3:$AA$1315,DataRegularSeason20242025!$B$3:$B$1315, "&lt;=" &amp; FT$1, DataRegularSeason20242025!$D$3:$D$1315, $A29)+SUMIFS(DataRegularSeason20242025!$AB$3:$AB$1315,DataRegularSeason20242025!$B$3:$B$1315, "&lt;=" &amp; FT$1, DataRegularSeason20242025!$E$3:$E$1315, $A29)</f>
        <v>60</v>
      </c>
      <c r="FU29">
        <f>SUMIFS(DataRegularSeason20242025!$AA$3:$AA$1315,DataRegularSeason20242025!$B$3:$B$1315, "&lt;=" &amp; FU$1, DataRegularSeason20242025!$D$3:$D$1315, $A29)+SUMIFS(DataRegularSeason20242025!$AB$3:$AB$1315,DataRegularSeason20242025!$B$3:$B$1315, "&lt;=" &amp; FU$1, DataRegularSeason20242025!$E$3:$E$1315, $A29)</f>
        <v>60</v>
      </c>
      <c r="FV29">
        <f>SUMIFS(DataRegularSeason20242025!$AA$3:$AA$1315,DataRegularSeason20242025!$B$3:$B$1315, "&lt;=" &amp; FV$1, DataRegularSeason20242025!$D$3:$D$1315, $A29)+SUMIFS(DataRegularSeason20242025!$AB$3:$AB$1315,DataRegularSeason20242025!$B$3:$B$1315, "&lt;=" &amp; FV$1, DataRegularSeason20242025!$E$3:$E$1315, $A29)</f>
        <v>60</v>
      </c>
      <c r="FW29">
        <f>SUMIFS(DataRegularSeason20242025!$AA$3:$AA$1315,DataRegularSeason20242025!$B$3:$B$1315, "&lt;=" &amp; FW$1, DataRegularSeason20242025!$D$3:$D$1315, $A29)+SUMIFS(DataRegularSeason20242025!$AB$3:$AB$1315,DataRegularSeason20242025!$B$3:$B$1315, "&lt;=" &amp; FW$1, DataRegularSeason20242025!$E$3:$E$1315, $A29)</f>
        <v>60</v>
      </c>
      <c r="FX29">
        <f>SUMIFS(DataRegularSeason20242025!$AA$3:$AA$1315,DataRegularSeason20242025!$B$3:$B$1315, "&lt;=" &amp; FX$1, DataRegularSeason20242025!$D$3:$D$1315, $A29)+SUMIFS(DataRegularSeason20242025!$AB$3:$AB$1315,DataRegularSeason20242025!$B$3:$B$1315, "&lt;=" &amp; FX$1, DataRegularSeason20242025!$E$3:$E$1315, $A29)</f>
        <v>60</v>
      </c>
      <c r="FY29">
        <f>SUMIFS(DataRegularSeason20242025!$AA$3:$AA$1315,DataRegularSeason20242025!$B$3:$B$1315, "&lt;=" &amp; FY$1, DataRegularSeason20242025!$D$3:$D$1315, $A29)+SUMIFS(DataRegularSeason20242025!$AB$3:$AB$1315,DataRegularSeason20242025!$B$3:$B$1315, "&lt;=" &amp; FY$1, DataRegularSeason20242025!$E$3:$E$1315, $A29)</f>
        <v>60</v>
      </c>
      <c r="FZ29">
        <f>SUMIFS(DataRegularSeason20242025!$AA$3:$AA$1315,DataRegularSeason20242025!$B$3:$B$1315, "&lt;=" &amp; FZ$1, DataRegularSeason20242025!$D$3:$D$1315, $A29)+SUMIFS(DataRegularSeason20242025!$AB$3:$AB$1315,DataRegularSeason20242025!$B$3:$B$1315, "&lt;=" &amp; FZ$1, DataRegularSeason20242025!$E$3:$E$1315, $A29)</f>
        <v>60</v>
      </c>
      <c r="GA29">
        <f>SUMIFS(DataRegularSeason20242025!$AA$3:$AA$1315,DataRegularSeason20242025!$B$3:$B$1315, "&lt;=" &amp; GA$1, DataRegularSeason20242025!$D$3:$D$1315, $A29)+SUMIFS(DataRegularSeason20242025!$AB$3:$AB$1315,DataRegularSeason20242025!$B$3:$B$1315, "&lt;=" &amp; GA$1, DataRegularSeason20242025!$E$3:$E$1315, $A29)</f>
        <v>60</v>
      </c>
      <c r="GB29">
        <f>SUMIFS(DataRegularSeason20242025!$AA$3:$AA$1315,DataRegularSeason20242025!$B$3:$B$1315, "&lt;=" &amp; GB$1, DataRegularSeason20242025!$D$3:$D$1315, $A29)+SUMIFS(DataRegularSeason20242025!$AB$3:$AB$1315,DataRegularSeason20242025!$B$3:$B$1315, "&lt;=" &amp; GB$1, DataRegularSeason20242025!$E$3:$E$1315, $A29)</f>
        <v>60</v>
      </c>
      <c r="GC29">
        <f>SUMIFS(DataRegularSeason20242025!$AA$3:$AA$1315,DataRegularSeason20242025!$B$3:$B$1315, "&lt;=" &amp; GC$1, DataRegularSeason20242025!$D$3:$D$1315, $A29)+SUMIFS(DataRegularSeason20242025!$AB$3:$AB$1315,DataRegularSeason20242025!$B$3:$B$1315, "&lt;=" &amp; GC$1, DataRegularSeason20242025!$E$3:$E$1315, $A29)</f>
        <v>60</v>
      </c>
      <c r="GD29">
        <f>SUMIFS(DataRegularSeason20242025!$AA$3:$AA$1315,DataRegularSeason20242025!$B$3:$B$1315, "&lt;=" &amp; GD$1, DataRegularSeason20242025!$D$3:$D$1315, $A29)+SUMIFS(DataRegularSeason20242025!$AB$3:$AB$1315,DataRegularSeason20242025!$B$3:$B$1315, "&lt;=" &amp; GD$1, DataRegularSeason20242025!$E$3:$E$1315, $A29)</f>
        <v>60</v>
      </c>
      <c r="GE29">
        <f>SUMIFS(DataRegularSeason20242025!$AA$3:$AA$1315,DataRegularSeason20242025!$B$3:$B$1315, "&lt;=" &amp; GE$1, DataRegularSeason20242025!$D$3:$D$1315, $A29)+SUMIFS(DataRegularSeason20242025!$AB$3:$AB$1315,DataRegularSeason20242025!$B$3:$B$1315, "&lt;=" &amp; GE$1, DataRegularSeason20242025!$E$3:$E$1315, $A29)</f>
        <v>60</v>
      </c>
      <c r="GF29">
        <f>SUMIFS(DataRegularSeason20242025!$AA$3:$AA$1315,DataRegularSeason20242025!$B$3:$B$1315, "&lt;=" &amp; GF$1, DataRegularSeason20242025!$D$3:$D$1315, $A29)+SUMIFS(DataRegularSeason20242025!$AB$3:$AB$1315,DataRegularSeason20242025!$B$3:$B$1315, "&lt;=" &amp; GF$1, DataRegularSeason20242025!$E$3:$E$1315, $A29)</f>
        <v>60</v>
      </c>
      <c r="GG29">
        <f>SUMIFS(DataRegularSeason20242025!$AA$3:$AA$1315,DataRegularSeason20242025!$B$3:$B$1315, "&lt;=" &amp; GG$1, DataRegularSeason20242025!$D$3:$D$1315, $A29)+SUMIFS(DataRegularSeason20242025!$AB$3:$AB$1315,DataRegularSeason20242025!$B$3:$B$1315, "&lt;=" &amp; GG$1, DataRegularSeason20242025!$E$3:$E$1315, $A29)</f>
        <v>60</v>
      </c>
      <c r="GH29">
        <f>SUMIFS(DataRegularSeason20242025!$AA$3:$AA$1315,DataRegularSeason20242025!$B$3:$B$1315, "&lt;=" &amp; GH$1, DataRegularSeason20242025!$D$3:$D$1315, $A29)+SUMIFS(DataRegularSeason20242025!$AB$3:$AB$1315,DataRegularSeason20242025!$B$3:$B$1315, "&lt;=" &amp; GH$1, DataRegularSeason20242025!$E$3:$E$1315, $A29)</f>
        <v>60</v>
      </c>
      <c r="GI29">
        <f>SUMIFS(DataRegularSeason20242025!$AA$3:$AA$1315,DataRegularSeason20242025!$B$3:$B$1315, "&lt;=" &amp; GI$1, DataRegularSeason20242025!$D$3:$D$1315, $A29)+SUMIFS(DataRegularSeason20242025!$AB$3:$AB$1315,DataRegularSeason20242025!$B$3:$B$1315, "&lt;=" &amp; GI$1, DataRegularSeason20242025!$E$3:$E$1315, $A29)</f>
        <v>60</v>
      </c>
      <c r="GJ29">
        <f>SUMIFS(DataRegularSeason20242025!$AA$3:$AA$1315,DataRegularSeason20242025!$B$3:$B$1315, "&lt;=" &amp; GJ$1, DataRegularSeason20242025!$D$3:$D$1315, $A29)+SUMIFS(DataRegularSeason20242025!$AB$3:$AB$1315,DataRegularSeason20242025!$B$3:$B$1315, "&lt;=" &amp; GJ$1, DataRegularSeason20242025!$E$3:$E$1315, $A29)</f>
        <v>60</v>
      </c>
      <c r="GK29">
        <f>SUMIFS(DataRegularSeason20242025!$AA$3:$AA$1315,DataRegularSeason20242025!$B$3:$B$1315, "&lt;=" &amp; GK$1, DataRegularSeason20242025!$D$3:$D$1315, $A29)+SUMIFS(DataRegularSeason20242025!$AB$3:$AB$1315,DataRegularSeason20242025!$B$3:$B$1315, "&lt;=" &amp; GK$1, DataRegularSeason20242025!$E$3:$E$1315, $A29)</f>
        <v>60</v>
      </c>
      <c r="GL29">
        <f>SUMIFS(DataRegularSeason20242025!$AA$3:$AA$1315,DataRegularSeason20242025!$B$3:$B$1315, "&lt;=" &amp; GL$1, DataRegularSeason20242025!$D$3:$D$1315, $A29)+SUMIFS(DataRegularSeason20242025!$AB$3:$AB$1315,DataRegularSeason20242025!$B$3:$B$1315, "&lt;=" &amp; GL$1, DataRegularSeason20242025!$E$3:$E$1315, $A29)</f>
        <v>60</v>
      </c>
      <c r="GM29">
        <f>SUMIFS(DataRegularSeason20242025!$AA$3:$AA$1315,DataRegularSeason20242025!$B$3:$B$1315, "&lt;=" &amp; GM$1, DataRegularSeason20242025!$D$3:$D$1315, $A29)+SUMIFS(DataRegularSeason20242025!$AB$3:$AB$1315,DataRegularSeason20242025!$B$3:$B$1315, "&lt;=" &amp; GM$1, DataRegularSeason20242025!$E$3:$E$1315, $A29)</f>
        <v>60</v>
      </c>
      <c r="GN29">
        <f>SUMIFS(DataRegularSeason20242025!$AA$3:$AA$1315,DataRegularSeason20242025!$B$3:$B$1315, "&lt;=" &amp; GN$1, DataRegularSeason20242025!$D$3:$D$1315, $A29)+SUMIFS(DataRegularSeason20242025!$AB$3:$AB$1315,DataRegularSeason20242025!$B$3:$B$1315, "&lt;=" &amp; GN$1, DataRegularSeason20242025!$E$3:$E$1315, $A29)</f>
        <v>60</v>
      </c>
      <c r="GO29">
        <f>SUMIFS(DataRegularSeason20242025!$AA$3:$AA$1315,DataRegularSeason20242025!$B$3:$B$1315, "&lt;=" &amp; GO$1, DataRegularSeason20242025!$D$3:$D$1315, $A29)+SUMIFS(DataRegularSeason20242025!$AB$3:$AB$1315,DataRegularSeason20242025!$B$3:$B$1315, "&lt;=" &amp; GO$1, DataRegularSeason20242025!$E$3:$E$1315, $A29)</f>
        <v>60</v>
      </c>
      <c r="GP29">
        <f>SUMIFS(DataRegularSeason20242025!$AA$3:$AA$1315,DataRegularSeason20242025!$B$3:$B$1315, "&lt;=" &amp; GP$1, DataRegularSeason20242025!$D$3:$D$1315, $A29)+SUMIFS(DataRegularSeason20242025!$AB$3:$AB$1315,DataRegularSeason20242025!$B$3:$B$1315, "&lt;=" &amp; GP$1, DataRegularSeason20242025!$E$3:$E$1315, $A29)</f>
        <v>60</v>
      </c>
      <c r="GQ29">
        <f>SUMIFS(DataRegularSeason20242025!$AA$3:$AA$1315,DataRegularSeason20242025!$B$3:$B$1315, "&lt;=" &amp; GQ$1, DataRegularSeason20242025!$D$3:$D$1315, $A29)+SUMIFS(DataRegularSeason20242025!$AB$3:$AB$1315,DataRegularSeason20242025!$B$3:$B$1315, "&lt;=" &amp; GQ$1, DataRegularSeason20242025!$E$3:$E$1315, $A29)</f>
        <v>60</v>
      </c>
      <c r="GR29">
        <f>SUMIFS(DataRegularSeason20242025!$AA$3:$AA$1315,DataRegularSeason20242025!$B$3:$B$1315, "&lt;=" &amp; GR$1, DataRegularSeason20242025!$D$3:$D$1315, $A29)+SUMIFS(DataRegularSeason20242025!$AB$3:$AB$1315,DataRegularSeason20242025!$B$3:$B$1315, "&lt;=" &amp; GR$1, DataRegularSeason20242025!$E$3:$E$1315, $A29)</f>
        <v>60</v>
      </c>
      <c r="GS29">
        <f>SUMIFS(DataRegularSeason20242025!$AA$3:$AA$1315,DataRegularSeason20242025!$B$3:$B$1315, "&lt;=" &amp; GS$1, DataRegularSeason20242025!$D$3:$D$1315, $A29)+SUMIFS(DataRegularSeason20242025!$AB$3:$AB$1315,DataRegularSeason20242025!$B$3:$B$1315, "&lt;=" &amp; GS$1, DataRegularSeason20242025!$E$3:$E$1315, $A29)</f>
        <v>60</v>
      </c>
      <c r="GT29">
        <f>SUMIFS(DataRegularSeason20242025!$AA$3:$AA$1315,DataRegularSeason20242025!$B$3:$B$1315, "&lt;=" &amp; GT$1, DataRegularSeason20242025!$D$3:$D$1315, $A29)+SUMIFS(DataRegularSeason20242025!$AB$3:$AB$1315,DataRegularSeason20242025!$B$3:$B$1315, "&lt;=" &amp; GT$1, DataRegularSeason20242025!$E$3:$E$1315, $A29)</f>
        <v>60</v>
      </c>
      <c r="GU29">
        <f>SUMIFS(DataRegularSeason20242025!$AA$3:$AA$1315,DataRegularSeason20242025!$B$3:$B$1315, "&lt;=" &amp; GU$1, DataRegularSeason20242025!$D$3:$D$1315, $A29)+SUMIFS(DataRegularSeason20242025!$AB$3:$AB$1315,DataRegularSeason20242025!$B$3:$B$1315, "&lt;=" &amp; GU$1, DataRegularSeason20242025!$E$3:$E$1315, $A29)</f>
        <v>60</v>
      </c>
    </row>
    <row r="30" spans="1:203" x14ac:dyDescent="0.25">
      <c r="A30" t="s">
        <v>23</v>
      </c>
      <c r="B30" t="s">
        <v>96</v>
      </c>
      <c r="C30" s="130"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2</v>
      </c>
      <c r="K30">
        <f>SUMIFS(DataRegularSeason20242025!$AA$3:$AA$1315,DataRegularSeason20242025!$B$3:$B$1315, "&lt;=" &amp; K$1, DataRegularSeason20242025!$D$3:$D$1315, $A30)+SUMIFS(DataRegularSeason20242025!$AB$3:$AB$1315,DataRegularSeason20242025!$B$3:$B$1315, "&lt;=" &amp; K$1, DataRegularSeason20242025!$E$3:$E$1315, $A30)</f>
        <v>2</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4</v>
      </c>
      <c r="N30">
        <f>SUMIFS(DataRegularSeason20242025!$AA$3:$AA$1315,DataRegularSeason20242025!$B$3:$B$1315, "&lt;=" &amp; N$1, DataRegularSeason20242025!$D$3:$D$1315, $A30)+SUMIFS(DataRegularSeason20242025!$AB$3:$AB$1315,DataRegularSeason20242025!$B$3:$B$1315, "&lt;=" &amp; N$1, DataRegularSeason20242025!$E$3:$E$1315, $A30)</f>
        <v>6</v>
      </c>
      <c r="O30">
        <f>SUMIFS(DataRegularSeason20242025!$AA$3:$AA$1315,DataRegularSeason20242025!$B$3:$B$1315, "&lt;=" &amp; O$1, DataRegularSeason20242025!$D$3:$D$1315, $A30)+SUMIFS(DataRegularSeason20242025!$AB$3:$AB$1315,DataRegularSeason20242025!$B$3:$B$1315, "&lt;=" &amp; O$1, DataRegularSeason20242025!$E$3:$E$1315, $A30)</f>
        <v>6</v>
      </c>
      <c r="P30">
        <f>SUMIFS(DataRegularSeason20242025!$AA$3:$AA$1315,DataRegularSeason20242025!$B$3:$B$1315, "&lt;=" &amp; P$1, DataRegularSeason20242025!$D$3:$D$1315, $A30)+SUMIFS(DataRegularSeason20242025!$AB$3:$AB$1315,DataRegularSeason20242025!$B$3:$B$1315, "&lt;=" &amp; P$1, DataRegularSeason20242025!$E$3:$E$1315, $A30)</f>
        <v>8</v>
      </c>
      <c r="Q30">
        <f>SUMIFS(DataRegularSeason20242025!$AA$3:$AA$1315,DataRegularSeason20242025!$B$3:$B$1315, "&lt;=" &amp; Q$1, DataRegularSeason20242025!$D$3:$D$1315, $A30)+SUMIFS(DataRegularSeason20242025!$AB$3:$AB$1315,DataRegularSeason20242025!$B$3:$B$1315, "&lt;=" &amp; Q$1, DataRegularSeason20242025!$E$3:$E$1315, $A30)</f>
        <v>8</v>
      </c>
      <c r="R30">
        <f>SUMIFS(DataRegularSeason20242025!$AA$3:$AA$1315,DataRegularSeason20242025!$B$3:$B$1315, "&lt;=" &amp; R$1, DataRegularSeason20242025!$D$3:$D$1315, $A30)+SUMIFS(DataRegularSeason20242025!$AB$3:$AB$1315,DataRegularSeason20242025!$B$3:$B$1315, "&lt;=" &amp; R$1, DataRegularSeason20242025!$E$3:$E$1315, $A30)</f>
        <v>8</v>
      </c>
      <c r="S30">
        <f>SUMIFS(DataRegularSeason20242025!$AA$3:$AA$1315,DataRegularSeason20242025!$B$3:$B$1315, "&lt;=" &amp; S$1, DataRegularSeason20242025!$D$3:$D$1315, $A30)+SUMIFS(DataRegularSeason20242025!$AB$3:$AB$1315,DataRegularSeason20242025!$B$3:$B$1315, "&lt;=" &amp; S$1, DataRegularSeason20242025!$E$3:$E$1315, $A30)</f>
        <v>8</v>
      </c>
      <c r="T30">
        <f>SUMIFS(DataRegularSeason20242025!$AA$3:$AA$1315,DataRegularSeason20242025!$B$3:$B$1315, "&lt;=" &amp; T$1, DataRegularSeason20242025!$D$3:$D$1315, $A30)+SUMIFS(DataRegularSeason20242025!$AB$3:$AB$1315,DataRegularSeason20242025!$B$3:$B$1315, "&lt;=" &amp; T$1, DataRegularSeason20242025!$E$3:$E$1315, $A30)</f>
        <v>9</v>
      </c>
      <c r="U30">
        <f>SUMIFS(DataRegularSeason20242025!$AA$3:$AA$1315,DataRegularSeason20242025!$B$3:$B$1315, "&lt;=" &amp; U$1, DataRegularSeason20242025!$D$3:$D$1315, $A30)+SUMIFS(DataRegularSeason20242025!$AB$3:$AB$1315,DataRegularSeason20242025!$B$3:$B$1315, "&lt;=" &amp; U$1, DataRegularSeason20242025!$E$3:$E$1315, $A30)</f>
        <v>9</v>
      </c>
      <c r="V30">
        <f>SUMIFS(DataRegularSeason20242025!$AA$3:$AA$1315,DataRegularSeason20242025!$B$3:$B$1315, "&lt;=" &amp; V$1, DataRegularSeason20242025!$D$3:$D$1315, $A30)+SUMIFS(DataRegularSeason20242025!$AB$3:$AB$1315,DataRegularSeason20242025!$B$3:$B$1315, "&lt;=" &amp; V$1, DataRegularSeason20242025!$E$3:$E$1315, $A30)</f>
        <v>9</v>
      </c>
      <c r="W30">
        <f>SUMIFS(DataRegularSeason20242025!$AA$3:$AA$1315,DataRegularSeason20242025!$B$3:$B$1315, "&lt;=" &amp; W$1, DataRegularSeason20242025!$D$3:$D$1315, $A30)+SUMIFS(DataRegularSeason20242025!$AB$3:$AB$1315,DataRegularSeason20242025!$B$3:$B$1315, "&lt;=" &amp; W$1, DataRegularSeason20242025!$E$3:$E$1315, $A30)</f>
        <v>11</v>
      </c>
      <c r="X30">
        <f>SUMIFS(DataRegularSeason20242025!$AA$3:$AA$1315,DataRegularSeason20242025!$B$3:$B$1315, "&lt;=" &amp; X$1, DataRegularSeason20242025!$D$3:$D$1315, $A30)+SUMIFS(DataRegularSeason20242025!$AB$3:$AB$1315,DataRegularSeason20242025!$B$3:$B$1315, "&lt;=" &amp; X$1, DataRegularSeason20242025!$E$3:$E$1315, $A30)</f>
        <v>11</v>
      </c>
      <c r="Y30">
        <f>SUMIFS(DataRegularSeason20242025!$AA$3:$AA$1315,DataRegularSeason20242025!$B$3:$B$1315, "&lt;=" &amp; Y$1, DataRegularSeason20242025!$D$3:$D$1315, $A30)+SUMIFS(DataRegularSeason20242025!$AB$3:$AB$1315,DataRegularSeason20242025!$B$3:$B$1315, "&lt;=" &amp; Y$1, DataRegularSeason20242025!$E$3:$E$1315, $A30)</f>
        <v>11</v>
      </c>
      <c r="Z30">
        <f>SUMIFS(DataRegularSeason20242025!$AA$3:$AA$1315,DataRegularSeason20242025!$B$3:$B$1315, "&lt;=" &amp; Z$1, DataRegularSeason20242025!$D$3:$D$1315, $A30)+SUMIFS(DataRegularSeason20242025!$AB$3:$AB$1315,DataRegularSeason20242025!$B$3:$B$1315, "&lt;=" &amp; Z$1, DataRegularSeason20242025!$E$3:$E$1315, $A30)</f>
        <v>11</v>
      </c>
      <c r="AA30">
        <f>SUMIFS(DataRegularSeason20242025!$AA$3:$AA$1315,DataRegularSeason20242025!$B$3:$B$1315, "&lt;=" &amp; AA$1, DataRegularSeason20242025!$D$3:$D$1315, $A30)+SUMIFS(DataRegularSeason20242025!$AB$3:$AB$1315,DataRegularSeason20242025!$B$3:$B$1315, "&lt;=" &amp; AA$1, DataRegularSeason20242025!$E$3:$E$1315, $A30)</f>
        <v>11</v>
      </c>
      <c r="AB30">
        <f>SUMIFS(DataRegularSeason20242025!$AA$3:$AA$1315,DataRegularSeason20242025!$B$3:$B$1315, "&lt;=" &amp; AB$1, DataRegularSeason20242025!$D$3:$D$1315, $A30)+SUMIFS(DataRegularSeason20242025!$AB$3:$AB$1315,DataRegularSeason20242025!$B$3:$B$1315, "&lt;=" &amp; AB$1, DataRegularSeason20242025!$E$3:$E$1315, $A30)</f>
        <v>11</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13</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16</v>
      </c>
      <c r="AN30">
        <f>SUMIFS(DataRegularSeason20242025!$AA$3:$AA$1315,DataRegularSeason20242025!$B$3:$B$1315, "&lt;=" &amp; AN$1, DataRegularSeason20242025!$D$3:$D$1315, $A30)+SUMIFS(DataRegularSeason20242025!$AB$3:$AB$1315,DataRegularSeason20242025!$B$3:$B$1315, "&lt;=" &amp; AN$1, DataRegularSeason20242025!$E$3:$E$1315, $A30)</f>
        <v>16</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19</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21</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23</v>
      </c>
      <c r="AZ30">
        <f>SUMIFS(DataRegularSeason20242025!$AA$3:$AA$1315,DataRegularSeason20242025!$B$3:$B$1315, "&lt;=" &amp; AZ$1, DataRegularSeason20242025!$D$3:$D$1315, $A30)+SUMIFS(DataRegularSeason20242025!$AB$3:$AB$1315,DataRegularSeason20242025!$B$3:$B$1315, "&lt;=" &amp; AZ$1, DataRegularSeason20242025!$E$3:$E$1315, $A30)</f>
        <v>23</v>
      </c>
      <c r="BA30">
        <f>SUMIFS(DataRegularSeason20242025!$AA$3:$AA$1315,DataRegularSeason20242025!$B$3:$B$1315, "&lt;=" &amp; BA$1, DataRegularSeason20242025!$D$3:$D$1315, $A30)+SUMIFS(DataRegularSeason20242025!$AB$3:$AB$1315,DataRegularSeason20242025!$B$3:$B$1315, "&lt;=" &amp; BA$1, DataRegularSeason20242025!$E$3:$E$1315, $A30)</f>
        <v>25</v>
      </c>
      <c r="BB30">
        <f>SUMIFS(DataRegularSeason20242025!$AA$3:$AA$1315,DataRegularSeason20242025!$B$3:$B$1315, "&lt;=" &amp; BB$1, DataRegularSeason20242025!$D$3:$D$1315, $A30)+SUMIFS(DataRegularSeason20242025!$AB$3:$AB$1315,DataRegularSeason20242025!$B$3:$B$1315, "&lt;=" &amp; BB$1, DataRegularSeason20242025!$E$3:$E$1315, $A30)</f>
        <v>25</v>
      </c>
      <c r="BC30">
        <f>SUMIFS(DataRegularSeason20242025!$AA$3:$AA$1315,DataRegularSeason20242025!$B$3:$B$1315, "&lt;=" &amp; BC$1, DataRegularSeason20242025!$D$3:$D$1315, $A30)+SUMIFS(DataRegularSeason20242025!$AB$3:$AB$1315,DataRegularSeason20242025!$B$3:$B$1315, "&lt;=" &amp; BC$1, DataRegularSeason20242025!$E$3:$E$1315, $A30)</f>
        <v>27</v>
      </c>
      <c r="BD30">
        <f>SUMIFS(DataRegularSeason20242025!$AA$3:$AA$1315,DataRegularSeason20242025!$B$3:$B$1315, "&lt;=" &amp; BD$1, DataRegularSeason20242025!$D$3:$D$1315, $A30)+SUMIFS(DataRegularSeason20242025!$AB$3:$AB$1315,DataRegularSeason20242025!$B$3:$B$1315, "&lt;=" &amp; BD$1, DataRegularSeason20242025!$E$3:$E$1315, $A30)</f>
        <v>27</v>
      </c>
      <c r="BE30">
        <f>SUMIFS(DataRegularSeason20242025!$AA$3:$AA$1315,DataRegularSeason20242025!$B$3:$B$1315, "&lt;=" &amp; BE$1, DataRegularSeason20242025!$D$3:$D$1315, $A30)+SUMIFS(DataRegularSeason20242025!$AB$3:$AB$1315,DataRegularSeason20242025!$B$3:$B$1315, "&lt;=" &amp; BE$1, DataRegularSeason20242025!$E$3:$E$1315, $A30)</f>
        <v>27</v>
      </c>
      <c r="BF30">
        <f>SUMIFS(DataRegularSeason20242025!$AA$3:$AA$1315,DataRegularSeason20242025!$B$3:$B$1315, "&lt;=" &amp; BF$1, DataRegularSeason20242025!$D$3:$D$1315, $A30)+SUMIFS(DataRegularSeason20242025!$AB$3:$AB$1315,DataRegularSeason20242025!$B$3:$B$1315, "&lt;=" &amp; BF$1, DataRegularSeason20242025!$E$3:$E$1315, $A30)</f>
        <v>27</v>
      </c>
      <c r="BG30">
        <f>SUMIFS(DataRegularSeason20242025!$AA$3:$AA$1315,DataRegularSeason20242025!$B$3:$B$1315, "&lt;=" &amp; BG$1, DataRegularSeason20242025!$D$3:$D$1315, $A30)+SUMIFS(DataRegularSeason20242025!$AB$3:$AB$1315,DataRegularSeason20242025!$B$3:$B$1315, "&lt;=" &amp; BG$1, DataRegularSeason20242025!$E$3:$E$1315, $A30)</f>
        <v>28</v>
      </c>
      <c r="BH30">
        <f>SUMIFS(DataRegularSeason20242025!$AA$3:$AA$1315,DataRegularSeason20242025!$B$3:$B$1315, "&lt;=" &amp; BH$1, DataRegularSeason20242025!$D$3:$D$1315, $A30)+SUMIFS(DataRegularSeason20242025!$AB$3:$AB$1315,DataRegularSeason20242025!$B$3:$B$1315, "&lt;=" &amp; BH$1, DataRegularSeason20242025!$E$3:$E$1315, $A30)</f>
        <v>28</v>
      </c>
      <c r="BI30">
        <f>SUMIFS(DataRegularSeason20242025!$AA$3:$AA$1315,DataRegularSeason20242025!$B$3:$B$1315, "&lt;=" &amp; BI$1, DataRegularSeason20242025!$D$3:$D$1315, $A30)+SUMIFS(DataRegularSeason20242025!$AB$3:$AB$1315,DataRegularSeason20242025!$B$3:$B$1315, "&lt;=" &amp; BI$1, DataRegularSeason20242025!$E$3:$E$1315, $A30)</f>
        <v>28</v>
      </c>
      <c r="BJ30">
        <f>SUMIFS(DataRegularSeason20242025!$AA$3:$AA$1315,DataRegularSeason20242025!$B$3:$B$1315, "&lt;=" &amp; BJ$1, DataRegularSeason20242025!$D$3:$D$1315, $A30)+SUMIFS(DataRegularSeason20242025!$AB$3:$AB$1315,DataRegularSeason20242025!$B$3:$B$1315, "&lt;=" &amp; BJ$1, DataRegularSeason20242025!$E$3:$E$1315, $A30)</f>
        <v>28</v>
      </c>
      <c r="BK30">
        <f>SUMIFS(DataRegularSeason20242025!$AA$3:$AA$1315,DataRegularSeason20242025!$B$3:$B$1315, "&lt;=" &amp; BK$1, DataRegularSeason20242025!$D$3:$D$1315, $A30)+SUMIFS(DataRegularSeason20242025!$AB$3:$AB$1315,DataRegularSeason20242025!$B$3:$B$1315, "&lt;=" &amp; BK$1, DataRegularSeason20242025!$E$3:$E$1315, $A30)</f>
        <v>28</v>
      </c>
      <c r="BL30">
        <f>SUMIFS(DataRegularSeason20242025!$AA$3:$AA$1315,DataRegularSeason20242025!$B$3:$B$1315, "&lt;=" &amp; BL$1, DataRegularSeason20242025!$D$3:$D$1315, $A30)+SUMIFS(DataRegularSeason20242025!$AB$3:$AB$1315,DataRegularSeason20242025!$B$3:$B$1315, "&lt;=" &amp; BL$1, DataRegularSeason20242025!$E$3:$E$1315, $A30)</f>
        <v>28</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31</v>
      </c>
      <c r="BP30">
        <f>SUMIFS(DataRegularSeason20242025!$AA$3:$AA$1315,DataRegularSeason20242025!$B$3:$B$1315, "&lt;=" &amp; BP$1, DataRegularSeason20242025!$D$3:$D$1315, $A30)+SUMIFS(DataRegularSeason20242025!$AB$3:$AB$1315,DataRegularSeason20242025!$B$3:$B$1315, "&lt;=" &amp; BP$1, DataRegularSeason20242025!$E$3:$E$1315, $A30)</f>
        <v>31</v>
      </c>
      <c r="BQ30">
        <f>SUMIFS(DataRegularSeason20242025!$AA$3:$AA$1315,DataRegularSeason20242025!$B$3:$B$1315, "&lt;=" &amp; BQ$1, DataRegularSeason20242025!$D$3:$D$1315, $A30)+SUMIFS(DataRegularSeason20242025!$AB$3:$AB$1315,DataRegularSeason20242025!$B$3:$B$1315, "&lt;=" &amp; BQ$1, DataRegularSeason20242025!$E$3:$E$1315, $A30)</f>
        <v>31</v>
      </c>
      <c r="BR30">
        <f>SUMIFS(DataRegularSeason20242025!$AA$3:$AA$1315,DataRegularSeason20242025!$B$3:$B$1315, "&lt;=" &amp; BR$1, DataRegularSeason20242025!$D$3:$D$1315, $A30)+SUMIFS(DataRegularSeason20242025!$AB$3:$AB$1315,DataRegularSeason20242025!$B$3:$B$1315, "&lt;=" &amp; BR$1, DataRegularSeason20242025!$E$3:$E$1315, $A30)</f>
        <v>31</v>
      </c>
      <c r="BS30">
        <f>SUMIFS(DataRegularSeason20242025!$AA$3:$AA$1315,DataRegularSeason20242025!$B$3:$B$1315, "&lt;=" &amp; BS$1, DataRegularSeason20242025!$D$3:$D$1315, $A30)+SUMIFS(DataRegularSeason20242025!$AB$3:$AB$1315,DataRegularSeason20242025!$B$3:$B$1315, "&lt;=" &amp; BS$1, DataRegularSeason20242025!$E$3:$E$1315, $A30)</f>
        <v>31</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33</v>
      </c>
      <c r="BW30">
        <f>SUMIFS(DataRegularSeason20242025!$AA$3:$AA$1315,DataRegularSeason20242025!$B$3:$B$1315, "&lt;=" &amp; BW$1, DataRegularSeason20242025!$D$3:$D$1315, $A30)+SUMIFS(DataRegularSeason20242025!$AB$3:$AB$1315,DataRegularSeason20242025!$B$3:$B$1315, "&lt;=" &amp; BW$1, DataRegularSeason20242025!$E$3:$E$1315, $A30)</f>
        <v>33</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35</v>
      </c>
      <c r="CA30">
        <f>SUMIFS(DataRegularSeason20242025!$AA$3:$AA$1315,DataRegularSeason20242025!$B$3:$B$1315, "&lt;=" &amp; CA$1, DataRegularSeason20242025!$D$3:$D$1315, $A30)+SUMIFS(DataRegularSeason20242025!$AB$3:$AB$1315,DataRegularSeason20242025!$B$3:$B$1315, "&lt;=" &amp; CA$1, DataRegularSeason20242025!$E$3:$E$1315, $A30)</f>
        <v>36</v>
      </c>
      <c r="CB30">
        <f>SUMIFS(DataRegularSeason20242025!$AA$3:$AA$1315,DataRegularSeason20242025!$B$3:$B$1315, "&lt;=" &amp; CB$1, DataRegularSeason20242025!$D$3:$D$1315, $A30)+SUMIFS(DataRegularSeason20242025!$AB$3:$AB$1315,DataRegularSeason20242025!$B$3:$B$1315, "&lt;=" &amp; CB$1, DataRegularSeason20242025!$E$3:$E$1315, $A30)</f>
        <v>36</v>
      </c>
      <c r="CC30">
        <f>SUMIFS(DataRegularSeason20242025!$AA$3:$AA$1315,DataRegularSeason20242025!$B$3:$B$1315, "&lt;=" &amp; CC$1, DataRegularSeason20242025!$D$3:$D$1315, $A30)+SUMIFS(DataRegularSeason20242025!$AB$3:$AB$1315,DataRegularSeason20242025!$B$3:$B$1315, "&lt;=" &amp; CC$1, DataRegularSeason20242025!$E$3:$E$1315, $A30)</f>
        <v>37</v>
      </c>
      <c r="CD30">
        <f>SUMIFS(DataRegularSeason20242025!$AA$3:$AA$1315,DataRegularSeason20242025!$B$3:$B$1315, "&lt;=" &amp; CD$1, DataRegularSeason20242025!$D$3:$D$1315, $A30)+SUMIFS(DataRegularSeason20242025!$AB$3:$AB$1315,DataRegularSeason20242025!$B$3:$B$1315, "&lt;=" &amp; CD$1, DataRegularSeason20242025!$E$3:$E$1315, $A30)</f>
        <v>37</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39</v>
      </c>
      <c r="CH30">
        <f>SUMIFS(DataRegularSeason20242025!$AA$3:$AA$1315,DataRegularSeason20242025!$B$3:$B$1315, "&lt;=" &amp; CH$1, DataRegularSeason20242025!$D$3:$D$1315, $A30)+SUMIFS(DataRegularSeason20242025!$AB$3:$AB$1315,DataRegularSeason20242025!$B$3:$B$1315, "&lt;=" &amp; CH$1, DataRegularSeason20242025!$E$3:$E$1315, $A30)</f>
        <v>39</v>
      </c>
      <c r="CI30">
        <f>SUMIFS(DataRegularSeason20242025!$AA$3:$AA$1315,DataRegularSeason20242025!$B$3:$B$1315, "&lt;=" &amp; CI$1, DataRegularSeason20242025!$D$3:$D$1315, $A30)+SUMIFS(DataRegularSeason20242025!$AB$3:$AB$1315,DataRegularSeason20242025!$B$3:$B$1315, "&lt;=" &amp; CI$1, DataRegularSeason20242025!$E$3:$E$1315, $A30)</f>
        <v>39</v>
      </c>
      <c r="CJ30">
        <f>SUMIFS(DataRegularSeason20242025!$AA$3:$AA$1315,DataRegularSeason20242025!$B$3:$B$1315, "&lt;=" &amp; CJ$1, DataRegularSeason20242025!$D$3:$D$1315, $A30)+SUMIFS(DataRegularSeason20242025!$AB$3:$AB$1315,DataRegularSeason20242025!$B$3:$B$1315, "&lt;=" &amp; CJ$1, DataRegularSeason20242025!$E$3:$E$1315, $A30)</f>
        <v>39</v>
      </c>
      <c r="CK30">
        <f>SUMIFS(DataRegularSeason20242025!$AA$3:$AA$1315,DataRegularSeason20242025!$B$3:$B$1315, "&lt;=" &amp; CK$1, DataRegularSeason20242025!$D$3:$D$1315, $A30)+SUMIFS(DataRegularSeason20242025!$AB$3:$AB$1315,DataRegularSeason20242025!$B$3:$B$1315, "&lt;=" &amp; CK$1, DataRegularSeason20242025!$E$3:$E$1315, $A30)</f>
        <v>39</v>
      </c>
      <c r="CL30">
        <f>SUMIFS(DataRegularSeason20242025!$AA$3:$AA$1315,DataRegularSeason20242025!$B$3:$B$1315, "&lt;=" &amp; CL$1, DataRegularSeason20242025!$D$3:$D$1315, $A30)+SUMIFS(DataRegularSeason20242025!$AB$3:$AB$1315,DataRegularSeason20242025!$B$3:$B$1315, "&lt;=" &amp; CL$1, DataRegularSeason20242025!$E$3:$E$1315, $A30)</f>
        <v>41</v>
      </c>
      <c r="CM30">
        <f>SUMIFS(DataRegularSeason20242025!$AA$3:$AA$1315,DataRegularSeason20242025!$B$3:$B$1315, "&lt;=" &amp; CM$1, DataRegularSeason20242025!$D$3:$D$1315, $A30)+SUMIFS(DataRegularSeason20242025!$AB$3:$AB$1315,DataRegularSeason20242025!$B$3:$B$1315, "&lt;=" &amp; CM$1, DataRegularSeason20242025!$E$3:$E$1315, $A30)</f>
        <v>41</v>
      </c>
      <c r="CN30">
        <f>SUMIFS(DataRegularSeason20242025!$AA$3:$AA$1315,DataRegularSeason20242025!$B$3:$B$1315, "&lt;=" &amp; CN$1, DataRegularSeason20242025!$D$3:$D$1315, $A30)+SUMIFS(DataRegularSeason20242025!$AB$3:$AB$1315,DataRegularSeason20242025!$B$3:$B$1315, "&lt;=" &amp; CN$1, DataRegularSeason20242025!$E$3:$E$1315, $A30)</f>
        <v>41</v>
      </c>
      <c r="CO30">
        <f>SUMIFS(DataRegularSeason20242025!$AA$3:$AA$1315,DataRegularSeason20242025!$B$3:$B$1315, "&lt;=" &amp; CO$1, DataRegularSeason20242025!$D$3:$D$1315, $A30)+SUMIFS(DataRegularSeason20242025!$AB$3:$AB$1315,DataRegularSeason20242025!$B$3:$B$1315, "&lt;=" &amp; CO$1, DataRegularSeason20242025!$E$3:$E$1315, $A30)</f>
        <v>43</v>
      </c>
      <c r="CP30">
        <f>SUMIFS(DataRegularSeason20242025!$AA$3:$AA$1315,DataRegularSeason20242025!$B$3:$B$1315, "&lt;=" &amp; CP$1, DataRegularSeason20242025!$D$3:$D$1315, $A30)+SUMIFS(DataRegularSeason20242025!$AB$3:$AB$1315,DataRegularSeason20242025!$B$3:$B$1315, "&lt;=" &amp; CP$1, DataRegularSeason20242025!$E$3:$E$1315, $A30)</f>
        <v>43</v>
      </c>
      <c r="CQ30">
        <f>SUMIFS(DataRegularSeason20242025!$AA$3:$AA$1315,DataRegularSeason20242025!$B$3:$B$1315, "&lt;=" &amp; CQ$1, DataRegularSeason20242025!$D$3:$D$1315, $A30)+SUMIFS(DataRegularSeason20242025!$AB$3:$AB$1315,DataRegularSeason20242025!$B$3:$B$1315, "&lt;=" &amp; CQ$1, DataRegularSeason20242025!$E$3:$E$1315, $A30)</f>
        <v>43</v>
      </c>
      <c r="CR30">
        <f>SUMIFS(DataRegularSeason20242025!$AA$3:$AA$1315,DataRegularSeason20242025!$B$3:$B$1315, "&lt;=" &amp; CR$1, DataRegularSeason20242025!$D$3:$D$1315, $A30)+SUMIFS(DataRegularSeason20242025!$AB$3:$AB$1315,DataRegularSeason20242025!$B$3:$B$1315, "&lt;=" &amp; CR$1, DataRegularSeason20242025!$E$3:$E$1315, $A30)</f>
        <v>43</v>
      </c>
      <c r="CS30">
        <f>SUMIFS(DataRegularSeason20242025!$AA$3:$AA$1315,DataRegularSeason20242025!$B$3:$B$1315, "&lt;=" &amp; CS$1, DataRegularSeason20242025!$D$3:$D$1315, $A30)+SUMIFS(DataRegularSeason20242025!$AB$3:$AB$1315,DataRegularSeason20242025!$B$3:$B$1315, "&lt;=" &amp; CS$1, DataRegularSeason20242025!$E$3:$E$1315, $A30)</f>
        <v>43</v>
      </c>
      <c r="CT30">
        <f>SUMIFS(DataRegularSeason20242025!$AA$3:$AA$1315,DataRegularSeason20242025!$B$3:$B$1315, "&lt;=" &amp; CT$1, DataRegularSeason20242025!$D$3:$D$1315, $A30)+SUMIFS(DataRegularSeason20242025!$AB$3:$AB$1315,DataRegularSeason20242025!$B$3:$B$1315, "&lt;=" &amp; CT$1, DataRegularSeason20242025!$E$3:$E$1315, $A30)</f>
        <v>43</v>
      </c>
      <c r="CU30">
        <f>SUMIFS(DataRegularSeason20242025!$AA$3:$AA$1315,DataRegularSeason20242025!$B$3:$B$1315, "&lt;=" &amp; CU$1, DataRegularSeason20242025!$D$3:$D$1315, $A30)+SUMIFS(DataRegularSeason20242025!$AB$3:$AB$1315,DataRegularSeason20242025!$B$3:$B$1315, "&lt;=" &amp; CU$1, DataRegularSeason20242025!$E$3:$E$1315, $A30)</f>
        <v>43</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45</v>
      </c>
      <c r="CX30">
        <f>SUMIFS(DataRegularSeason20242025!$AA$3:$AA$1315,DataRegularSeason20242025!$B$3:$B$1315, "&lt;=" &amp; CX$1, DataRegularSeason20242025!$D$3:$D$1315, $A30)+SUMIFS(DataRegularSeason20242025!$AB$3:$AB$1315,DataRegularSeason20242025!$B$3:$B$1315, "&lt;=" &amp; CX$1, DataRegularSeason20242025!$E$3:$E$1315, $A30)</f>
        <v>45</v>
      </c>
      <c r="CY30">
        <f>SUMIFS(DataRegularSeason20242025!$AA$3:$AA$1315,DataRegularSeason20242025!$B$3:$B$1315, "&lt;=" &amp; CY$1, DataRegularSeason20242025!$D$3:$D$1315, $A30)+SUMIFS(DataRegularSeason20242025!$AB$3:$AB$1315,DataRegularSeason20242025!$B$3:$B$1315, "&lt;=" &amp; CY$1, DataRegularSeason20242025!$E$3:$E$1315, $A30)</f>
        <v>45</v>
      </c>
      <c r="CZ30">
        <f>SUMIFS(DataRegularSeason20242025!$AA$3:$AA$1315,DataRegularSeason20242025!$B$3:$B$1315, "&lt;=" &amp; CZ$1, DataRegularSeason20242025!$D$3:$D$1315, $A30)+SUMIFS(DataRegularSeason20242025!$AB$3:$AB$1315,DataRegularSeason20242025!$B$3:$B$1315, "&lt;=" &amp; CZ$1, DataRegularSeason20242025!$E$3:$E$1315, $A30)</f>
        <v>47</v>
      </c>
      <c r="DA30">
        <f>SUMIFS(DataRegularSeason20242025!$AA$3:$AA$1315,DataRegularSeason20242025!$B$3:$B$1315, "&lt;=" &amp; DA$1, DataRegularSeason20242025!$D$3:$D$1315, $A30)+SUMIFS(DataRegularSeason20242025!$AB$3:$AB$1315,DataRegularSeason20242025!$B$3:$B$1315, "&lt;=" &amp; DA$1, DataRegularSeason20242025!$E$3:$E$1315, $A30)</f>
        <v>47</v>
      </c>
      <c r="DB30">
        <f>SUMIFS(DataRegularSeason20242025!$AA$3:$AA$1315,DataRegularSeason20242025!$B$3:$B$1315, "&lt;=" &amp; DB$1, DataRegularSeason20242025!$D$3:$D$1315, $A30)+SUMIFS(DataRegularSeason20242025!$AB$3:$AB$1315,DataRegularSeason20242025!$B$3:$B$1315, "&lt;=" &amp; DB$1, DataRegularSeason20242025!$E$3:$E$1315, $A30)</f>
        <v>49</v>
      </c>
      <c r="DC30">
        <f>SUMIFS(DataRegularSeason20242025!$AA$3:$AA$1315,DataRegularSeason20242025!$B$3:$B$1315, "&lt;=" &amp; DC$1, DataRegularSeason20242025!$D$3:$D$1315, $A30)+SUMIFS(DataRegularSeason20242025!$AB$3:$AB$1315,DataRegularSeason20242025!$B$3:$B$1315, "&lt;=" &amp; DC$1, DataRegularSeason20242025!$E$3:$E$1315, $A30)</f>
        <v>49</v>
      </c>
      <c r="DD30">
        <f>SUMIFS(DataRegularSeason20242025!$AA$3:$AA$1315,DataRegularSeason20242025!$B$3:$B$1315, "&lt;=" &amp; DD$1, DataRegularSeason20242025!$D$3:$D$1315, $A30)+SUMIFS(DataRegularSeason20242025!$AB$3:$AB$1315,DataRegularSeason20242025!$B$3:$B$1315, "&lt;=" &amp; DD$1, DataRegularSeason20242025!$E$3:$E$1315, $A30)</f>
        <v>49</v>
      </c>
      <c r="DE30">
        <f>SUMIFS(DataRegularSeason20242025!$AA$3:$AA$1315,DataRegularSeason20242025!$B$3:$B$1315, "&lt;=" &amp; DE$1, DataRegularSeason20242025!$D$3:$D$1315, $A30)+SUMIFS(DataRegularSeason20242025!$AB$3:$AB$1315,DataRegularSeason20242025!$B$3:$B$1315, "&lt;=" &amp; DE$1, DataRegularSeason20242025!$E$3:$E$1315, $A30)</f>
        <v>49</v>
      </c>
      <c r="DF30">
        <f>SUMIFS(DataRegularSeason20242025!$AA$3:$AA$1315,DataRegularSeason20242025!$B$3:$B$1315, "&lt;=" &amp; DF$1, DataRegularSeason20242025!$D$3:$D$1315, $A30)+SUMIFS(DataRegularSeason20242025!$AB$3:$AB$1315,DataRegularSeason20242025!$B$3:$B$1315, "&lt;=" &amp; DF$1, DataRegularSeason20242025!$E$3:$E$1315, $A30)</f>
        <v>49</v>
      </c>
      <c r="DG30">
        <f>SUMIFS(DataRegularSeason20242025!$AA$3:$AA$1315,DataRegularSeason20242025!$B$3:$B$1315, "&lt;=" &amp; DG$1, DataRegularSeason20242025!$D$3:$D$1315, $A30)+SUMIFS(DataRegularSeason20242025!$AB$3:$AB$1315,DataRegularSeason20242025!$B$3:$B$1315, "&lt;=" &amp; DG$1, DataRegularSeason20242025!$E$3:$E$1315, $A30)</f>
        <v>51</v>
      </c>
      <c r="DH30">
        <f>SUMIFS(DataRegularSeason20242025!$AA$3:$AA$1315,DataRegularSeason20242025!$B$3:$B$1315, "&lt;=" &amp; DH$1, DataRegularSeason20242025!$D$3:$D$1315, $A30)+SUMIFS(DataRegularSeason20242025!$AB$3:$AB$1315,DataRegularSeason20242025!$B$3:$B$1315, "&lt;=" &amp; DH$1, DataRegularSeason20242025!$E$3:$E$1315, $A30)</f>
        <v>51</v>
      </c>
      <c r="DI30">
        <f>SUMIFS(DataRegularSeason20242025!$AA$3:$AA$1315,DataRegularSeason20242025!$B$3:$B$1315, "&lt;=" &amp; DI$1, DataRegularSeason20242025!$D$3:$D$1315, $A30)+SUMIFS(DataRegularSeason20242025!$AB$3:$AB$1315,DataRegularSeason20242025!$B$3:$B$1315, "&lt;=" &amp; DI$1, DataRegularSeason20242025!$E$3:$E$1315, $A30)</f>
        <v>51</v>
      </c>
      <c r="DJ30">
        <f>SUMIFS(DataRegularSeason20242025!$AA$3:$AA$1315,DataRegularSeason20242025!$B$3:$B$1315, "&lt;=" &amp; DJ$1, DataRegularSeason20242025!$D$3:$D$1315, $A30)+SUMIFS(DataRegularSeason20242025!$AB$3:$AB$1315,DataRegularSeason20242025!$B$3:$B$1315, "&lt;=" &amp; DJ$1, DataRegularSeason20242025!$E$3:$E$1315, $A30)</f>
        <v>51</v>
      </c>
      <c r="DK30">
        <f>SUMIFS(DataRegularSeason20242025!$AA$3:$AA$1315,DataRegularSeason20242025!$B$3:$B$1315, "&lt;=" &amp; DK$1, DataRegularSeason20242025!$D$3:$D$1315, $A30)+SUMIFS(DataRegularSeason20242025!$AB$3:$AB$1315,DataRegularSeason20242025!$B$3:$B$1315, "&lt;=" &amp; DK$1, DataRegularSeason20242025!$E$3:$E$1315, $A30)</f>
        <v>51</v>
      </c>
      <c r="DL30">
        <f>SUMIFS(DataRegularSeason20242025!$AA$3:$AA$1315,DataRegularSeason20242025!$B$3:$B$1315, "&lt;=" &amp; DL$1, DataRegularSeason20242025!$D$3:$D$1315, $A30)+SUMIFS(DataRegularSeason20242025!$AB$3:$AB$1315,DataRegularSeason20242025!$B$3:$B$1315, "&lt;=" &amp; DL$1, DataRegularSeason20242025!$E$3:$E$1315, $A30)</f>
        <v>53</v>
      </c>
      <c r="DM30">
        <f>SUMIFS(DataRegularSeason20242025!$AA$3:$AA$1315,DataRegularSeason20242025!$B$3:$B$1315, "&lt;=" &amp; DM$1, DataRegularSeason20242025!$D$3:$D$1315, $A30)+SUMIFS(DataRegularSeason20242025!$AB$3:$AB$1315,DataRegularSeason20242025!$B$3:$B$1315, "&lt;=" &amp; DM$1, DataRegularSeason20242025!$E$3:$E$1315, $A30)</f>
        <v>53</v>
      </c>
      <c r="DN30">
        <f>SUMIFS(DataRegularSeason20242025!$AA$3:$AA$1315,DataRegularSeason20242025!$B$3:$B$1315, "&lt;=" &amp; DN$1, DataRegularSeason20242025!$D$3:$D$1315, $A30)+SUMIFS(DataRegularSeason20242025!$AB$3:$AB$1315,DataRegularSeason20242025!$B$3:$B$1315, "&lt;=" &amp; DN$1, DataRegularSeason20242025!$E$3:$E$1315, $A30)</f>
        <v>55</v>
      </c>
      <c r="DO30">
        <f>SUMIFS(DataRegularSeason20242025!$AA$3:$AA$1315,DataRegularSeason20242025!$B$3:$B$1315, "&lt;=" &amp; DO$1, DataRegularSeason20242025!$D$3:$D$1315, $A30)+SUMIFS(DataRegularSeason20242025!$AB$3:$AB$1315,DataRegularSeason20242025!$B$3:$B$1315, "&lt;=" &amp; DO$1, DataRegularSeason20242025!$E$3:$E$1315, $A30)</f>
        <v>55</v>
      </c>
      <c r="DP30">
        <f>SUMIFS(DataRegularSeason20242025!$AA$3:$AA$1315,DataRegularSeason20242025!$B$3:$B$1315, "&lt;=" &amp; DP$1, DataRegularSeason20242025!$D$3:$D$1315, $A30)+SUMIFS(DataRegularSeason20242025!$AB$3:$AB$1315,DataRegularSeason20242025!$B$3:$B$1315, "&lt;=" &amp; DP$1, DataRegularSeason20242025!$E$3:$E$1315, $A30)</f>
        <v>55</v>
      </c>
      <c r="DQ30">
        <f>SUMIFS(DataRegularSeason20242025!$AA$3:$AA$1315,DataRegularSeason20242025!$B$3:$B$1315, "&lt;=" &amp; DQ$1, DataRegularSeason20242025!$D$3:$D$1315, $A30)+SUMIFS(DataRegularSeason20242025!$AB$3:$AB$1315,DataRegularSeason20242025!$B$3:$B$1315, "&lt;=" &amp; DQ$1, DataRegularSeason20242025!$E$3:$E$1315, $A30)</f>
        <v>55</v>
      </c>
      <c r="DR30">
        <f>SUMIFS(DataRegularSeason20242025!$AA$3:$AA$1315,DataRegularSeason20242025!$B$3:$B$1315, "&lt;=" &amp; DR$1, DataRegularSeason20242025!$D$3:$D$1315, $A30)+SUMIFS(DataRegularSeason20242025!$AB$3:$AB$1315,DataRegularSeason20242025!$B$3:$B$1315, "&lt;=" &amp; DR$1, DataRegularSeason20242025!$E$3:$E$1315, $A30)</f>
        <v>55</v>
      </c>
      <c r="DS30">
        <f>SUMIFS(DataRegularSeason20242025!$AA$3:$AA$1315,DataRegularSeason20242025!$B$3:$B$1315, "&lt;=" &amp; DS$1, DataRegularSeason20242025!$D$3:$D$1315, $A30)+SUMIFS(DataRegularSeason20242025!$AB$3:$AB$1315,DataRegularSeason20242025!$B$3:$B$1315, "&lt;=" &amp; DS$1, DataRegularSeason20242025!$E$3:$E$1315, $A30)</f>
        <v>57</v>
      </c>
      <c r="DT30">
        <f>SUMIFS(DataRegularSeason20242025!$AA$3:$AA$1315,DataRegularSeason20242025!$B$3:$B$1315, "&lt;=" &amp; DT$1, DataRegularSeason20242025!$D$3:$D$1315, $A30)+SUMIFS(DataRegularSeason20242025!$AB$3:$AB$1315,DataRegularSeason20242025!$B$3:$B$1315, "&lt;=" &amp; DT$1, DataRegularSeason20242025!$E$3:$E$1315, $A30)</f>
        <v>57</v>
      </c>
      <c r="DU30">
        <f>SUMIFS(DataRegularSeason20242025!$AA$3:$AA$1315,DataRegularSeason20242025!$B$3:$B$1315, "&lt;=" &amp; DU$1, DataRegularSeason20242025!$D$3:$D$1315, $A30)+SUMIFS(DataRegularSeason20242025!$AB$3:$AB$1315,DataRegularSeason20242025!$B$3:$B$1315, "&lt;=" &amp; DU$1, DataRegularSeason20242025!$E$3:$E$1315, $A30)</f>
        <v>57</v>
      </c>
      <c r="DV30">
        <f>SUMIFS(DataRegularSeason20242025!$AA$3:$AA$1315,DataRegularSeason20242025!$B$3:$B$1315, "&lt;=" &amp; DV$1, DataRegularSeason20242025!$D$3:$D$1315, $A30)+SUMIFS(DataRegularSeason20242025!$AB$3:$AB$1315,DataRegularSeason20242025!$B$3:$B$1315, "&lt;=" &amp; DV$1, DataRegularSeason20242025!$E$3:$E$1315, $A30)</f>
        <v>59</v>
      </c>
      <c r="DW30">
        <f>SUMIFS(DataRegularSeason20242025!$AA$3:$AA$1315,DataRegularSeason20242025!$B$3:$B$1315, "&lt;=" &amp; DW$1, DataRegularSeason20242025!$D$3:$D$1315, $A30)+SUMIFS(DataRegularSeason20242025!$AB$3:$AB$1315,DataRegularSeason20242025!$B$3:$B$1315, "&lt;=" &amp; DW$1, DataRegularSeason20242025!$E$3:$E$1315, $A30)</f>
        <v>59</v>
      </c>
      <c r="DX30">
        <f>SUMIFS(DataRegularSeason20242025!$AA$3:$AA$1315,DataRegularSeason20242025!$B$3:$B$1315, "&lt;=" &amp; DX$1, DataRegularSeason20242025!$D$3:$D$1315, $A30)+SUMIFS(DataRegularSeason20242025!$AB$3:$AB$1315,DataRegularSeason20242025!$B$3:$B$1315, "&lt;=" &amp; DX$1, DataRegularSeason20242025!$E$3:$E$1315, $A30)</f>
        <v>59</v>
      </c>
      <c r="DY30">
        <f>SUMIFS(DataRegularSeason20242025!$AA$3:$AA$1315,DataRegularSeason20242025!$B$3:$B$1315, "&lt;=" &amp; DY$1, DataRegularSeason20242025!$D$3:$D$1315, $A30)+SUMIFS(DataRegularSeason20242025!$AB$3:$AB$1315,DataRegularSeason20242025!$B$3:$B$1315, "&lt;=" &amp; DY$1, DataRegularSeason20242025!$E$3:$E$1315, $A30)</f>
        <v>59</v>
      </c>
      <c r="DZ30">
        <f>SUMIFS(DataRegularSeason20242025!$AA$3:$AA$1315,DataRegularSeason20242025!$B$3:$B$1315, "&lt;=" &amp; DZ$1, DataRegularSeason20242025!$D$3:$D$1315, $A30)+SUMIFS(DataRegularSeason20242025!$AB$3:$AB$1315,DataRegularSeason20242025!$B$3:$B$1315, "&lt;=" &amp; DZ$1, DataRegularSeason20242025!$E$3:$E$1315, $A30)</f>
        <v>59</v>
      </c>
      <c r="EA30">
        <f>SUMIFS(DataRegularSeason20242025!$AA$3:$AA$1315,DataRegularSeason20242025!$B$3:$B$1315, "&lt;=" &amp; EA$1, DataRegularSeason20242025!$D$3:$D$1315, $A30)+SUMIFS(DataRegularSeason20242025!$AB$3:$AB$1315,DataRegularSeason20242025!$B$3:$B$1315, "&lt;=" &amp; EA$1, DataRegularSeason20242025!$E$3:$E$1315, $A30)</f>
        <v>59</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60</v>
      </c>
      <c r="EU30">
        <f>SUMIFS(DataRegularSeason20242025!$AA$3:$AA$1315,DataRegularSeason20242025!$B$3:$B$1315, "&lt;=" &amp; EU$1, DataRegularSeason20242025!$D$3:$D$1315, $A30)+SUMIFS(DataRegularSeason20242025!$AB$3:$AB$1315,DataRegularSeason20242025!$B$3:$B$1315, "&lt;=" &amp; EU$1, DataRegularSeason20242025!$E$3:$E$1315, $A30)</f>
        <v>60</v>
      </c>
      <c r="EV30">
        <f>SUMIFS(DataRegularSeason20242025!$AA$3:$AA$1315,DataRegularSeason20242025!$B$3:$B$1315, "&lt;=" &amp; EV$1, DataRegularSeason20242025!$D$3:$D$1315, $A30)+SUMIFS(DataRegularSeason20242025!$AB$3:$AB$1315,DataRegularSeason20242025!$B$3:$B$1315, "&lt;=" &amp; EV$1, DataRegularSeason20242025!$E$3:$E$1315, $A30)</f>
        <v>60</v>
      </c>
      <c r="EW30">
        <f>SUMIFS(DataRegularSeason20242025!$AA$3:$AA$1315,DataRegularSeason20242025!$B$3:$B$1315, "&lt;=" &amp; EW$1, DataRegularSeason20242025!$D$3:$D$1315, $A30)+SUMIFS(DataRegularSeason20242025!$AB$3:$AB$1315,DataRegularSeason20242025!$B$3:$B$1315, "&lt;=" &amp; EW$1, DataRegularSeason20242025!$E$3:$E$1315, $A30)</f>
        <v>60</v>
      </c>
      <c r="EX30">
        <f>SUMIFS(DataRegularSeason20242025!$AA$3:$AA$1315,DataRegularSeason20242025!$B$3:$B$1315, "&lt;=" &amp; EX$1, DataRegularSeason20242025!$D$3:$D$1315, $A30)+SUMIFS(DataRegularSeason20242025!$AB$3:$AB$1315,DataRegularSeason20242025!$B$3:$B$1315, "&lt;=" &amp; EX$1, DataRegularSeason20242025!$E$3:$E$1315, $A30)</f>
        <v>60</v>
      </c>
      <c r="EY30">
        <f>SUMIFS(DataRegularSeason20242025!$AA$3:$AA$1315,DataRegularSeason20242025!$B$3:$B$1315, "&lt;=" &amp; EY$1, DataRegularSeason20242025!$D$3:$D$1315, $A30)+SUMIFS(DataRegularSeason20242025!$AB$3:$AB$1315,DataRegularSeason20242025!$B$3:$B$1315, "&lt;=" &amp; EY$1, DataRegularSeason20242025!$E$3:$E$1315, $A30)</f>
        <v>60</v>
      </c>
      <c r="EZ30">
        <f>SUMIFS(DataRegularSeason20242025!$AA$3:$AA$1315,DataRegularSeason20242025!$B$3:$B$1315, "&lt;=" &amp; EZ$1, DataRegularSeason20242025!$D$3:$D$1315, $A30)+SUMIFS(DataRegularSeason20242025!$AB$3:$AB$1315,DataRegularSeason20242025!$B$3:$B$1315, "&lt;=" &amp; EZ$1, DataRegularSeason20242025!$E$3:$E$1315, $A30)</f>
        <v>60</v>
      </c>
      <c r="FA30">
        <f>SUMIFS(DataRegularSeason20242025!$AA$3:$AA$1315,DataRegularSeason20242025!$B$3:$B$1315, "&lt;=" &amp; FA$1, DataRegularSeason20242025!$D$3:$D$1315, $A30)+SUMIFS(DataRegularSeason20242025!$AB$3:$AB$1315,DataRegularSeason20242025!$B$3:$B$1315, "&lt;=" &amp; FA$1, DataRegularSeason20242025!$E$3:$E$1315, $A30)</f>
        <v>60</v>
      </c>
      <c r="FB30">
        <f>SUMIFS(DataRegularSeason20242025!$AA$3:$AA$1315,DataRegularSeason20242025!$B$3:$B$1315, "&lt;=" &amp; FB$1, DataRegularSeason20242025!$D$3:$D$1315, $A30)+SUMIFS(DataRegularSeason20242025!$AB$3:$AB$1315,DataRegularSeason20242025!$B$3:$B$1315, "&lt;=" &amp; FB$1, DataRegularSeason20242025!$E$3:$E$1315, $A30)</f>
        <v>60</v>
      </c>
      <c r="FC30">
        <f>SUMIFS(DataRegularSeason20242025!$AA$3:$AA$1315,DataRegularSeason20242025!$B$3:$B$1315, "&lt;=" &amp; FC$1, DataRegularSeason20242025!$D$3:$D$1315, $A30)+SUMIFS(DataRegularSeason20242025!$AB$3:$AB$1315,DataRegularSeason20242025!$B$3:$B$1315, "&lt;=" &amp; FC$1, DataRegularSeason20242025!$E$3:$E$1315, $A30)</f>
        <v>60</v>
      </c>
      <c r="FD30">
        <f>SUMIFS(DataRegularSeason20242025!$AA$3:$AA$1315,DataRegularSeason20242025!$B$3:$B$1315, "&lt;=" &amp; FD$1, DataRegularSeason20242025!$D$3:$D$1315, $A30)+SUMIFS(DataRegularSeason20242025!$AB$3:$AB$1315,DataRegularSeason20242025!$B$3:$B$1315, "&lt;=" &amp; FD$1, DataRegularSeason20242025!$E$3:$E$1315, $A30)</f>
        <v>60</v>
      </c>
      <c r="FE30">
        <f>SUMIFS(DataRegularSeason20242025!$AA$3:$AA$1315,DataRegularSeason20242025!$B$3:$B$1315, "&lt;=" &amp; FE$1, DataRegularSeason20242025!$D$3:$D$1315, $A30)+SUMIFS(DataRegularSeason20242025!$AB$3:$AB$1315,DataRegularSeason20242025!$B$3:$B$1315, "&lt;=" &amp; FE$1, DataRegularSeason20242025!$E$3:$E$1315, $A30)</f>
        <v>60</v>
      </c>
      <c r="FF30">
        <f>SUMIFS(DataRegularSeason20242025!$AA$3:$AA$1315,DataRegularSeason20242025!$B$3:$B$1315, "&lt;=" &amp; FF$1, DataRegularSeason20242025!$D$3:$D$1315, $A30)+SUMIFS(DataRegularSeason20242025!$AB$3:$AB$1315,DataRegularSeason20242025!$B$3:$B$1315, "&lt;=" &amp; FF$1, DataRegularSeason20242025!$E$3:$E$1315, $A30)</f>
        <v>60</v>
      </c>
      <c r="FG30">
        <f>SUMIFS(DataRegularSeason20242025!$AA$3:$AA$1315,DataRegularSeason20242025!$B$3:$B$1315, "&lt;=" &amp; FG$1, DataRegularSeason20242025!$D$3:$D$1315, $A30)+SUMIFS(DataRegularSeason20242025!$AB$3:$AB$1315,DataRegularSeason20242025!$B$3:$B$1315, "&lt;=" &amp; FG$1, DataRegularSeason20242025!$E$3:$E$1315, $A30)</f>
        <v>60</v>
      </c>
      <c r="FH30">
        <f>SUMIFS(DataRegularSeason20242025!$AA$3:$AA$1315,DataRegularSeason20242025!$B$3:$B$1315, "&lt;=" &amp; FH$1, DataRegularSeason20242025!$D$3:$D$1315, $A30)+SUMIFS(DataRegularSeason20242025!$AB$3:$AB$1315,DataRegularSeason20242025!$B$3:$B$1315, "&lt;=" &amp; FH$1, DataRegularSeason20242025!$E$3:$E$1315, $A30)</f>
        <v>60</v>
      </c>
      <c r="FI30">
        <f>SUMIFS(DataRegularSeason20242025!$AA$3:$AA$1315,DataRegularSeason20242025!$B$3:$B$1315, "&lt;=" &amp; FI$1, DataRegularSeason20242025!$D$3:$D$1315, $A30)+SUMIFS(DataRegularSeason20242025!$AB$3:$AB$1315,DataRegularSeason20242025!$B$3:$B$1315, "&lt;=" &amp; FI$1, DataRegularSeason20242025!$E$3:$E$1315, $A30)</f>
        <v>60</v>
      </c>
      <c r="FJ30">
        <f>SUMIFS(DataRegularSeason20242025!$AA$3:$AA$1315,DataRegularSeason20242025!$B$3:$B$1315, "&lt;=" &amp; FJ$1, DataRegularSeason20242025!$D$3:$D$1315, $A30)+SUMIFS(DataRegularSeason20242025!$AB$3:$AB$1315,DataRegularSeason20242025!$B$3:$B$1315, "&lt;=" &amp; FJ$1, DataRegularSeason20242025!$E$3:$E$1315, $A30)</f>
        <v>60</v>
      </c>
      <c r="FK30">
        <f>SUMIFS(DataRegularSeason20242025!$AA$3:$AA$1315,DataRegularSeason20242025!$B$3:$B$1315, "&lt;=" &amp; FK$1, DataRegularSeason20242025!$D$3:$D$1315, $A30)+SUMIFS(DataRegularSeason20242025!$AB$3:$AB$1315,DataRegularSeason20242025!$B$3:$B$1315, "&lt;=" &amp; FK$1, DataRegularSeason20242025!$E$3:$E$1315, $A30)</f>
        <v>60</v>
      </c>
      <c r="FL30">
        <f>SUMIFS(DataRegularSeason20242025!$AA$3:$AA$1315,DataRegularSeason20242025!$B$3:$B$1315, "&lt;=" &amp; FL$1, DataRegularSeason20242025!$D$3:$D$1315, $A30)+SUMIFS(DataRegularSeason20242025!$AB$3:$AB$1315,DataRegularSeason20242025!$B$3:$B$1315, "&lt;=" &amp; FL$1, DataRegularSeason20242025!$E$3:$E$1315, $A30)</f>
        <v>60</v>
      </c>
      <c r="FM30">
        <f>SUMIFS(DataRegularSeason20242025!$AA$3:$AA$1315,DataRegularSeason20242025!$B$3:$B$1315, "&lt;=" &amp; FM$1, DataRegularSeason20242025!$D$3:$D$1315, $A30)+SUMIFS(DataRegularSeason20242025!$AB$3:$AB$1315,DataRegularSeason20242025!$B$3:$B$1315, "&lt;=" &amp; FM$1, DataRegularSeason20242025!$E$3:$E$1315, $A30)</f>
        <v>60</v>
      </c>
      <c r="FN30">
        <f>SUMIFS(DataRegularSeason20242025!$AA$3:$AA$1315,DataRegularSeason20242025!$B$3:$B$1315, "&lt;=" &amp; FN$1, DataRegularSeason20242025!$D$3:$D$1315, $A30)+SUMIFS(DataRegularSeason20242025!$AB$3:$AB$1315,DataRegularSeason20242025!$B$3:$B$1315, "&lt;=" &amp; FN$1, DataRegularSeason20242025!$E$3:$E$1315, $A30)</f>
        <v>60</v>
      </c>
      <c r="FO30">
        <f>SUMIFS(DataRegularSeason20242025!$AA$3:$AA$1315,DataRegularSeason20242025!$B$3:$B$1315, "&lt;=" &amp; FO$1, DataRegularSeason20242025!$D$3:$D$1315, $A30)+SUMIFS(DataRegularSeason20242025!$AB$3:$AB$1315,DataRegularSeason20242025!$B$3:$B$1315, "&lt;=" &amp; FO$1, DataRegularSeason20242025!$E$3:$E$1315, $A30)</f>
        <v>60</v>
      </c>
      <c r="FP30">
        <f>SUMIFS(DataRegularSeason20242025!$AA$3:$AA$1315,DataRegularSeason20242025!$B$3:$B$1315, "&lt;=" &amp; FP$1, DataRegularSeason20242025!$D$3:$D$1315, $A30)+SUMIFS(DataRegularSeason20242025!$AB$3:$AB$1315,DataRegularSeason20242025!$B$3:$B$1315, "&lt;=" &amp; FP$1, DataRegularSeason20242025!$E$3:$E$1315, $A30)</f>
        <v>60</v>
      </c>
      <c r="FQ30">
        <f>SUMIFS(DataRegularSeason20242025!$AA$3:$AA$1315,DataRegularSeason20242025!$B$3:$B$1315, "&lt;=" &amp; FQ$1, DataRegularSeason20242025!$D$3:$D$1315, $A30)+SUMIFS(DataRegularSeason20242025!$AB$3:$AB$1315,DataRegularSeason20242025!$B$3:$B$1315, "&lt;=" &amp; FQ$1, DataRegularSeason20242025!$E$3:$E$1315, $A30)</f>
        <v>60</v>
      </c>
      <c r="FR30">
        <f>SUMIFS(DataRegularSeason20242025!$AA$3:$AA$1315,DataRegularSeason20242025!$B$3:$B$1315, "&lt;=" &amp; FR$1, DataRegularSeason20242025!$D$3:$D$1315, $A30)+SUMIFS(DataRegularSeason20242025!$AB$3:$AB$1315,DataRegularSeason20242025!$B$3:$B$1315, "&lt;=" &amp; FR$1, DataRegularSeason20242025!$E$3:$E$1315, $A30)</f>
        <v>60</v>
      </c>
      <c r="FS30">
        <f>SUMIFS(DataRegularSeason20242025!$AA$3:$AA$1315,DataRegularSeason20242025!$B$3:$B$1315, "&lt;=" &amp; FS$1, DataRegularSeason20242025!$D$3:$D$1315, $A30)+SUMIFS(DataRegularSeason20242025!$AB$3:$AB$1315,DataRegularSeason20242025!$B$3:$B$1315, "&lt;=" &amp; FS$1, DataRegularSeason20242025!$E$3:$E$1315, $A30)</f>
        <v>60</v>
      </c>
      <c r="FT30">
        <f>SUMIFS(DataRegularSeason20242025!$AA$3:$AA$1315,DataRegularSeason20242025!$B$3:$B$1315, "&lt;=" &amp; FT$1, DataRegularSeason20242025!$D$3:$D$1315, $A30)+SUMIFS(DataRegularSeason20242025!$AB$3:$AB$1315,DataRegularSeason20242025!$B$3:$B$1315, "&lt;=" &amp; FT$1, DataRegularSeason20242025!$E$3:$E$1315, $A30)</f>
        <v>60</v>
      </c>
      <c r="FU30">
        <f>SUMIFS(DataRegularSeason20242025!$AA$3:$AA$1315,DataRegularSeason20242025!$B$3:$B$1315, "&lt;=" &amp; FU$1, DataRegularSeason20242025!$D$3:$D$1315, $A30)+SUMIFS(DataRegularSeason20242025!$AB$3:$AB$1315,DataRegularSeason20242025!$B$3:$B$1315, "&lt;=" &amp; FU$1, DataRegularSeason20242025!$E$3:$E$1315, $A30)</f>
        <v>60</v>
      </c>
      <c r="FV30">
        <f>SUMIFS(DataRegularSeason20242025!$AA$3:$AA$1315,DataRegularSeason20242025!$B$3:$B$1315, "&lt;=" &amp; FV$1, DataRegularSeason20242025!$D$3:$D$1315, $A30)+SUMIFS(DataRegularSeason20242025!$AB$3:$AB$1315,DataRegularSeason20242025!$B$3:$B$1315, "&lt;=" &amp; FV$1, DataRegularSeason20242025!$E$3:$E$1315, $A30)</f>
        <v>60</v>
      </c>
      <c r="FW30">
        <f>SUMIFS(DataRegularSeason20242025!$AA$3:$AA$1315,DataRegularSeason20242025!$B$3:$B$1315, "&lt;=" &amp; FW$1, DataRegularSeason20242025!$D$3:$D$1315, $A30)+SUMIFS(DataRegularSeason20242025!$AB$3:$AB$1315,DataRegularSeason20242025!$B$3:$B$1315, "&lt;=" &amp; FW$1, DataRegularSeason20242025!$E$3:$E$1315, $A30)</f>
        <v>60</v>
      </c>
      <c r="FX30">
        <f>SUMIFS(DataRegularSeason20242025!$AA$3:$AA$1315,DataRegularSeason20242025!$B$3:$B$1315, "&lt;=" &amp; FX$1, DataRegularSeason20242025!$D$3:$D$1315, $A30)+SUMIFS(DataRegularSeason20242025!$AB$3:$AB$1315,DataRegularSeason20242025!$B$3:$B$1315, "&lt;=" &amp; FX$1, DataRegularSeason20242025!$E$3:$E$1315, $A30)</f>
        <v>60</v>
      </c>
      <c r="FY30">
        <f>SUMIFS(DataRegularSeason20242025!$AA$3:$AA$1315,DataRegularSeason20242025!$B$3:$B$1315, "&lt;=" &amp; FY$1, DataRegularSeason20242025!$D$3:$D$1315, $A30)+SUMIFS(DataRegularSeason20242025!$AB$3:$AB$1315,DataRegularSeason20242025!$B$3:$B$1315, "&lt;=" &amp; FY$1, DataRegularSeason20242025!$E$3:$E$1315, $A30)</f>
        <v>60</v>
      </c>
      <c r="FZ30">
        <f>SUMIFS(DataRegularSeason20242025!$AA$3:$AA$1315,DataRegularSeason20242025!$B$3:$B$1315, "&lt;=" &amp; FZ$1, DataRegularSeason20242025!$D$3:$D$1315, $A30)+SUMIFS(DataRegularSeason20242025!$AB$3:$AB$1315,DataRegularSeason20242025!$B$3:$B$1315, "&lt;=" &amp; FZ$1, DataRegularSeason20242025!$E$3:$E$1315, $A30)</f>
        <v>60</v>
      </c>
      <c r="GA30">
        <f>SUMIFS(DataRegularSeason20242025!$AA$3:$AA$1315,DataRegularSeason20242025!$B$3:$B$1315, "&lt;=" &amp; GA$1, DataRegularSeason20242025!$D$3:$D$1315, $A30)+SUMIFS(DataRegularSeason20242025!$AB$3:$AB$1315,DataRegularSeason20242025!$B$3:$B$1315, "&lt;=" &amp; GA$1, DataRegularSeason20242025!$E$3:$E$1315, $A30)</f>
        <v>60</v>
      </c>
      <c r="GB30">
        <f>SUMIFS(DataRegularSeason20242025!$AA$3:$AA$1315,DataRegularSeason20242025!$B$3:$B$1315, "&lt;=" &amp; GB$1, DataRegularSeason20242025!$D$3:$D$1315, $A30)+SUMIFS(DataRegularSeason20242025!$AB$3:$AB$1315,DataRegularSeason20242025!$B$3:$B$1315, "&lt;=" &amp; GB$1, DataRegularSeason20242025!$E$3:$E$1315, $A30)</f>
        <v>60</v>
      </c>
      <c r="GC30">
        <f>SUMIFS(DataRegularSeason20242025!$AA$3:$AA$1315,DataRegularSeason20242025!$B$3:$B$1315, "&lt;=" &amp; GC$1, DataRegularSeason20242025!$D$3:$D$1315, $A30)+SUMIFS(DataRegularSeason20242025!$AB$3:$AB$1315,DataRegularSeason20242025!$B$3:$B$1315, "&lt;=" &amp; GC$1, DataRegularSeason20242025!$E$3:$E$1315, $A30)</f>
        <v>60</v>
      </c>
      <c r="GD30">
        <f>SUMIFS(DataRegularSeason20242025!$AA$3:$AA$1315,DataRegularSeason20242025!$B$3:$B$1315, "&lt;=" &amp; GD$1, DataRegularSeason20242025!$D$3:$D$1315, $A30)+SUMIFS(DataRegularSeason20242025!$AB$3:$AB$1315,DataRegularSeason20242025!$B$3:$B$1315, "&lt;=" &amp; GD$1, DataRegularSeason20242025!$E$3:$E$1315, $A30)</f>
        <v>60</v>
      </c>
      <c r="GE30">
        <f>SUMIFS(DataRegularSeason20242025!$AA$3:$AA$1315,DataRegularSeason20242025!$B$3:$B$1315, "&lt;=" &amp; GE$1, DataRegularSeason20242025!$D$3:$D$1315, $A30)+SUMIFS(DataRegularSeason20242025!$AB$3:$AB$1315,DataRegularSeason20242025!$B$3:$B$1315, "&lt;=" &amp; GE$1, DataRegularSeason20242025!$E$3:$E$1315, $A30)</f>
        <v>60</v>
      </c>
      <c r="GF30">
        <f>SUMIFS(DataRegularSeason20242025!$AA$3:$AA$1315,DataRegularSeason20242025!$B$3:$B$1315, "&lt;=" &amp; GF$1, DataRegularSeason20242025!$D$3:$D$1315, $A30)+SUMIFS(DataRegularSeason20242025!$AB$3:$AB$1315,DataRegularSeason20242025!$B$3:$B$1315, "&lt;=" &amp; GF$1, DataRegularSeason20242025!$E$3:$E$1315, $A30)</f>
        <v>60</v>
      </c>
      <c r="GG30">
        <f>SUMIFS(DataRegularSeason20242025!$AA$3:$AA$1315,DataRegularSeason20242025!$B$3:$B$1315, "&lt;=" &amp; GG$1, DataRegularSeason20242025!$D$3:$D$1315, $A30)+SUMIFS(DataRegularSeason20242025!$AB$3:$AB$1315,DataRegularSeason20242025!$B$3:$B$1315, "&lt;=" &amp; GG$1, DataRegularSeason20242025!$E$3:$E$1315, $A30)</f>
        <v>60</v>
      </c>
      <c r="GH30">
        <f>SUMIFS(DataRegularSeason20242025!$AA$3:$AA$1315,DataRegularSeason20242025!$B$3:$B$1315, "&lt;=" &amp; GH$1, DataRegularSeason20242025!$D$3:$D$1315, $A30)+SUMIFS(DataRegularSeason20242025!$AB$3:$AB$1315,DataRegularSeason20242025!$B$3:$B$1315, "&lt;=" &amp; GH$1, DataRegularSeason20242025!$E$3:$E$1315, $A30)</f>
        <v>60</v>
      </c>
      <c r="GI30">
        <f>SUMIFS(DataRegularSeason20242025!$AA$3:$AA$1315,DataRegularSeason20242025!$B$3:$B$1315, "&lt;=" &amp; GI$1, DataRegularSeason20242025!$D$3:$D$1315, $A30)+SUMIFS(DataRegularSeason20242025!$AB$3:$AB$1315,DataRegularSeason20242025!$B$3:$B$1315, "&lt;=" &amp; GI$1, DataRegularSeason20242025!$E$3:$E$1315, $A30)</f>
        <v>60</v>
      </c>
      <c r="GJ30">
        <f>SUMIFS(DataRegularSeason20242025!$AA$3:$AA$1315,DataRegularSeason20242025!$B$3:$B$1315, "&lt;=" &amp; GJ$1, DataRegularSeason20242025!$D$3:$D$1315, $A30)+SUMIFS(DataRegularSeason20242025!$AB$3:$AB$1315,DataRegularSeason20242025!$B$3:$B$1315, "&lt;=" &amp; GJ$1, DataRegularSeason20242025!$E$3:$E$1315, $A30)</f>
        <v>60</v>
      </c>
      <c r="GK30">
        <f>SUMIFS(DataRegularSeason20242025!$AA$3:$AA$1315,DataRegularSeason20242025!$B$3:$B$1315, "&lt;=" &amp; GK$1, DataRegularSeason20242025!$D$3:$D$1315, $A30)+SUMIFS(DataRegularSeason20242025!$AB$3:$AB$1315,DataRegularSeason20242025!$B$3:$B$1315, "&lt;=" &amp; GK$1, DataRegularSeason20242025!$E$3:$E$1315, $A30)</f>
        <v>60</v>
      </c>
      <c r="GL30">
        <f>SUMIFS(DataRegularSeason20242025!$AA$3:$AA$1315,DataRegularSeason20242025!$B$3:$B$1315, "&lt;=" &amp; GL$1, DataRegularSeason20242025!$D$3:$D$1315, $A30)+SUMIFS(DataRegularSeason20242025!$AB$3:$AB$1315,DataRegularSeason20242025!$B$3:$B$1315, "&lt;=" &amp; GL$1, DataRegularSeason20242025!$E$3:$E$1315, $A30)</f>
        <v>60</v>
      </c>
      <c r="GM30">
        <f>SUMIFS(DataRegularSeason20242025!$AA$3:$AA$1315,DataRegularSeason20242025!$B$3:$B$1315, "&lt;=" &amp; GM$1, DataRegularSeason20242025!$D$3:$D$1315, $A30)+SUMIFS(DataRegularSeason20242025!$AB$3:$AB$1315,DataRegularSeason20242025!$B$3:$B$1315, "&lt;=" &amp; GM$1, DataRegularSeason20242025!$E$3:$E$1315, $A30)</f>
        <v>60</v>
      </c>
      <c r="GN30">
        <f>SUMIFS(DataRegularSeason20242025!$AA$3:$AA$1315,DataRegularSeason20242025!$B$3:$B$1315, "&lt;=" &amp; GN$1, DataRegularSeason20242025!$D$3:$D$1315, $A30)+SUMIFS(DataRegularSeason20242025!$AB$3:$AB$1315,DataRegularSeason20242025!$B$3:$B$1315, "&lt;=" &amp; GN$1, DataRegularSeason20242025!$E$3:$E$1315, $A30)</f>
        <v>60</v>
      </c>
      <c r="GO30">
        <f>SUMIFS(DataRegularSeason20242025!$AA$3:$AA$1315,DataRegularSeason20242025!$B$3:$B$1315, "&lt;=" &amp; GO$1, DataRegularSeason20242025!$D$3:$D$1315, $A30)+SUMIFS(DataRegularSeason20242025!$AB$3:$AB$1315,DataRegularSeason20242025!$B$3:$B$1315, "&lt;=" &amp; GO$1, DataRegularSeason20242025!$E$3:$E$1315, $A30)</f>
        <v>60</v>
      </c>
      <c r="GP30">
        <f>SUMIFS(DataRegularSeason20242025!$AA$3:$AA$1315,DataRegularSeason20242025!$B$3:$B$1315, "&lt;=" &amp; GP$1, DataRegularSeason20242025!$D$3:$D$1315, $A30)+SUMIFS(DataRegularSeason20242025!$AB$3:$AB$1315,DataRegularSeason20242025!$B$3:$B$1315, "&lt;=" &amp; GP$1, DataRegularSeason20242025!$E$3:$E$1315, $A30)</f>
        <v>60</v>
      </c>
      <c r="GQ30">
        <f>SUMIFS(DataRegularSeason20242025!$AA$3:$AA$1315,DataRegularSeason20242025!$B$3:$B$1315, "&lt;=" &amp; GQ$1, DataRegularSeason20242025!$D$3:$D$1315, $A30)+SUMIFS(DataRegularSeason20242025!$AB$3:$AB$1315,DataRegularSeason20242025!$B$3:$B$1315, "&lt;=" &amp; GQ$1, DataRegularSeason20242025!$E$3:$E$1315, $A30)</f>
        <v>60</v>
      </c>
      <c r="GR30">
        <f>SUMIFS(DataRegularSeason20242025!$AA$3:$AA$1315,DataRegularSeason20242025!$B$3:$B$1315, "&lt;=" &amp; GR$1, DataRegularSeason20242025!$D$3:$D$1315, $A30)+SUMIFS(DataRegularSeason20242025!$AB$3:$AB$1315,DataRegularSeason20242025!$B$3:$B$1315, "&lt;=" &amp; GR$1, DataRegularSeason20242025!$E$3:$E$1315, $A30)</f>
        <v>60</v>
      </c>
      <c r="GS30">
        <f>SUMIFS(DataRegularSeason20242025!$AA$3:$AA$1315,DataRegularSeason20242025!$B$3:$B$1315, "&lt;=" &amp; GS$1, DataRegularSeason20242025!$D$3:$D$1315, $A30)+SUMIFS(DataRegularSeason20242025!$AB$3:$AB$1315,DataRegularSeason20242025!$B$3:$B$1315, "&lt;=" &amp; GS$1, DataRegularSeason20242025!$E$3:$E$1315, $A30)</f>
        <v>60</v>
      </c>
      <c r="GT30">
        <f>SUMIFS(DataRegularSeason20242025!$AA$3:$AA$1315,DataRegularSeason20242025!$B$3:$B$1315, "&lt;=" &amp; GT$1, DataRegularSeason20242025!$D$3:$D$1315, $A30)+SUMIFS(DataRegularSeason20242025!$AB$3:$AB$1315,DataRegularSeason20242025!$B$3:$B$1315, "&lt;=" &amp; GT$1, DataRegularSeason20242025!$E$3:$E$1315, $A30)</f>
        <v>60</v>
      </c>
      <c r="GU30">
        <f>SUMIFS(DataRegularSeason20242025!$AA$3:$AA$1315,DataRegularSeason20242025!$B$3:$B$1315, "&lt;=" &amp; GU$1, DataRegularSeason20242025!$D$3:$D$1315, $A30)+SUMIFS(DataRegularSeason20242025!$AB$3:$AB$1315,DataRegularSeason20242025!$B$3:$B$1315, "&lt;=" &amp; GU$1, DataRegularSeason20242025!$E$3:$E$1315, $A30)</f>
        <v>60</v>
      </c>
    </row>
    <row r="31" spans="1:203" x14ac:dyDescent="0.25">
      <c r="A31" t="s">
        <v>46</v>
      </c>
      <c r="B31" t="s">
        <v>96</v>
      </c>
      <c r="C31" s="130"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57</v>
      </c>
      <c r="EV31">
        <f>SUMIFS(DataRegularSeason20242025!$AA$3:$AA$1315,DataRegularSeason20242025!$B$3:$B$1315, "&lt;=" &amp; EV$1, DataRegularSeason20242025!$D$3:$D$1315, $A31)+SUMIFS(DataRegularSeason20242025!$AB$3:$AB$1315,DataRegularSeason20242025!$B$3:$B$1315, "&lt;=" &amp; EV$1, DataRegularSeason20242025!$E$3:$E$1315, $A31)</f>
        <v>57</v>
      </c>
      <c r="EW31">
        <f>SUMIFS(DataRegularSeason20242025!$AA$3:$AA$1315,DataRegularSeason20242025!$B$3:$B$1315, "&lt;=" &amp; EW$1, DataRegularSeason20242025!$D$3:$D$1315, $A31)+SUMIFS(DataRegularSeason20242025!$AB$3:$AB$1315,DataRegularSeason20242025!$B$3:$B$1315, "&lt;=" &amp; EW$1, DataRegularSeason20242025!$E$3:$E$1315, $A31)</f>
        <v>57</v>
      </c>
      <c r="EX31">
        <f>SUMIFS(DataRegularSeason20242025!$AA$3:$AA$1315,DataRegularSeason20242025!$B$3:$B$1315, "&lt;=" &amp; EX$1, DataRegularSeason20242025!$D$3:$D$1315, $A31)+SUMIFS(DataRegularSeason20242025!$AB$3:$AB$1315,DataRegularSeason20242025!$B$3:$B$1315, "&lt;=" &amp; EX$1, DataRegularSeason20242025!$E$3:$E$1315, $A31)</f>
        <v>57</v>
      </c>
      <c r="EY31">
        <f>SUMIFS(DataRegularSeason20242025!$AA$3:$AA$1315,DataRegularSeason20242025!$B$3:$B$1315, "&lt;=" &amp; EY$1, DataRegularSeason20242025!$D$3:$D$1315, $A31)+SUMIFS(DataRegularSeason20242025!$AB$3:$AB$1315,DataRegularSeason20242025!$B$3:$B$1315, "&lt;=" &amp; EY$1, DataRegularSeason20242025!$E$3:$E$1315, $A31)</f>
        <v>57</v>
      </c>
      <c r="EZ31">
        <f>SUMIFS(DataRegularSeason20242025!$AA$3:$AA$1315,DataRegularSeason20242025!$B$3:$B$1315, "&lt;=" &amp; EZ$1, DataRegularSeason20242025!$D$3:$D$1315, $A31)+SUMIFS(DataRegularSeason20242025!$AB$3:$AB$1315,DataRegularSeason20242025!$B$3:$B$1315, "&lt;=" &amp; EZ$1, DataRegularSeason20242025!$E$3:$E$1315, $A31)</f>
        <v>57</v>
      </c>
      <c r="FA31">
        <f>SUMIFS(DataRegularSeason20242025!$AA$3:$AA$1315,DataRegularSeason20242025!$B$3:$B$1315, "&lt;=" &amp; FA$1, DataRegularSeason20242025!$D$3:$D$1315, $A31)+SUMIFS(DataRegularSeason20242025!$AB$3:$AB$1315,DataRegularSeason20242025!$B$3:$B$1315, "&lt;=" &amp; FA$1, DataRegularSeason20242025!$E$3:$E$1315, $A31)</f>
        <v>57</v>
      </c>
      <c r="FB31">
        <f>SUMIFS(DataRegularSeason20242025!$AA$3:$AA$1315,DataRegularSeason20242025!$B$3:$B$1315, "&lt;=" &amp; FB$1, DataRegularSeason20242025!$D$3:$D$1315, $A31)+SUMIFS(DataRegularSeason20242025!$AB$3:$AB$1315,DataRegularSeason20242025!$B$3:$B$1315, "&lt;=" &amp; FB$1, DataRegularSeason20242025!$E$3:$E$1315, $A31)</f>
        <v>57</v>
      </c>
      <c r="FC31">
        <f>SUMIFS(DataRegularSeason20242025!$AA$3:$AA$1315,DataRegularSeason20242025!$B$3:$B$1315, "&lt;=" &amp; FC$1, DataRegularSeason20242025!$D$3:$D$1315, $A31)+SUMIFS(DataRegularSeason20242025!$AB$3:$AB$1315,DataRegularSeason20242025!$B$3:$B$1315, "&lt;=" &amp; FC$1, DataRegularSeason20242025!$E$3:$E$1315, $A31)</f>
        <v>57</v>
      </c>
      <c r="FD31">
        <f>SUMIFS(DataRegularSeason20242025!$AA$3:$AA$1315,DataRegularSeason20242025!$B$3:$B$1315, "&lt;=" &amp; FD$1, DataRegularSeason20242025!$D$3:$D$1315, $A31)+SUMIFS(DataRegularSeason20242025!$AB$3:$AB$1315,DataRegularSeason20242025!$B$3:$B$1315, "&lt;=" &amp; FD$1, DataRegularSeason20242025!$E$3:$E$1315, $A31)</f>
        <v>57</v>
      </c>
      <c r="FE31">
        <f>SUMIFS(DataRegularSeason20242025!$AA$3:$AA$1315,DataRegularSeason20242025!$B$3:$B$1315, "&lt;=" &amp; FE$1, DataRegularSeason20242025!$D$3:$D$1315, $A31)+SUMIFS(DataRegularSeason20242025!$AB$3:$AB$1315,DataRegularSeason20242025!$B$3:$B$1315, "&lt;=" &amp; FE$1, DataRegularSeason20242025!$E$3:$E$1315, $A31)</f>
        <v>57</v>
      </c>
      <c r="FF31">
        <f>SUMIFS(DataRegularSeason20242025!$AA$3:$AA$1315,DataRegularSeason20242025!$B$3:$B$1315, "&lt;=" &amp; FF$1, DataRegularSeason20242025!$D$3:$D$1315, $A31)+SUMIFS(DataRegularSeason20242025!$AB$3:$AB$1315,DataRegularSeason20242025!$B$3:$B$1315, "&lt;=" &amp; FF$1, DataRegularSeason20242025!$E$3:$E$1315, $A31)</f>
        <v>57</v>
      </c>
      <c r="FG31">
        <f>SUMIFS(DataRegularSeason20242025!$AA$3:$AA$1315,DataRegularSeason20242025!$B$3:$B$1315, "&lt;=" &amp; FG$1, DataRegularSeason20242025!$D$3:$D$1315, $A31)+SUMIFS(DataRegularSeason20242025!$AB$3:$AB$1315,DataRegularSeason20242025!$B$3:$B$1315, "&lt;=" &amp; FG$1, DataRegularSeason20242025!$E$3:$E$1315, $A31)</f>
        <v>57</v>
      </c>
      <c r="FH31">
        <f>SUMIFS(DataRegularSeason20242025!$AA$3:$AA$1315,DataRegularSeason20242025!$B$3:$B$1315, "&lt;=" &amp; FH$1, DataRegularSeason20242025!$D$3:$D$1315, $A31)+SUMIFS(DataRegularSeason20242025!$AB$3:$AB$1315,DataRegularSeason20242025!$B$3:$B$1315, "&lt;=" &amp; FH$1, DataRegularSeason20242025!$E$3:$E$1315, $A31)</f>
        <v>57</v>
      </c>
      <c r="FI31">
        <f>SUMIFS(DataRegularSeason20242025!$AA$3:$AA$1315,DataRegularSeason20242025!$B$3:$B$1315, "&lt;=" &amp; FI$1, DataRegularSeason20242025!$D$3:$D$1315, $A31)+SUMIFS(DataRegularSeason20242025!$AB$3:$AB$1315,DataRegularSeason20242025!$B$3:$B$1315, "&lt;=" &amp; FI$1, DataRegularSeason20242025!$E$3:$E$1315, $A31)</f>
        <v>57</v>
      </c>
      <c r="FJ31">
        <f>SUMIFS(DataRegularSeason20242025!$AA$3:$AA$1315,DataRegularSeason20242025!$B$3:$B$1315, "&lt;=" &amp; FJ$1, DataRegularSeason20242025!$D$3:$D$1315, $A31)+SUMIFS(DataRegularSeason20242025!$AB$3:$AB$1315,DataRegularSeason20242025!$B$3:$B$1315, "&lt;=" &amp; FJ$1, DataRegularSeason20242025!$E$3:$E$1315, $A31)</f>
        <v>57</v>
      </c>
      <c r="FK31">
        <f>SUMIFS(DataRegularSeason20242025!$AA$3:$AA$1315,DataRegularSeason20242025!$B$3:$B$1315, "&lt;=" &amp; FK$1, DataRegularSeason20242025!$D$3:$D$1315, $A31)+SUMIFS(DataRegularSeason20242025!$AB$3:$AB$1315,DataRegularSeason20242025!$B$3:$B$1315, "&lt;=" &amp; FK$1, DataRegularSeason20242025!$E$3:$E$1315, $A31)</f>
        <v>57</v>
      </c>
      <c r="FL31">
        <f>SUMIFS(DataRegularSeason20242025!$AA$3:$AA$1315,DataRegularSeason20242025!$B$3:$B$1315, "&lt;=" &amp; FL$1, DataRegularSeason20242025!$D$3:$D$1315, $A31)+SUMIFS(DataRegularSeason20242025!$AB$3:$AB$1315,DataRegularSeason20242025!$B$3:$B$1315, "&lt;=" &amp; FL$1, DataRegularSeason20242025!$E$3:$E$1315, $A31)</f>
        <v>57</v>
      </c>
      <c r="FM31">
        <f>SUMIFS(DataRegularSeason20242025!$AA$3:$AA$1315,DataRegularSeason20242025!$B$3:$B$1315, "&lt;=" &amp; FM$1, DataRegularSeason20242025!$D$3:$D$1315, $A31)+SUMIFS(DataRegularSeason20242025!$AB$3:$AB$1315,DataRegularSeason20242025!$B$3:$B$1315, "&lt;=" &amp; FM$1, DataRegularSeason20242025!$E$3:$E$1315, $A31)</f>
        <v>57</v>
      </c>
      <c r="FN31">
        <f>SUMIFS(DataRegularSeason20242025!$AA$3:$AA$1315,DataRegularSeason20242025!$B$3:$B$1315, "&lt;=" &amp; FN$1, DataRegularSeason20242025!$D$3:$D$1315, $A31)+SUMIFS(DataRegularSeason20242025!$AB$3:$AB$1315,DataRegularSeason20242025!$B$3:$B$1315, "&lt;=" &amp; FN$1, DataRegularSeason20242025!$E$3:$E$1315, $A31)</f>
        <v>57</v>
      </c>
      <c r="FO31">
        <f>SUMIFS(DataRegularSeason20242025!$AA$3:$AA$1315,DataRegularSeason20242025!$B$3:$B$1315, "&lt;=" &amp; FO$1, DataRegularSeason20242025!$D$3:$D$1315, $A31)+SUMIFS(DataRegularSeason20242025!$AB$3:$AB$1315,DataRegularSeason20242025!$B$3:$B$1315, "&lt;=" &amp; FO$1, DataRegularSeason20242025!$E$3:$E$1315, $A31)</f>
        <v>57</v>
      </c>
      <c r="FP31">
        <f>SUMIFS(DataRegularSeason20242025!$AA$3:$AA$1315,DataRegularSeason20242025!$B$3:$B$1315, "&lt;=" &amp; FP$1, DataRegularSeason20242025!$D$3:$D$1315, $A31)+SUMIFS(DataRegularSeason20242025!$AB$3:$AB$1315,DataRegularSeason20242025!$B$3:$B$1315, "&lt;=" &amp; FP$1, DataRegularSeason20242025!$E$3:$E$1315, $A31)</f>
        <v>57</v>
      </c>
      <c r="FQ31">
        <f>SUMIFS(DataRegularSeason20242025!$AA$3:$AA$1315,DataRegularSeason20242025!$B$3:$B$1315, "&lt;=" &amp; FQ$1, DataRegularSeason20242025!$D$3:$D$1315, $A31)+SUMIFS(DataRegularSeason20242025!$AB$3:$AB$1315,DataRegularSeason20242025!$B$3:$B$1315, "&lt;=" &amp; FQ$1, DataRegularSeason20242025!$E$3:$E$1315, $A31)</f>
        <v>57</v>
      </c>
      <c r="FR31">
        <f>SUMIFS(DataRegularSeason20242025!$AA$3:$AA$1315,DataRegularSeason20242025!$B$3:$B$1315, "&lt;=" &amp; FR$1, DataRegularSeason20242025!$D$3:$D$1315, $A31)+SUMIFS(DataRegularSeason20242025!$AB$3:$AB$1315,DataRegularSeason20242025!$B$3:$B$1315, "&lt;=" &amp; FR$1, DataRegularSeason20242025!$E$3:$E$1315, $A31)</f>
        <v>57</v>
      </c>
      <c r="FS31">
        <f>SUMIFS(DataRegularSeason20242025!$AA$3:$AA$1315,DataRegularSeason20242025!$B$3:$B$1315, "&lt;=" &amp; FS$1, DataRegularSeason20242025!$D$3:$D$1315, $A31)+SUMIFS(DataRegularSeason20242025!$AB$3:$AB$1315,DataRegularSeason20242025!$B$3:$B$1315, "&lt;=" &amp; FS$1, DataRegularSeason20242025!$E$3:$E$1315, $A31)</f>
        <v>57</v>
      </c>
      <c r="FT31">
        <f>SUMIFS(DataRegularSeason20242025!$AA$3:$AA$1315,DataRegularSeason20242025!$B$3:$B$1315, "&lt;=" &amp; FT$1, DataRegularSeason20242025!$D$3:$D$1315, $A31)+SUMIFS(DataRegularSeason20242025!$AB$3:$AB$1315,DataRegularSeason20242025!$B$3:$B$1315, "&lt;=" &amp; FT$1, DataRegularSeason20242025!$E$3:$E$1315, $A31)</f>
        <v>57</v>
      </c>
      <c r="FU31">
        <f>SUMIFS(DataRegularSeason20242025!$AA$3:$AA$1315,DataRegularSeason20242025!$B$3:$B$1315, "&lt;=" &amp; FU$1, DataRegularSeason20242025!$D$3:$D$1315, $A31)+SUMIFS(DataRegularSeason20242025!$AB$3:$AB$1315,DataRegularSeason20242025!$B$3:$B$1315, "&lt;=" &amp; FU$1, DataRegularSeason20242025!$E$3:$E$1315, $A31)</f>
        <v>57</v>
      </c>
      <c r="FV31">
        <f>SUMIFS(DataRegularSeason20242025!$AA$3:$AA$1315,DataRegularSeason20242025!$B$3:$B$1315, "&lt;=" &amp; FV$1, DataRegularSeason20242025!$D$3:$D$1315, $A31)+SUMIFS(DataRegularSeason20242025!$AB$3:$AB$1315,DataRegularSeason20242025!$B$3:$B$1315, "&lt;=" &amp; FV$1, DataRegularSeason20242025!$E$3:$E$1315, $A31)</f>
        <v>57</v>
      </c>
      <c r="FW31">
        <f>SUMIFS(DataRegularSeason20242025!$AA$3:$AA$1315,DataRegularSeason20242025!$B$3:$B$1315, "&lt;=" &amp; FW$1, DataRegularSeason20242025!$D$3:$D$1315, $A31)+SUMIFS(DataRegularSeason20242025!$AB$3:$AB$1315,DataRegularSeason20242025!$B$3:$B$1315, "&lt;=" &amp; FW$1, DataRegularSeason20242025!$E$3:$E$1315, $A31)</f>
        <v>57</v>
      </c>
      <c r="FX31">
        <f>SUMIFS(DataRegularSeason20242025!$AA$3:$AA$1315,DataRegularSeason20242025!$B$3:$B$1315, "&lt;=" &amp; FX$1, DataRegularSeason20242025!$D$3:$D$1315, $A31)+SUMIFS(DataRegularSeason20242025!$AB$3:$AB$1315,DataRegularSeason20242025!$B$3:$B$1315, "&lt;=" &amp; FX$1, DataRegularSeason20242025!$E$3:$E$1315, $A31)</f>
        <v>57</v>
      </c>
      <c r="FY31">
        <f>SUMIFS(DataRegularSeason20242025!$AA$3:$AA$1315,DataRegularSeason20242025!$B$3:$B$1315, "&lt;=" &amp; FY$1, DataRegularSeason20242025!$D$3:$D$1315, $A31)+SUMIFS(DataRegularSeason20242025!$AB$3:$AB$1315,DataRegularSeason20242025!$B$3:$B$1315, "&lt;=" &amp; FY$1, DataRegularSeason20242025!$E$3:$E$1315, $A31)</f>
        <v>57</v>
      </c>
      <c r="FZ31">
        <f>SUMIFS(DataRegularSeason20242025!$AA$3:$AA$1315,DataRegularSeason20242025!$B$3:$B$1315, "&lt;=" &amp; FZ$1, DataRegularSeason20242025!$D$3:$D$1315, $A31)+SUMIFS(DataRegularSeason20242025!$AB$3:$AB$1315,DataRegularSeason20242025!$B$3:$B$1315, "&lt;=" &amp; FZ$1, DataRegularSeason20242025!$E$3:$E$1315, $A31)</f>
        <v>57</v>
      </c>
      <c r="GA31">
        <f>SUMIFS(DataRegularSeason20242025!$AA$3:$AA$1315,DataRegularSeason20242025!$B$3:$B$1315, "&lt;=" &amp; GA$1, DataRegularSeason20242025!$D$3:$D$1315, $A31)+SUMIFS(DataRegularSeason20242025!$AB$3:$AB$1315,DataRegularSeason20242025!$B$3:$B$1315, "&lt;=" &amp; GA$1, DataRegularSeason20242025!$E$3:$E$1315, $A31)</f>
        <v>57</v>
      </c>
      <c r="GB31">
        <f>SUMIFS(DataRegularSeason20242025!$AA$3:$AA$1315,DataRegularSeason20242025!$B$3:$B$1315, "&lt;=" &amp; GB$1, DataRegularSeason20242025!$D$3:$D$1315, $A31)+SUMIFS(DataRegularSeason20242025!$AB$3:$AB$1315,DataRegularSeason20242025!$B$3:$B$1315, "&lt;=" &amp; GB$1, DataRegularSeason20242025!$E$3:$E$1315, $A31)</f>
        <v>57</v>
      </c>
      <c r="GC31">
        <f>SUMIFS(DataRegularSeason20242025!$AA$3:$AA$1315,DataRegularSeason20242025!$B$3:$B$1315, "&lt;=" &amp; GC$1, DataRegularSeason20242025!$D$3:$D$1315, $A31)+SUMIFS(DataRegularSeason20242025!$AB$3:$AB$1315,DataRegularSeason20242025!$B$3:$B$1315, "&lt;=" &amp; GC$1, DataRegularSeason20242025!$E$3:$E$1315, $A31)</f>
        <v>57</v>
      </c>
      <c r="GD31">
        <f>SUMIFS(DataRegularSeason20242025!$AA$3:$AA$1315,DataRegularSeason20242025!$B$3:$B$1315, "&lt;=" &amp; GD$1, DataRegularSeason20242025!$D$3:$D$1315, $A31)+SUMIFS(DataRegularSeason20242025!$AB$3:$AB$1315,DataRegularSeason20242025!$B$3:$B$1315, "&lt;=" &amp; GD$1, DataRegularSeason20242025!$E$3:$E$1315, $A31)</f>
        <v>57</v>
      </c>
      <c r="GE31">
        <f>SUMIFS(DataRegularSeason20242025!$AA$3:$AA$1315,DataRegularSeason20242025!$B$3:$B$1315, "&lt;=" &amp; GE$1, DataRegularSeason20242025!$D$3:$D$1315, $A31)+SUMIFS(DataRegularSeason20242025!$AB$3:$AB$1315,DataRegularSeason20242025!$B$3:$B$1315, "&lt;=" &amp; GE$1, DataRegularSeason20242025!$E$3:$E$1315, $A31)</f>
        <v>57</v>
      </c>
      <c r="GF31">
        <f>SUMIFS(DataRegularSeason20242025!$AA$3:$AA$1315,DataRegularSeason20242025!$B$3:$B$1315, "&lt;=" &amp; GF$1, DataRegularSeason20242025!$D$3:$D$1315, $A31)+SUMIFS(DataRegularSeason20242025!$AB$3:$AB$1315,DataRegularSeason20242025!$B$3:$B$1315, "&lt;=" &amp; GF$1, DataRegularSeason20242025!$E$3:$E$1315, $A31)</f>
        <v>57</v>
      </c>
      <c r="GG31">
        <f>SUMIFS(DataRegularSeason20242025!$AA$3:$AA$1315,DataRegularSeason20242025!$B$3:$B$1315, "&lt;=" &amp; GG$1, DataRegularSeason20242025!$D$3:$D$1315, $A31)+SUMIFS(DataRegularSeason20242025!$AB$3:$AB$1315,DataRegularSeason20242025!$B$3:$B$1315, "&lt;=" &amp; GG$1, DataRegularSeason20242025!$E$3:$E$1315, $A31)</f>
        <v>57</v>
      </c>
      <c r="GH31">
        <f>SUMIFS(DataRegularSeason20242025!$AA$3:$AA$1315,DataRegularSeason20242025!$B$3:$B$1315, "&lt;=" &amp; GH$1, DataRegularSeason20242025!$D$3:$D$1315, $A31)+SUMIFS(DataRegularSeason20242025!$AB$3:$AB$1315,DataRegularSeason20242025!$B$3:$B$1315, "&lt;=" &amp; GH$1, DataRegularSeason20242025!$E$3:$E$1315, $A31)</f>
        <v>57</v>
      </c>
      <c r="GI31">
        <f>SUMIFS(DataRegularSeason20242025!$AA$3:$AA$1315,DataRegularSeason20242025!$B$3:$B$1315, "&lt;=" &amp; GI$1, DataRegularSeason20242025!$D$3:$D$1315, $A31)+SUMIFS(DataRegularSeason20242025!$AB$3:$AB$1315,DataRegularSeason20242025!$B$3:$B$1315, "&lt;=" &amp; GI$1, DataRegularSeason20242025!$E$3:$E$1315, $A31)</f>
        <v>57</v>
      </c>
      <c r="GJ31">
        <f>SUMIFS(DataRegularSeason20242025!$AA$3:$AA$1315,DataRegularSeason20242025!$B$3:$B$1315, "&lt;=" &amp; GJ$1, DataRegularSeason20242025!$D$3:$D$1315, $A31)+SUMIFS(DataRegularSeason20242025!$AB$3:$AB$1315,DataRegularSeason20242025!$B$3:$B$1315, "&lt;=" &amp; GJ$1, DataRegularSeason20242025!$E$3:$E$1315, $A31)</f>
        <v>57</v>
      </c>
      <c r="GK31">
        <f>SUMIFS(DataRegularSeason20242025!$AA$3:$AA$1315,DataRegularSeason20242025!$B$3:$B$1315, "&lt;=" &amp; GK$1, DataRegularSeason20242025!$D$3:$D$1315, $A31)+SUMIFS(DataRegularSeason20242025!$AB$3:$AB$1315,DataRegularSeason20242025!$B$3:$B$1315, "&lt;=" &amp; GK$1, DataRegularSeason20242025!$E$3:$E$1315, $A31)</f>
        <v>57</v>
      </c>
      <c r="GL31">
        <f>SUMIFS(DataRegularSeason20242025!$AA$3:$AA$1315,DataRegularSeason20242025!$B$3:$B$1315, "&lt;=" &amp; GL$1, DataRegularSeason20242025!$D$3:$D$1315, $A31)+SUMIFS(DataRegularSeason20242025!$AB$3:$AB$1315,DataRegularSeason20242025!$B$3:$B$1315, "&lt;=" &amp; GL$1, DataRegularSeason20242025!$E$3:$E$1315, $A31)</f>
        <v>57</v>
      </c>
      <c r="GM31">
        <f>SUMIFS(DataRegularSeason20242025!$AA$3:$AA$1315,DataRegularSeason20242025!$B$3:$B$1315, "&lt;=" &amp; GM$1, DataRegularSeason20242025!$D$3:$D$1315, $A31)+SUMIFS(DataRegularSeason20242025!$AB$3:$AB$1315,DataRegularSeason20242025!$B$3:$B$1315, "&lt;=" &amp; GM$1, DataRegularSeason20242025!$E$3:$E$1315, $A31)</f>
        <v>57</v>
      </c>
      <c r="GN31">
        <f>SUMIFS(DataRegularSeason20242025!$AA$3:$AA$1315,DataRegularSeason20242025!$B$3:$B$1315, "&lt;=" &amp; GN$1, DataRegularSeason20242025!$D$3:$D$1315, $A31)+SUMIFS(DataRegularSeason20242025!$AB$3:$AB$1315,DataRegularSeason20242025!$B$3:$B$1315, "&lt;=" &amp; GN$1, DataRegularSeason20242025!$E$3:$E$1315, $A31)</f>
        <v>57</v>
      </c>
      <c r="GO31">
        <f>SUMIFS(DataRegularSeason20242025!$AA$3:$AA$1315,DataRegularSeason20242025!$B$3:$B$1315, "&lt;=" &amp; GO$1, DataRegularSeason20242025!$D$3:$D$1315, $A31)+SUMIFS(DataRegularSeason20242025!$AB$3:$AB$1315,DataRegularSeason20242025!$B$3:$B$1315, "&lt;=" &amp; GO$1, DataRegularSeason20242025!$E$3:$E$1315, $A31)</f>
        <v>57</v>
      </c>
      <c r="GP31">
        <f>SUMIFS(DataRegularSeason20242025!$AA$3:$AA$1315,DataRegularSeason20242025!$B$3:$B$1315, "&lt;=" &amp; GP$1, DataRegularSeason20242025!$D$3:$D$1315, $A31)+SUMIFS(DataRegularSeason20242025!$AB$3:$AB$1315,DataRegularSeason20242025!$B$3:$B$1315, "&lt;=" &amp; GP$1, DataRegularSeason20242025!$E$3:$E$1315, $A31)</f>
        <v>57</v>
      </c>
      <c r="GQ31">
        <f>SUMIFS(DataRegularSeason20242025!$AA$3:$AA$1315,DataRegularSeason20242025!$B$3:$B$1315, "&lt;=" &amp; GQ$1, DataRegularSeason20242025!$D$3:$D$1315, $A31)+SUMIFS(DataRegularSeason20242025!$AB$3:$AB$1315,DataRegularSeason20242025!$B$3:$B$1315, "&lt;=" &amp; GQ$1, DataRegularSeason20242025!$E$3:$E$1315, $A31)</f>
        <v>57</v>
      </c>
      <c r="GR31">
        <f>SUMIFS(DataRegularSeason20242025!$AA$3:$AA$1315,DataRegularSeason20242025!$B$3:$B$1315, "&lt;=" &amp; GR$1, DataRegularSeason20242025!$D$3:$D$1315, $A31)+SUMIFS(DataRegularSeason20242025!$AB$3:$AB$1315,DataRegularSeason20242025!$B$3:$B$1315, "&lt;=" &amp; GR$1, DataRegularSeason20242025!$E$3:$E$1315, $A31)</f>
        <v>57</v>
      </c>
      <c r="GS31">
        <f>SUMIFS(DataRegularSeason20242025!$AA$3:$AA$1315,DataRegularSeason20242025!$B$3:$B$1315, "&lt;=" &amp; GS$1, DataRegularSeason20242025!$D$3:$D$1315, $A31)+SUMIFS(DataRegularSeason20242025!$AB$3:$AB$1315,DataRegularSeason20242025!$B$3:$B$1315, "&lt;=" &amp; GS$1, DataRegularSeason20242025!$E$3:$E$1315, $A31)</f>
        <v>57</v>
      </c>
      <c r="GT31">
        <f>SUMIFS(DataRegularSeason20242025!$AA$3:$AA$1315,DataRegularSeason20242025!$B$3:$B$1315, "&lt;=" &amp; GT$1, DataRegularSeason20242025!$D$3:$D$1315, $A31)+SUMIFS(DataRegularSeason20242025!$AB$3:$AB$1315,DataRegularSeason20242025!$B$3:$B$1315, "&lt;=" &amp; GT$1, DataRegularSeason20242025!$E$3:$E$1315, $A31)</f>
        <v>57</v>
      </c>
      <c r="GU31">
        <f>SUMIFS(DataRegularSeason20242025!$AA$3:$AA$1315,DataRegularSeason20242025!$B$3:$B$1315, "&lt;=" &amp; GU$1, DataRegularSeason20242025!$D$3:$D$1315, $A31)+SUMIFS(DataRegularSeason20242025!$AB$3:$AB$1315,DataRegularSeason20242025!$B$3:$B$1315, "&lt;=" &amp; GU$1, DataRegularSeason20242025!$E$3:$E$1315, $A31)</f>
        <v>57</v>
      </c>
    </row>
    <row r="32" spans="1:203" x14ac:dyDescent="0.25">
      <c r="A32" t="s">
        <v>11</v>
      </c>
      <c r="B32" t="s">
        <v>96</v>
      </c>
      <c r="C32" s="130"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30"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37</v>
      </c>
      <c r="ES33">
        <f>SUMIFS(DataRegularSeason20242025!$AA$3:$AA$1315,DataRegularSeason20242025!$B$3:$B$1315, "&lt;=" &amp; ES$1, DataRegularSeason20242025!$D$3:$D$1315, $A33)+SUMIFS(DataRegularSeason20242025!$AB$3:$AB$1315,DataRegularSeason20242025!$B$3:$B$1315, "&lt;=" &amp; ES$1, DataRegularSeason20242025!$E$3:$E$1315, $A33)</f>
        <v>37</v>
      </c>
      <c r="ET33">
        <f>SUMIFS(DataRegularSeason20242025!$AA$3:$AA$1315,DataRegularSeason20242025!$B$3:$B$1315, "&lt;=" &amp; ET$1, DataRegularSeason20242025!$D$3:$D$1315, $A33)+SUMIFS(DataRegularSeason20242025!$AB$3:$AB$1315,DataRegularSeason20242025!$B$3:$B$1315, "&lt;=" &amp; ET$1, DataRegularSeason20242025!$E$3:$E$1315, $A33)</f>
        <v>37</v>
      </c>
      <c r="EU33">
        <f>SUMIFS(DataRegularSeason20242025!$AA$3:$AA$1315,DataRegularSeason20242025!$B$3:$B$1315, "&lt;=" &amp; EU$1, DataRegularSeason20242025!$D$3:$D$1315, $A33)+SUMIFS(DataRegularSeason20242025!$AB$3:$AB$1315,DataRegularSeason20242025!$B$3:$B$1315, "&lt;=" &amp; EU$1, DataRegularSeason20242025!$E$3:$E$1315, $A33)</f>
        <v>37</v>
      </c>
      <c r="EV33">
        <f>SUMIFS(DataRegularSeason20242025!$AA$3:$AA$1315,DataRegularSeason20242025!$B$3:$B$1315, "&lt;=" &amp; EV$1, DataRegularSeason20242025!$D$3:$D$1315, $A33)+SUMIFS(DataRegularSeason20242025!$AB$3:$AB$1315,DataRegularSeason20242025!$B$3:$B$1315, "&lt;=" &amp; EV$1, DataRegularSeason20242025!$E$3:$E$1315, $A33)</f>
        <v>37</v>
      </c>
      <c r="EW33">
        <f>SUMIFS(DataRegularSeason20242025!$AA$3:$AA$1315,DataRegularSeason20242025!$B$3:$B$1315, "&lt;=" &amp; EW$1, DataRegularSeason20242025!$D$3:$D$1315, $A33)+SUMIFS(DataRegularSeason20242025!$AB$3:$AB$1315,DataRegularSeason20242025!$B$3:$B$1315, "&lt;=" &amp; EW$1, DataRegularSeason20242025!$E$3:$E$1315, $A33)</f>
        <v>37</v>
      </c>
      <c r="EX33">
        <f>SUMIFS(DataRegularSeason20242025!$AA$3:$AA$1315,DataRegularSeason20242025!$B$3:$B$1315, "&lt;=" &amp; EX$1, DataRegularSeason20242025!$D$3:$D$1315, $A33)+SUMIFS(DataRegularSeason20242025!$AB$3:$AB$1315,DataRegularSeason20242025!$B$3:$B$1315, "&lt;=" &amp; EX$1, DataRegularSeason20242025!$E$3:$E$1315, $A33)</f>
        <v>37</v>
      </c>
      <c r="EY33">
        <f>SUMIFS(DataRegularSeason20242025!$AA$3:$AA$1315,DataRegularSeason20242025!$B$3:$B$1315, "&lt;=" &amp; EY$1, DataRegularSeason20242025!$D$3:$D$1315, $A33)+SUMIFS(DataRegularSeason20242025!$AB$3:$AB$1315,DataRegularSeason20242025!$B$3:$B$1315, "&lt;=" &amp; EY$1, DataRegularSeason20242025!$E$3:$E$1315, $A33)</f>
        <v>37</v>
      </c>
      <c r="EZ33">
        <f>SUMIFS(DataRegularSeason20242025!$AA$3:$AA$1315,DataRegularSeason20242025!$B$3:$B$1315, "&lt;=" &amp; EZ$1, DataRegularSeason20242025!$D$3:$D$1315, $A33)+SUMIFS(DataRegularSeason20242025!$AB$3:$AB$1315,DataRegularSeason20242025!$B$3:$B$1315, "&lt;=" &amp; EZ$1, DataRegularSeason20242025!$E$3:$E$1315, $A33)</f>
        <v>37</v>
      </c>
      <c r="FA33">
        <f>SUMIFS(DataRegularSeason20242025!$AA$3:$AA$1315,DataRegularSeason20242025!$B$3:$B$1315, "&lt;=" &amp; FA$1, DataRegularSeason20242025!$D$3:$D$1315, $A33)+SUMIFS(DataRegularSeason20242025!$AB$3:$AB$1315,DataRegularSeason20242025!$B$3:$B$1315, "&lt;=" &amp; FA$1, DataRegularSeason20242025!$E$3:$E$1315, $A33)</f>
        <v>37</v>
      </c>
      <c r="FB33">
        <f>SUMIFS(DataRegularSeason20242025!$AA$3:$AA$1315,DataRegularSeason20242025!$B$3:$B$1315, "&lt;=" &amp; FB$1, DataRegularSeason20242025!$D$3:$D$1315, $A33)+SUMIFS(DataRegularSeason20242025!$AB$3:$AB$1315,DataRegularSeason20242025!$B$3:$B$1315, "&lt;=" &amp; FB$1, DataRegularSeason20242025!$E$3:$E$1315, $A33)</f>
        <v>37</v>
      </c>
      <c r="FC33">
        <f>SUMIFS(DataRegularSeason20242025!$AA$3:$AA$1315,DataRegularSeason20242025!$B$3:$B$1315, "&lt;=" &amp; FC$1, DataRegularSeason20242025!$D$3:$D$1315, $A33)+SUMIFS(DataRegularSeason20242025!$AB$3:$AB$1315,DataRegularSeason20242025!$B$3:$B$1315, "&lt;=" &amp; FC$1, DataRegularSeason20242025!$E$3:$E$1315, $A33)</f>
        <v>37</v>
      </c>
      <c r="FD33">
        <f>SUMIFS(DataRegularSeason20242025!$AA$3:$AA$1315,DataRegularSeason20242025!$B$3:$B$1315, "&lt;=" &amp; FD$1, DataRegularSeason20242025!$D$3:$D$1315, $A33)+SUMIFS(DataRegularSeason20242025!$AB$3:$AB$1315,DataRegularSeason20242025!$B$3:$B$1315, "&lt;=" &amp; FD$1, DataRegularSeason20242025!$E$3:$E$1315, $A33)</f>
        <v>37</v>
      </c>
      <c r="FE33">
        <f>SUMIFS(DataRegularSeason20242025!$AA$3:$AA$1315,DataRegularSeason20242025!$B$3:$B$1315, "&lt;=" &amp; FE$1, DataRegularSeason20242025!$D$3:$D$1315, $A33)+SUMIFS(DataRegularSeason20242025!$AB$3:$AB$1315,DataRegularSeason20242025!$B$3:$B$1315, "&lt;=" &amp; FE$1, DataRegularSeason20242025!$E$3:$E$1315, $A33)</f>
        <v>37</v>
      </c>
      <c r="FF33">
        <f>SUMIFS(DataRegularSeason20242025!$AA$3:$AA$1315,DataRegularSeason20242025!$B$3:$B$1315, "&lt;=" &amp; FF$1, DataRegularSeason20242025!$D$3:$D$1315, $A33)+SUMIFS(DataRegularSeason20242025!$AB$3:$AB$1315,DataRegularSeason20242025!$B$3:$B$1315, "&lt;=" &amp; FF$1, DataRegularSeason20242025!$E$3:$E$1315, $A33)</f>
        <v>37</v>
      </c>
      <c r="FG33">
        <f>SUMIFS(DataRegularSeason20242025!$AA$3:$AA$1315,DataRegularSeason20242025!$B$3:$B$1315, "&lt;=" &amp; FG$1, DataRegularSeason20242025!$D$3:$D$1315, $A33)+SUMIFS(DataRegularSeason20242025!$AB$3:$AB$1315,DataRegularSeason20242025!$B$3:$B$1315, "&lt;=" &amp; FG$1, DataRegularSeason20242025!$E$3:$E$1315, $A33)</f>
        <v>37</v>
      </c>
      <c r="FH33">
        <f>SUMIFS(DataRegularSeason20242025!$AA$3:$AA$1315,DataRegularSeason20242025!$B$3:$B$1315, "&lt;=" &amp; FH$1, DataRegularSeason20242025!$D$3:$D$1315, $A33)+SUMIFS(DataRegularSeason20242025!$AB$3:$AB$1315,DataRegularSeason20242025!$B$3:$B$1315, "&lt;=" &amp; FH$1, DataRegularSeason20242025!$E$3:$E$1315, $A33)</f>
        <v>37</v>
      </c>
      <c r="FI33">
        <f>SUMIFS(DataRegularSeason20242025!$AA$3:$AA$1315,DataRegularSeason20242025!$B$3:$B$1315, "&lt;=" &amp; FI$1, DataRegularSeason20242025!$D$3:$D$1315, $A33)+SUMIFS(DataRegularSeason20242025!$AB$3:$AB$1315,DataRegularSeason20242025!$B$3:$B$1315, "&lt;=" &amp; FI$1, DataRegularSeason20242025!$E$3:$E$1315, $A33)</f>
        <v>37</v>
      </c>
      <c r="FJ33">
        <f>SUMIFS(DataRegularSeason20242025!$AA$3:$AA$1315,DataRegularSeason20242025!$B$3:$B$1315, "&lt;=" &amp; FJ$1, DataRegularSeason20242025!$D$3:$D$1315, $A33)+SUMIFS(DataRegularSeason20242025!$AB$3:$AB$1315,DataRegularSeason20242025!$B$3:$B$1315, "&lt;=" &amp; FJ$1, DataRegularSeason20242025!$E$3:$E$1315, $A33)</f>
        <v>37</v>
      </c>
      <c r="FK33">
        <f>SUMIFS(DataRegularSeason20242025!$AA$3:$AA$1315,DataRegularSeason20242025!$B$3:$B$1315, "&lt;=" &amp; FK$1, DataRegularSeason20242025!$D$3:$D$1315, $A33)+SUMIFS(DataRegularSeason20242025!$AB$3:$AB$1315,DataRegularSeason20242025!$B$3:$B$1315, "&lt;=" &amp; FK$1, DataRegularSeason20242025!$E$3:$E$1315, $A33)</f>
        <v>37</v>
      </c>
      <c r="FL33">
        <f>SUMIFS(DataRegularSeason20242025!$AA$3:$AA$1315,DataRegularSeason20242025!$B$3:$B$1315, "&lt;=" &amp; FL$1, DataRegularSeason20242025!$D$3:$D$1315, $A33)+SUMIFS(DataRegularSeason20242025!$AB$3:$AB$1315,DataRegularSeason20242025!$B$3:$B$1315, "&lt;=" &amp; FL$1, DataRegularSeason20242025!$E$3:$E$1315, $A33)</f>
        <v>37</v>
      </c>
      <c r="FM33">
        <f>SUMIFS(DataRegularSeason20242025!$AA$3:$AA$1315,DataRegularSeason20242025!$B$3:$B$1315, "&lt;=" &amp; FM$1, DataRegularSeason20242025!$D$3:$D$1315, $A33)+SUMIFS(DataRegularSeason20242025!$AB$3:$AB$1315,DataRegularSeason20242025!$B$3:$B$1315, "&lt;=" &amp; FM$1, DataRegularSeason20242025!$E$3:$E$1315, $A33)</f>
        <v>37</v>
      </c>
      <c r="FN33">
        <f>SUMIFS(DataRegularSeason20242025!$AA$3:$AA$1315,DataRegularSeason20242025!$B$3:$B$1315, "&lt;=" &amp; FN$1, DataRegularSeason20242025!$D$3:$D$1315, $A33)+SUMIFS(DataRegularSeason20242025!$AB$3:$AB$1315,DataRegularSeason20242025!$B$3:$B$1315, "&lt;=" &amp; FN$1, DataRegularSeason20242025!$E$3:$E$1315, $A33)</f>
        <v>37</v>
      </c>
      <c r="FO33">
        <f>SUMIFS(DataRegularSeason20242025!$AA$3:$AA$1315,DataRegularSeason20242025!$B$3:$B$1315, "&lt;=" &amp; FO$1, DataRegularSeason20242025!$D$3:$D$1315, $A33)+SUMIFS(DataRegularSeason20242025!$AB$3:$AB$1315,DataRegularSeason20242025!$B$3:$B$1315, "&lt;=" &amp; FO$1, DataRegularSeason20242025!$E$3:$E$1315, $A33)</f>
        <v>37</v>
      </c>
      <c r="FP33">
        <f>SUMIFS(DataRegularSeason20242025!$AA$3:$AA$1315,DataRegularSeason20242025!$B$3:$B$1315, "&lt;=" &amp; FP$1, DataRegularSeason20242025!$D$3:$D$1315, $A33)+SUMIFS(DataRegularSeason20242025!$AB$3:$AB$1315,DataRegularSeason20242025!$B$3:$B$1315, "&lt;=" &amp; FP$1, DataRegularSeason20242025!$E$3:$E$1315, $A33)</f>
        <v>37</v>
      </c>
      <c r="FQ33">
        <f>SUMIFS(DataRegularSeason20242025!$AA$3:$AA$1315,DataRegularSeason20242025!$B$3:$B$1315, "&lt;=" &amp; FQ$1, DataRegularSeason20242025!$D$3:$D$1315, $A33)+SUMIFS(DataRegularSeason20242025!$AB$3:$AB$1315,DataRegularSeason20242025!$B$3:$B$1315, "&lt;=" &amp; FQ$1, DataRegularSeason20242025!$E$3:$E$1315, $A33)</f>
        <v>37</v>
      </c>
      <c r="FR33">
        <f>SUMIFS(DataRegularSeason20242025!$AA$3:$AA$1315,DataRegularSeason20242025!$B$3:$B$1315, "&lt;=" &amp; FR$1, DataRegularSeason20242025!$D$3:$D$1315, $A33)+SUMIFS(DataRegularSeason20242025!$AB$3:$AB$1315,DataRegularSeason20242025!$B$3:$B$1315, "&lt;=" &amp; FR$1, DataRegularSeason20242025!$E$3:$E$1315, $A33)</f>
        <v>37</v>
      </c>
      <c r="FS33">
        <f>SUMIFS(DataRegularSeason20242025!$AA$3:$AA$1315,DataRegularSeason20242025!$B$3:$B$1315, "&lt;=" &amp; FS$1, DataRegularSeason20242025!$D$3:$D$1315, $A33)+SUMIFS(DataRegularSeason20242025!$AB$3:$AB$1315,DataRegularSeason20242025!$B$3:$B$1315, "&lt;=" &amp; FS$1, DataRegularSeason20242025!$E$3:$E$1315, $A33)</f>
        <v>37</v>
      </c>
      <c r="FT33">
        <f>SUMIFS(DataRegularSeason20242025!$AA$3:$AA$1315,DataRegularSeason20242025!$B$3:$B$1315, "&lt;=" &amp; FT$1, DataRegularSeason20242025!$D$3:$D$1315, $A33)+SUMIFS(DataRegularSeason20242025!$AB$3:$AB$1315,DataRegularSeason20242025!$B$3:$B$1315, "&lt;=" &amp; FT$1, DataRegularSeason20242025!$E$3:$E$1315, $A33)</f>
        <v>37</v>
      </c>
      <c r="FU33">
        <f>SUMIFS(DataRegularSeason20242025!$AA$3:$AA$1315,DataRegularSeason20242025!$B$3:$B$1315, "&lt;=" &amp; FU$1, DataRegularSeason20242025!$D$3:$D$1315, $A33)+SUMIFS(DataRegularSeason20242025!$AB$3:$AB$1315,DataRegularSeason20242025!$B$3:$B$1315, "&lt;=" &amp; FU$1, DataRegularSeason20242025!$E$3:$E$1315, $A33)</f>
        <v>37</v>
      </c>
      <c r="FV33">
        <f>SUMIFS(DataRegularSeason20242025!$AA$3:$AA$1315,DataRegularSeason20242025!$B$3:$B$1315, "&lt;=" &amp; FV$1, DataRegularSeason20242025!$D$3:$D$1315, $A33)+SUMIFS(DataRegularSeason20242025!$AB$3:$AB$1315,DataRegularSeason20242025!$B$3:$B$1315, "&lt;=" &amp; FV$1, DataRegularSeason20242025!$E$3:$E$1315, $A33)</f>
        <v>37</v>
      </c>
      <c r="FW33">
        <f>SUMIFS(DataRegularSeason20242025!$AA$3:$AA$1315,DataRegularSeason20242025!$B$3:$B$1315, "&lt;=" &amp; FW$1, DataRegularSeason20242025!$D$3:$D$1315, $A33)+SUMIFS(DataRegularSeason20242025!$AB$3:$AB$1315,DataRegularSeason20242025!$B$3:$B$1315, "&lt;=" &amp; FW$1, DataRegularSeason20242025!$E$3:$E$1315, $A33)</f>
        <v>37</v>
      </c>
      <c r="FX33">
        <f>SUMIFS(DataRegularSeason20242025!$AA$3:$AA$1315,DataRegularSeason20242025!$B$3:$B$1315, "&lt;=" &amp; FX$1, DataRegularSeason20242025!$D$3:$D$1315, $A33)+SUMIFS(DataRegularSeason20242025!$AB$3:$AB$1315,DataRegularSeason20242025!$B$3:$B$1315, "&lt;=" &amp; FX$1, DataRegularSeason20242025!$E$3:$E$1315, $A33)</f>
        <v>37</v>
      </c>
      <c r="FY33">
        <f>SUMIFS(DataRegularSeason20242025!$AA$3:$AA$1315,DataRegularSeason20242025!$B$3:$B$1315, "&lt;=" &amp; FY$1, DataRegularSeason20242025!$D$3:$D$1315, $A33)+SUMIFS(DataRegularSeason20242025!$AB$3:$AB$1315,DataRegularSeason20242025!$B$3:$B$1315, "&lt;=" &amp; FY$1, DataRegularSeason20242025!$E$3:$E$1315, $A33)</f>
        <v>37</v>
      </c>
      <c r="FZ33">
        <f>SUMIFS(DataRegularSeason20242025!$AA$3:$AA$1315,DataRegularSeason20242025!$B$3:$B$1315, "&lt;=" &amp; FZ$1, DataRegularSeason20242025!$D$3:$D$1315, $A33)+SUMIFS(DataRegularSeason20242025!$AB$3:$AB$1315,DataRegularSeason20242025!$B$3:$B$1315, "&lt;=" &amp; FZ$1, DataRegularSeason20242025!$E$3:$E$1315, $A33)</f>
        <v>37</v>
      </c>
      <c r="GA33">
        <f>SUMIFS(DataRegularSeason20242025!$AA$3:$AA$1315,DataRegularSeason20242025!$B$3:$B$1315, "&lt;=" &amp; GA$1, DataRegularSeason20242025!$D$3:$D$1315, $A33)+SUMIFS(DataRegularSeason20242025!$AB$3:$AB$1315,DataRegularSeason20242025!$B$3:$B$1315, "&lt;=" &amp; GA$1, DataRegularSeason20242025!$E$3:$E$1315, $A33)</f>
        <v>37</v>
      </c>
      <c r="GB33">
        <f>SUMIFS(DataRegularSeason20242025!$AA$3:$AA$1315,DataRegularSeason20242025!$B$3:$B$1315, "&lt;=" &amp; GB$1, DataRegularSeason20242025!$D$3:$D$1315, $A33)+SUMIFS(DataRegularSeason20242025!$AB$3:$AB$1315,DataRegularSeason20242025!$B$3:$B$1315, "&lt;=" &amp; GB$1, DataRegularSeason20242025!$E$3:$E$1315, $A33)</f>
        <v>37</v>
      </c>
      <c r="GC33">
        <f>SUMIFS(DataRegularSeason20242025!$AA$3:$AA$1315,DataRegularSeason20242025!$B$3:$B$1315, "&lt;=" &amp; GC$1, DataRegularSeason20242025!$D$3:$D$1315, $A33)+SUMIFS(DataRegularSeason20242025!$AB$3:$AB$1315,DataRegularSeason20242025!$B$3:$B$1315, "&lt;=" &amp; GC$1, DataRegularSeason20242025!$E$3:$E$1315, $A33)</f>
        <v>37</v>
      </c>
      <c r="GD33">
        <f>SUMIFS(DataRegularSeason20242025!$AA$3:$AA$1315,DataRegularSeason20242025!$B$3:$B$1315, "&lt;=" &amp; GD$1, DataRegularSeason20242025!$D$3:$D$1315, $A33)+SUMIFS(DataRegularSeason20242025!$AB$3:$AB$1315,DataRegularSeason20242025!$B$3:$B$1315, "&lt;=" &amp; GD$1, DataRegularSeason20242025!$E$3:$E$1315, $A33)</f>
        <v>37</v>
      </c>
      <c r="GE33">
        <f>SUMIFS(DataRegularSeason20242025!$AA$3:$AA$1315,DataRegularSeason20242025!$B$3:$B$1315, "&lt;=" &amp; GE$1, DataRegularSeason20242025!$D$3:$D$1315, $A33)+SUMIFS(DataRegularSeason20242025!$AB$3:$AB$1315,DataRegularSeason20242025!$B$3:$B$1315, "&lt;=" &amp; GE$1, DataRegularSeason20242025!$E$3:$E$1315, $A33)</f>
        <v>37</v>
      </c>
      <c r="GF33">
        <f>SUMIFS(DataRegularSeason20242025!$AA$3:$AA$1315,DataRegularSeason20242025!$B$3:$B$1315, "&lt;=" &amp; GF$1, DataRegularSeason20242025!$D$3:$D$1315, $A33)+SUMIFS(DataRegularSeason20242025!$AB$3:$AB$1315,DataRegularSeason20242025!$B$3:$B$1315, "&lt;=" &amp; GF$1, DataRegularSeason20242025!$E$3:$E$1315, $A33)</f>
        <v>37</v>
      </c>
      <c r="GG33">
        <f>SUMIFS(DataRegularSeason20242025!$AA$3:$AA$1315,DataRegularSeason20242025!$B$3:$B$1315, "&lt;=" &amp; GG$1, DataRegularSeason20242025!$D$3:$D$1315, $A33)+SUMIFS(DataRegularSeason20242025!$AB$3:$AB$1315,DataRegularSeason20242025!$B$3:$B$1315, "&lt;=" &amp; GG$1, DataRegularSeason20242025!$E$3:$E$1315, $A33)</f>
        <v>37</v>
      </c>
      <c r="GH33">
        <f>SUMIFS(DataRegularSeason20242025!$AA$3:$AA$1315,DataRegularSeason20242025!$B$3:$B$1315, "&lt;=" &amp; GH$1, DataRegularSeason20242025!$D$3:$D$1315, $A33)+SUMIFS(DataRegularSeason20242025!$AB$3:$AB$1315,DataRegularSeason20242025!$B$3:$B$1315, "&lt;=" &amp; GH$1, DataRegularSeason20242025!$E$3:$E$1315, $A33)</f>
        <v>37</v>
      </c>
      <c r="GI33">
        <f>SUMIFS(DataRegularSeason20242025!$AA$3:$AA$1315,DataRegularSeason20242025!$B$3:$B$1315, "&lt;=" &amp; GI$1, DataRegularSeason20242025!$D$3:$D$1315, $A33)+SUMIFS(DataRegularSeason20242025!$AB$3:$AB$1315,DataRegularSeason20242025!$B$3:$B$1315, "&lt;=" &amp; GI$1, DataRegularSeason20242025!$E$3:$E$1315, $A33)</f>
        <v>37</v>
      </c>
      <c r="GJ33">
        <f>SUMIFS(DataRegularSeason20242025!$AA$3:$AA$1315,DataRegularSeason20242025!$B$3:$B$1315, "&lt;=" &amp; GJ$1, DataRegularSeason20242025!$D$3:$D$1315, $A33)+SUMIFS(DataRegularSeason20242025!$AB$3:$AB$1315,DataRegularSeason20242025!$B$3:$B$1315, "&lt;=" &amp; GJ$1, DataRegularSeason20242025!$E$3:$E$1315, $A33)</f>
        <v>37</v>
      </c>
      <c r="GK33">
        <f>SUMIFS(DataRegularSeason20242025!$AA$3:$AA$1315,DataRegularSeason20242025!$B$3:$B$1315, "&lt;=" &amp; GK$1, DataRegularSeason20242025!$D$3:$D$1315, $A33)+SUMIFS(DataRegularSeason20242025!$AB$3:$AB$1315,DataRegularSeason20242025!$B$3:$B$1315, "&lt;=" &amp; GK$1, DataRegularSeason20242025!$E$3:$E$1315, $A33)</f>
        <v>37</v>
      </c>
      <c r="GL33">
        <f>SUMIFS(DataRegularSeason20242025!$AA$3:$AA$1315,DataRegularSeason20242025!$B$3:$B$1315, "&lt;=" &amp; GL$1, DataRegularSeason20242025!$D$3:$D$1315, $A33)+SUMIFS(DataRegularSeason20242025!$AB$3:$AB$1315,DataRegularSeason20242025!$B$3:$B$1315, "&lt;=" &amp; GL$1, DataRegularSeason20242025!$E$3:$E$1315, $A33)</f>
        <v>37</v>
      </c>
      <c r="GM33">
        <f>SUMIFS(DataRegularSeason20242025!$AA$3:$AA$1315,DataRegularSeason20242025!$B$3:$B$1315, "&lt;=" &amp; GM$1, DataRegularSeason20242025!$D$3:$D$1315, $A33)+SUMIFS(DataRegularSeason20242025!$AB$3:$AB$1315,DataRegularSeason20242025!$B$3:$B$1315, "&lt;=" &amp; GM$1, DataRegularSeason20242025!$E$3:$E$1315, $A33)</f>
        <v>37</v>
      </c>
      <c r="GN33">
        <f>SUMIFS(DataRegularSeason20242025!$AA$3:$AA$1315,DataRegularSeason20242025!$B$3:$B$1315, "&lt;=" &amp; GN$1, DataRegularSeason20242025!$D$3:$D$1315, $A33)+SUMIFS(DataRegularSeason20242025!$AB$3:$AB$1315,DataRegularSeason20242025!$B$3:$B$1315, "&lt;=" &amp; GN$1, DataRegularSeason20242025!$E$3:$E$1315, $A33)</f>
        <v>37</v>
      </c>
      <c r="GO33">
        <f>SUMIFS(DataRegularSeason20242025!$AA$3:$AA$1315,DataRegularSeason20242025!$B$3:$B$1315, "&lt;=" &amp; GO$1, DataRegularSeason20242025!$D$3:$D$1315, $A33)+SUMIFS(DataRegularSeason20242025!$AB$3:$AB$1315,DataRegularSeason20242025!$B$3:$B$1315, "&lt;=" &amp; GO$1, DataRegularSeason20242025!$E$3:$E$1315, $A33)</f>
        <v>37</v>
      </c>
      <c r="GP33">
        <f>SUMIFS(DataRegularSeason20242025!$AA$3:$AA$1315,DataRegularSeason20242025!$B$3:$B$1315, "&lt;=" &amp; GP$1, DataRegularSeason20242025!$D$3:$D$1315, $A33)+SUMIFS(DataRegularSeason20242025!$AB$3:$AB$1315,DataRegularSeason20242025!$B$3:$B$1315, "&lt;=" &amp; GP$1, DataRegularSeason20242025!$E$3:$E$1315, $A33)</f>
        <v>37</v>
      </c>
      <c r="GQ33">
        <f>SUMIFS(DataRegularSeason20242025!$AA$3:$AA$1315,DataRegularSeason20242025!$B$3:$B$1315, "&lt;=" &amp; GQ$1, DataRegularSeason20242025!$D$3:$D$1315, $A33)+SUMIFS(DataRegularSeason20242025!$AB$3:$AB$1315,DataRegularSeason20242025!$B$3:$B$1315, "&lt;=" &amp; GQ$1, DataRegularSeason20242025!$E$3:$E$1315, $A33)</f>
        <v>37</v>
      </c>
      <c r="GR33">
        <f>SUMIFS(DataRegularSeason20242025!$AA$3:$AA$1315,DataRegularSeason20242025!$B$3:$B$1315, "&lt;=" &amp; GR$1, DataRegularSeason20242025!$D$3:$D$1315, $A33)+SUMIFS(DataRegularSeason20242025!$AB$3:$AB$1315,DataRegularSeason20242025!$B$3:$B$1315, "&lt;=" &amp; GR$1, DataRegularSeason20242025!$E$3:$E$1315, $A33)</f>
        <v>37</v>
      </c>
      <c r="GS33">
        <f>SUMIFS(DataRegularSeason20242025!$AA$3:$AA$1315,DataRegularSeason20242025!$B$3:$B$1315, "&lt;=" &amp; GS$1, DataRegularSeason20242025!$D$3:$D$1315, $A33)+SUMIFS(DataRegularSeason20242025!$AB$3:$AB$1315,DataRegularSeason20242025!$B$3:$B$1315, "&lt;=" &amp; GS$1, DataRegularSeason20242025!$E$3:$E$1315, $A33)</f>
        <v>37</v>
      </c>
      <c r="GT33">
        <f>SUMIFS(DataRegularSeason20242025!$AA$3:$AA$1315,DataRegularSeason20242025!$B$3:$B$1315, "&lt;=" &amp; GT$1, DataRegularSeason20242025!$D$3:$D$1315, $A33)+SUMIFS(DataRegularSeason20242025!$AB$3:$AB$1315,DataRegularSeason20242025!$B$3:$B$1315, "&lt;=" &amp; GT$1, DataRegularSeason20242025!$E$3:$E$1315, $A33)</f>
        <v>37</v>
      </c>
      <c r="GU33">
        <f>SUMIFS(DataRegularSeason20242025!$AA$3:$AA$1315,DataRegularSeason20242025!$B$3:$B$1315, "&lt;=" &amp; GU$1, DataRegularSeason20242025!$D$3:$D$1315, $A33)+SUMIFS(DataRegularSeason20242025!$AB$3:$AB$1315,DataRegularSeason20242025!$B$3:$B$1315, "&lt;=" &amp; GU$1, DataRegularSeason20242025!$E$3:$E$1315, $A33)</f>
        <v>37</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62.375</v>
      </c>
      <c r="ER34">
        <f>SUBTOTAL(101,Table4[2025-02-24])</f>
        <v>62.375</v>
      </c>
      <c r="ES34">
        <f>SUBTOTAL(101,Table4[2025-02-25])</f>
        <v>62.375</v>
      </c>
      <c r="ET34">
        <f>SUBTOTAL(101,Table4[2025-02-26])</f>
        <v>62.375</v>
      </c>
      <c r="EU34">
        <f>SUBTOTAL(101,Table4[2025-02-27])</f>
        <v>62.375</v>
      </c>
      <c r="EV34">
        <f>SUBTOTAL(101,Table4[2025-02-28])</f>
        <v>62.375</v>
      </c>
      <c r="EW34">
        <f>SUBTOTAL(101,Table4[2025-03-01])</f>
        <v>62.375</v>
      </c>
      <c r="EX34">
        <f>SUBTOTAL(101,Table4[2025-03-02])</f>
        <v>62.375</v>
      </c>
      <c r="EY34">
        <f>SUBTOTAL(101,Table4[2025-03-03])</f>
        <v>62.375</v>
      </c>
      <c r="EZ34">
        <f>SUBTOTAL(101,Table4[2025-03-04])</f>
        <v>62.375</v>
      </c>
      <c r="FA34">
        <f>SUBTOTAL(101,Table4[2025-03-05])</f>
        <v>62.375</v>
      </c>
      <c r="FB34">
        <f>SUBTOTAL(101,Table4[2025-03-06])</f>
        <v>62.375</v>
      </c>
      <c r="FC34">
        <f>SUBTOTAL(101,Table4[2025-03-07])</f>
        <v>62.375</v>
      </c>
      <c r="FD34">
        <f>SUBTOTAL(101,Table4[2025-03-08])</f>
        <v>62.375</v>
      </c>
      <c r="FE34">
        <f>SUBTOTAL(101,Table4[2025-03-09])</f>
        <v>62.375</v>
      </c>
      <c r="FF34">
        <f>SUBTOTAL(101,Table4[2025-03-10])</f>
        <v>62.375</v>
      </c>
      <c r="FG34">
        <f>SUBTOTAL(101,Table4[2025-03-11])</f>
        <v>62.375</v>
      </c>
      <c r="FH34">
        <f>SUBTOTAL(101,Table4[2025-03-12])</f>
        <v>62.375</v>
      </c>
      <c r="FI34">
        <f>SUBTOTAL(101,Table4[2025-03-13])</f>
        <v>62.375</v>
      </c>
      <c r="FJ34">
        <f>SUBTOTAL(101,Table4[2025-03-14])</f>
        <v>62.375</v>
      </c>
      <c r="FK34">
        <f>SUBTOTAL(101,Table4[2025-03-15])</f>
        <v>62.375</v>
      </c>
      <c r="FL34">
        <f>SUBTOTAL(101,Table4[2025-03-16])</f>
        <v>62.375</v>
      </c>
      <c r="FM34">
        <f>SUBTOTAL(101,Table4[2025-03-17])</f>
        <v>62.375</v>
      </c>
      <c r="FN34">
        <f>SUBTOTAL(101,Table4[2025-03-18])</f>
        <v>62.375</v>
      </c>
      <c r="FO34">
        <f>SUBTOTAL(101,Table4[2025-03-19])</f>
        <v>62.375</v>
      </c>
      <c r="FP34">
        <f>SUBTOTAL(101,Table4[2025-03-20])</f>
        <v>62.375</v>
      </c>
      <c r="FQ34">
        <f>SUBTOTAL(101,Table4[2025-03-21])</f>
        <v>62.375</v>
      </c>
      <c r="FR34">
        <f>SUBTOTAL(101,Table4[2025-03-22])</f>
        <v>62.375</v>
      </c>
      <c r="FS34">
        <f>SUBTOTAL(101,Table4[2025-03-23])</f>
        <v>62.375</v>
      </c>
      <c r="FT34">
        <f>SUBTOTAL(101,Table4[2025-03-24])</f>
        <v>62.375</v>
      </c>
      <c r="FU34">
        <f>SUBTOTAL(101,Table4[2025-03-25])</f>
        <v>62.375</v>
      </c>
      <c r="FV34">
        <f>SUBTOTAL(101,Table4[2025-03-26])</f>
        <v>62.375</v>
      </c>
      <c r="FW34">
        <f>SUBTOTAL(101,Table4[2025-03-27])</f>
        <v>62.375</v>
      </c>
      <c r="FX34">
        <f>SUBTOTAL(101,Table4[2025-03-28])</f>
        <v>62.375</v>
      </c>
      <c r="FY34">
        <f>SUBTOTAL(101,Table4[2025-03-29])</f>
        <v>62.375</v>
      </c>
      <c r="FZ34">
        <f>SUBTOTAL(101,Table4[2025-03-30])</f>
        <v>62.375</v>
      </c>
      <c r="GA34">
        <f>SUBTOTAL(101,Table4[2025-03-31])</f>
        <v>62.375</v>
      </c>
      <c r="GB34">
        <f>SUBTOTAL(101,Table4[2025-04-01])</f>
        <v>62.375</v>
      </c>
      <c r="GC34">
        <f>SUBTOTAL(101,Table4[2025-04-02])</f>
        <v>62.375</v>
      </c>
      <c r="GD34">
        <f>SUBTOTAL(101,Table4[2025-04-03])</f>
        <v>62.375</v>
      </c>
      <c r="GE34">
        <f>SUBTOTAL(101,Table4[2025-04-04])</f>
        <v>62.375</v>
      </c>
      <c r="GF34">
        <f>SUBTOTAL(101,Table4[2025-04-05])</f>
        <v>62.375</v>
      </c>
      <c r="GG34">
        <f>SUBTOTAL(101,Table4[2025-04-06])</f>
        <v>62.375</v>
      </c>
      <c r="GH34">
        <f>SUBTOTAL(101,Table4[2025-04-07])</f>
        <v>62.375</v>
      </c>
      <c r="GI34">
        <f>SUBTOTAL(101,Table4[2025-04-08])</f>
        <v>62.375</v>
      </c>
      <c r="GJ34">
        <f>SUBTOTAL(101,Table4[2025-04-09])</f>
        <v>62.375</v>
      </c>
      <c r="GK34">
        <f>SUBTOTAL(101,Table4[2025-04-10])</f>
        <v>62.375</v>
      </c>
      <c r="GL34">
        <f>SUBTOTAL(101,Table4[2025-04-11])</f>
        <v>62.375</v>
      </c>
      <c r="GM34">
        <f>SUBTOTAL(101,Table4[2025-04-12])</f>
        <v>62.375</v>
      </c>
      <c r="GN34">
        <f>SUBTOTAL(101,Table4[2025-04-13])</f>
        <v>62.375</v>
      </c>
      <c r="GO34">
        <f>SUBTOTAL(101,Table4[2025-04-14])</f>
        <v>62.375</v>
      </c>
      <c r="GP34">
        <f>SUBTOTAL(101,Table4[2025-04-15])</f>
        <v>62.375</v>
      </c>
      <c r="GQ34">
        <f>SUBTOTAL(101,Table4[2025-04-16])</f>
        <v>62.375</v>
      </c>
      <c r="GR34">
        <f>SUBTOTAL(101,Table4[2025-04-17])</f>
        <v>62.375</v>
      </c>
      <c r="GS34">
        <f>SUBTOTAL(101,Table4[2025-04-18])</f>
        <v>62.375</v>
      </c>
      <c r="GT34">
        <f>SUBTOTAL(101,Table4[2025-04-19])</f>
        <v>62.375</v>
      </c>
      <c r="GU34">
        <f>SUBTOTAL(101,Table4[2025-04-20])</f>
        <v>62.375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72</v>
      </c>
      <c r="ER38">
        <f>SUMIFS(DataRegularSeason20242025!$AA$3:$AA$1315,DataRegularSeason20242025!$B$3:$B$1315, "&lt;=" &amp; ER$1, DataRegularSeason20242025!$D$3:$D$1315, $A38)+SUMIFS(DataRegularSeason20242025!$AB$3:$AB$1315,DataRegularSeason20242025!$B$3:$B$1315, "&lt;=" &amp; ER$1, DataRegularSeason20242025!$E$3:$E$1315, $A38)</f>
        <v>72</v>
      </c>
      <c r="ES38">
        <f>SUMIFS(DataRegularSeason20242025!$AA$3:$AA$1315,DataRegularSeason20242025!$B$3:$B$1315, "&lt;=" &amp; ES$1, DataRegularSeason20242025!$D$3:$D$1315, $A38)+SUMIFS(DataRegularSeason20242025!$AB$3:$AB$1315,DataRegularSeason20242025!$B$3:$B$1315, "&lt;=" &amp; ES$1, DataRegularSeason20242025!$E$3:$E$1315, $A38)</f>
        <v>72</v>
      </c>
      <c r="ET38">
        <f>SUMIFS(DataRegularSeason20242025!$AA$3:$AA$1315,DataRegularSeason20242025!$B$3:$B$1315, "&lt;=" &amp; ET$1, DataRegularSeason20242025!$D$3:$D$1315, $A38)+SUMIFS(DataRegularSeason20242025!$AB$3:$AB$1315,DataRegularSeason20242025!$B$3:$B$1315, "&lt;=" &amp; ET$1, DataRegularSeason20242025!$E$3:$E$1315, $A38)</f>
        <v>72</v>
      </c>
      <c r="EU38">
        <f>SUMIFS(DataRegularSeason20242025!$AA$3:$AA$1315,DataRegularSeason20242025!$B$3:$B$1315, "&lt;=" &amp; EU$1, DataRegularSeason20242025!$D$3:$D$1315, $A38)+SUMIFS(DataRegularSeason20242025!$AB$3:$AB$1315,DataRegularSeason20242025!$B$3:$B$1315, "&lt;=" &amp; EU$1, DataRegularSeason20242025!$E$3:$E$1315, $A38)</f>
        <v>72</v>
      </c>
      <c r="EV38">
        <f>SUMIFS(DataRegularSeason20242025!$AA$3:$AA$1315,DataRegularSeason20242025!$B$3:$B$1315, "&lt;=" &amp; EV$1, DataRegularSeason20242025!$D$3:$D$1315, $A38)+SUMIFS(DataRegularSeason20242025!$AB$3:$AB$1315,DataRegularSeason20242025!$B$3:$B$1315, "&lt;=" &amp; EV$1, DataRegularSeason20242025!$E$3:$E$1315, $A38)</f>
        <v>72</v>
      </c>
      <c r="EW38">
        <f>SUMIFS(DataRegularSeason20242025!$AA$3:$AA$1315,DataRegularSeason20242025!$B$3:$B$1315, "&lt;=" &amp; EW$1, DataRegularSeason20242025!$D$3:$D$1315, $A38)+SUMIFS(DataRegularSeason20242025!$AB$3:$AB$1315,DataRegularSeason20242025!$B$3:$B$1315, "&lt;=" &amp; EW$1, DataRegularSeason20242025!$E$3:$E$1315, $A38)</f>
        <v>72</v>
      </c>
      <c r="EX38">
        <f>SUMIFS(DataRegularSeason20242025!$AA$3:$AA$1315,DataRegularSeason20242025!$B$3:$B$1315, "&lt;=" &amp; EX$1, DataRegularSeason20242025!$D$3:$D$1315, $A38)+SUMIFS(DataRegularSeason20242025!$AB$3:$AB$1315,DataRegularSeason20242025!$B$3:$B$1315, "&lt;=" &amp; EX$1, DataRegularSeason20242025!$E$3:$E$1315, $A38)</f>
        <v>72</v>
      </c>
      <c r="EY38">
        <f>SUMIFS(DataRegularSeason20242025!$AA$3:$AA$1315,DataRegularSeason20242025!$B$3:$B$1315, "&lt;=" &amp; EY$1, DataRegularSeason20242025!$D$3:$D$1315, $A38)+SUMIFS(DataRegularSeason20242025!$AB$3:$AB$1315,DataRegularSeason20242025!$B$3:$B$1315, "&lt;=" &amp; EY$1, DataRegularSeason20242025!$E$3:$E$1315, $A38)</f>
        <v>72</v>
      </c>
      <c r="EZ38">
        <f>SUMIFS(DataRegularSeason20242025!$AA$3:$AA$1315,DataRegularSeason20242025!$B$3:$B$1315, "&lt;=" &amp; EZ$1, DataRegularSeason20242025!$D$3:$D$1315, $A38)+SUMIFS(DataRegularSeason20242025!$AB$3:$AB$1315,DataRegularSeason20242025!$B$3:$B$1315, "&lt;=" &amp; EZ$1, DataRegularSeason20242025!$E$3:$E$1315, $A38)</f>
        <v>72</v>
      </c>
      <c r="FA38">
        <f>SUMIFS(DataRegularSeason20242025!$AA$3:$AA$1315,DataRegularSeason20242025!$B$3:$B$1315, "&lt;=" &amp; FA$1, DataRegularSeason20242025!$D$3:$D$1315, $A38)+SUMIFS(DataRegularSeason20242025!$AB$3:$AB$1315,DataRegularSeason20242025!$B$3:$B$1315, "&lt;=" &amp; FA$1, DataRegularSeason20242025!$E$3:$E$1315, $A38)</f>
        <v>72</v>
      </c>
      <c r="FB38">
        <f>SUMIFS(DataRegularSeason20242025!$AA$3:$AA$1315,DataRegularSeason20242025!$B$3:$B$1315, "&lt;=" &amp; FB$1, DataRegularSeason20242025!$D$3:$D$1315, $A38)+SUMIFS(DataRegularSeason20242025!$AB$3:$AB$1315,DataRegularSeason20242025!$B$3:$B$1315, "&lt;=" &amp; FB$1, DataRegularSeason20242025!$E$3:$E$1315, $A38)</f>
        <v>72</v>
      </c>
      <c r="FC38">
        <f>SUMIFS(DataRegularSeason20242025!$AA$3:$AA$1315,DataRegularSeason20242025!$B$3:$B$1315, "&lt;=" &amp; FC$1, DataRegularSeason20242025!$D$3:$D$1315, $A38)+SUMIFS(DataRegularSeason20242025!$AB$3:$AB$1315,DataRegularSeason20242025!$B$3:$B$1315, "&lt;=" &amp; FC$1, DataRegularSeason20242025!$E$3:$E$1315, $A38)</f>
        <v>72</v>
      </c>
      <c r="FD38">
        <f>SUMIFS(DataRegularSeason20242025!$AA$3:$AA$1315,DataRegularSeason20242025!$B$3:$B$1315, "&lt;=" &amp; FD$1, DataRegularSeason20242025!$D$3:$D$1315, $A38)+SUMIFS(DataRegularSeason20242025!$AB$3:$AB$1315,DataRegularSeason20242025!$B$3:$B$1315, "&lt;=" &amp; FD$1, DataRegularSeason20242025!$E$3:$E$1315, $A38)</f>
        <v>72</v>
      </c>
      <c r="FE38">
        <f>SUMIFS(DataRegularSeason20242025!$AA$3:$AA$1315,DataRegularSeason20242025!$B$3:$B$1315, "&lt;=" &amp; FE$1, DataRegularSeason20242025!$D$3:$D$1315, $A38)+SUMIFS(DataRegularSeason20242025!$AB$3:$AB$1315,DataRegularSeason20242025!$B$3:$B$1315, "&lt;=" &amp; FE$1, DataRegularSeason20242025!$E$3:$E$1315, $A38)</f>
        <v>72</v>
      </c>
      <c r="FF38">
        <f>SUMIFS(DataRegularSeason20242025!$AA$3:$AA$1315,DataRegularSeason20242025!$B$3:$B$1315, "&lt;=" &amp; FF$1, DataRegularSeason20242025!$D$3:$D$1315, $A38)+SUMIFS(DataRegularSeason20242025!$AB$3:$AB$1315,DataRegularSeason20242025!$B$3:$B$1315, "&lt;=" &amp; FF$1, DataRegularSeason20242025!$E$3:$E$1315, $A38)</f>
        <v>72</v>
      </c>
      <c r="FG38">
        <f>SUMIFS(DataRegularSeason20242025!$AA$3:$AA$1315,DataRegularSeason20242025!$B$3:$B$1315, "&lt;=" &amp; FG$1, DataRegularSeason20242025!$D$3:$D$1315, $A38)+SUMIFS(DataRegularSeason20242025!$AB$3:$AB$1315,DataRegularSeason20242025!$B$3:$B$1315, "&lt;=" &amp; FG$1, DataRegularSeason20242025!$E$3:$E$1315, $A38)</f>
        <v>72</v>
      </c>
      <c r="FH38">
        <f>SUMIFS(DataRegularSeason20242025!$AA$3:$AA$1315,DataRegularSeason20242025!$B$3:$B$1315, "&lt;=" &amp; FH$1, DataRegularSeason20242025!$D$3:$D$1315, $A38)+SUMIFS(DataRegularSeason20242025!$AB$3:$AB$1315,DataRegularSeason20242025!$B$3:$B$1315, "&lt;=" &amp; FH$1, DataRegularSeason20242025!$E$3:$E$1315, $A38)</f>
        <v>72</v>
      </c>
      <c r="FI38">
        <f>SUMIFS(DataRegularSeason20242025!$AA$3:$AA$1315,DataRegularSeason20242025!$B$3:$B$1315, "&lt;=" &amp; FI$1, DataRegularSeason20242025!$D$3:$D$1315, $A38)+SUMIFS(DataRegularSeason20242025!$AB$3:$AB$1315,DataRegularSeason20242025!$B$3:$B$1315, "&lt;=" &amp; FI$1, DataRegularSeason20242025!$E$3:$E$1315, $A38)</f>
        <v>72</v>
      </c>
      <c r="FJ38">
        <f>SUMIFS(DataRegularSeason20242025!$AA$3:$AA$1315,DataRegularSeason20242025!$B$3:$B$1315, "&lt;=" &amp; FJ$1, DataRegularSeason20242025!$D$3:$D$1315, $A38)+SUMIFS(DataRegularSeason20242025!$AB$3:$AB$1315,DataRegularSeason20242025!$B$3:$B$1315, "&lt;=" &amp; FJ$1, DataRegularSeason20242025!$E$3:$E$1315, $A38)</f>
        <v>72</v>
      </c>
      <c r="FK38">
        <f>SUMIFS(DataRegularSeason20242025!$AA$3:$AA$1315,DataRegularSeason20242025!$B$3:$B$1315, "&lt;=" &amp; FK$1, DataRegularSeason20242025!$D$3:$D$1315, $A38)+SUMIFS(DataRegularSeason20242025!$AB$3:$AB$1315,DataRegularSeason20242025!$B$3:$B$1315, "&lt;=" &amp; FK$1, DataRegularSeason20242025!$E$3:$E$1315, $A38)</f>
        <v>72</v>
      </c>
      <c r="FL38">
        <f>SUMIFS(DataRegularSeason20242025!$AA$3:$AA$1315,DataRegularSeason20242025!$B$3:$B$1315, "&lt;=" &amp; FL$1, DataRegularSeason20242025!$D$3:$D$1315, $A38)+SUMIFS(DataRegularSeason20242025!$AB$3:$AB$1315,DataRegularSeason20242025!$B$3:$B$1315, "&lt;=" &amp; FL$1, DataRegularSeason20242025!$E$3:$E$1315, $A38)</f>
        <v>72</v>
      </c>
      <c r="FM38">
        <f>SUMIFS(DataRegularSeason20242025!$AA$3:$AA$1315,DataRegularSeason20242025!$B$3:$B$1315, "&lt;=" &amp; FM$1, DataRegularSeason20242025!$D$3:$D$1315, $A38)+SUMIFS(DataRegularSeason20242025!$AB$3:$AB$1315,DataRegularSeason20242025!$B$3:$B$1315, "&lt;=" &amp; FM$1, DataRegularSeason20242025!$E$3:$E$1315, $A38)</f>
        <v>72</v>
      </c>
      <c r="FN38">
        <f>SUMIFS(DataRegularSeason20242025!$AA$3:$AA$1315,DataRegularSeason20242025!$B$3:$B$1315, "&lt;=" &amp; FN$1, DataRegularSeason20242025!$D$3:$D$1315, $A38)+SUMIFS(DataRegularSeason20242025!$AB$3:$AB$1315,DataRegularSeason20242025!$B$3:$B$1315, "&lt;=" &amp; FN$1, DataRegularSeason20242025!$E$3:$E$1315, $A38)</f>
        <v>72</v>
      </c>
      <c r="FO38">
        <f>SUMIFS(DataRegularSeason20242025!$AA$3:$AA$1315,DataRegularSeason20242025!$B$3:$B$1315, "&lt;=" &amp; FO$1, DataRegularSeason20242025!$D$3:$D$1315, $A38)+SUMIFS(DataRegularSeason20242025!$AB$3:$AB$1315,DataRegularSeason20242025!$B$3:$B$1315, "&lt;=" &amp; FO$1, DataRegularSeason20242025!$E$3:$E$1315, $A38)</f>
        <v>72</v>
      </c>
      <c r="FP38">
        <f>SUMIFS(DataRegularSeason20242025!$AA$3:$AA$1315,DataRegularSeason20242025!$B$3:$B$1315, "&lt;=" &amp; FP$1, DataRegularSeason20242025!$D$3:$D$1315, $A38)+SUMIFS(DataRegularSeason20242025!$AB$3:$AB$1315,DataRegularSeason20242025!$B$3:$B$1315, "&lt;=" &amp; FP$1, DataRegularSeason20242025!$E$3:$E$1315, $A38)</f>
        <v>72</v>
      </c>
      <c r="FQ38">
        <f>SUMIFS(DataRegularSeason20242025!$AA$3:$AA$1315,DataRegularSeason20242025!$B$3:$B$1315, "&lt;=" &amp; FQ$1, DataRegularSeason20242025!$D$3:$D$1315, $A38)+SUMIFS(DataRegularSeason20242025!$AB$3:$AB$1315,DataRegularSeason20242025!$B$3:$B$1315, "&lt;=" &amp; FQ$1, DataRegularSeason20242025!$E$3:$E$1315, $A38)</f>
        <v>72</v>
      </c>
      <c r="FR38">
        <f>SUMIFS(DataRegularSeason20242025!$AA$3:$AA$1315,DataRegularSeason20242025!$B$3:$B$1315, "&lt;=" &amp; FR$1, DataRegularSeason20242025!$D$3:$D$1315, $A38)+SUMIFS(DataRegularSeason20242025!$AB$3:$AB$1315,DataRegularSeason20242025!$B$3:$B$1315, "&lt;=" &amp; FR$1, DataRegularSeason20242025!$E$3:$E$1315, $A38)</f>
        <v>72</v>
      </c>
      <c r="FS38">
        <f>SUMIFS(DataRegularSeason20242025!$AA$3:$AA$1315,DataRegularSeason20242025!$B$3:$B$1315, "&lt;=" &amp; FS$1, DataRegularSeason20242025!$D$3:$D$1315, $A38)+SUMIFS(DataRegularSeason20242025!$AB$3:$AB$1315,DataRegularSeason20242025!$B$3:$B$1315, "&lt;=" &amp; FS$1, DataRegularSeason20242025!$E$3:$E$1315, $A38)</f>
        <v>72</v>
      </c>
      <c r="FT38">
        <f>SUMIFS(DataRegularSeason20242025!$AA$3:$AA$1315,DataRegularSeason20242025!$B$3:$B$1315, "&lt;=" &amp; FT$1, DataRegularSeason20242025!$D$3:$D$1315, $A38)+SUMIFS(DataRegularSeason20242025!$AB$3:$AB$1315,DataRegularSeason20242025!$B$3:$B$1315, "&lt;=" &amp; FT$1, DataRegularSeason20242025!$E$3:$E$1315, $A38)</f>
        <v>72</v>
      </c>
      <c r="FU38">
        <f>SUMIFS(DataRegularSeason20242025!$AA$3:$AA$1315,DataRegularSeason20242025!$B$3:$B$1315, "&lt;=" &amp; FU$1, DataRegularSeason20242025!$D$3:$D$1315, $A38)+SUMIFS(DataRegularSeason20242025!$AB$3:$AB$1315,DataRegularSeason20242025!$B$3:$B$1315, "&lt;=" &amp; FU$1, DataRegularSeason20242025!$E$3:$E$1315, $A38)</f>
        <v>72</v>
      </c>
      <c r="FV38">
        <f>SUMIFS(DataRegularSeason20242025!$AA$3:$AA$1315,DataRegularSeason20242025!$B$3:$B$1315, "&lt;=" &amp; FV$1, DataRegularSeason20242025!$D$3:$D$1315, $A38)+SUMIFS(DataRegularSeason20242025!$AB$3:$AB$1315,DataRegularSeason20242025!$B$3:$B$1315, "&lt;=" &amp; FV$1, DataRegularSeason20242025!$E$3:$E$1315, $A38)</f>
        <v>72</v>
      </c>
      <c r="FW38">
        <f>SUMIFS(DataRegularSeason20242025!$AA$3:$AA$1315,DataRegularSeason20242025!$B$3:$B$1315, "&lt;=" &amp; FW$1, DataRegularSeason20242025!$D$3:$D$1315, $A38)+SUMIFS(DataRegularSeason20242025!$AB$3:$AB$1315,DataRegularSeason20242025!$B$3:$B$1315, "&lt;=" &amp; FW$1, DataRegularSeason20242025!$E$3:$E$1315, $A38)</f>
        <v>72</v>
      </c>
      <c r="FX38">
        <f>SUMIFS(DataRegularSeason20242025!$AA$3:$AA$1315,DataRegularSeason20242025!$B$3:$B$1315, "&lt;=" &amp; FX$1, DataRegularSeason20242025!$D$3:$D$1315, $A38)+SUMIFS(DataRegularSeason20242025!$AB$3:$AB$1315,DataRegularSeason20242025!$B$3:$B$1315, "&lt;=" &amp; FX$1, DataRegularSeason20242025!$E$3:$E$1315, $A38)</f>
        <v>72</v>
      </c>
      <c r="FY38">
        <f>SUMIFS(DataRegularSeason20242025!$AA$3:$AA$1315,DataRegularSeason20242025!$B$3:$B$1315, "&lt;=" &amp; FY$1, DataRegularSeason20242025!$D$3:$D$1315, $A38)+SUMIFS(DataRegularSeason20242025!$AB$3:$AB$1315,DataRegularSeason20242025!$B$3:$B$1315, "&lt;=" &amp; FY$1, DataRegularSeason20242025!$E$3:$E$1315, $A38)</f>
        <v>72</v>
      </c>
      <c r="FZ38">
        <f>SUMIFS(DataRegularSeason20242025!$AA$3:$AA$1315,DataRegularSeason20242025!$B$3:$B$1315, "&lt;=" &amp; FZ$1, DataRegularSeason20242025!$D$3:$D$1315, $A38)+SUMIFS(DataRegularSeason20242025!$AB$3:$AB$1315,DataRegularSeason20242025!$B$3:$B$1315, "&lt;=" &amp; FZ$1, DataRegularSeason20242025!$E$3:$E$1315, $A38)</f>
        <v>72</v>
      </c>
      <c r="GA38">
        <f>SUMIFS(DataRegularSeason20242025!$AA$3:$AA$1315,DataRegularSeason20242025!$B$3:$B$1315, "&lt;=" &amp; GA$1, DataRegularSeason20242025!$D$3:$D$1315, $A38)+SUMIFS(DataRegularSeason20242025!$AB$3:$AB$1315,DataRegularSeason20242025!$B$3:$B$1315, "&lt;=" &amp; GA$1, DataRegularSeason20242025!$E$3:$E$1315, $A38)</f>
        <v>72</v>
      </c>
      <c r="GB38">
        <f>SUMIFS(DataRegularSeason20242025!$AA$3:$AA$1315,DataRegularSeason20242025!$B$3:$B$1315, "&lt;=" &amp; GB$1, DataRegularSeason20242025!$D$3:$D$1315, $A38)+SUMIFS(DataRegularSeason20242025!$AB$3:$AB$1315,DataRegularSeason20242025!$B$3:$B$1315, "&lt;=" &amp; GB$1, DataRegularSeason20242025!$E$3:$E$1315, $A38)</f>
        <v>72</v>
      </c>
      <c r="GC38">
        <f>SUMIFS(DataRegularSeason20242025!$AA$3:$AA$1315,DataRegularSeason20242025!$B$3:$B$1315, "&lt;=" &amp; GC$1, DataRegularSeason20242025!$D$3:$D$1315, $A38)+SUMIFS(DataRegularSeason20242025!$AB$3:$AB$1315,DataRegularSeason20242025!$B$3:$B$1315, "&lt;=" &amp; GC$1, DataRegularSeason20242025!$E$3:$E$1315, $A38)</f>
        <v>72</v>
      </c>
      <c r="GD38">
        <f>SUMIFS(DataRegularSeason20242025!$AA$3:$AA$1315,DataRegularSeason20242025!$B$3:$B$1315, "&lt;=" &amp; GD$1, DataRegularSeason20242025!$D$3:$D$1315, $A38)+SUMIFS(DataRegularSeason20242025!$AB$3:$AB$1315,DataRegularSeason20242025!$B$3:$B$1315, "&lt;=" &amp; GD$1, DataRegularSeason20242025!$E$3:$E$1315, $A38)</f>
        <v>72</v>
      </c>
      <c r="GE38">
        <f>SUMIFS(DataRegularSeason20242025!$AA$3:$AA$1315,DataRegularSeason20242025!$B$3:$B$1315, "&lt;=" &amp; GE$1, DataRegularSeason20242025!$D$3:$D$1315, $A38)+SUMIFS(DataRegularSeason20242025!$AB$3:$AB$1315,DataRegularSeason20242025!$B$3:$B$1315, "&lt;=" &amp; GE$1, DataRegularSeason20242025!$E$3:$E$1315, $A38)</f>
        <v>72</v>
      </c>
      <c r="GF38">
        <f>SUMIFS(DataRegularSeason20242025!$AA$3:$AA$1315,DataRegularSeason20242025!$B$3:$B$1315, "&lt;=" &amp; GF$1, DataRegularSeason20242025!$D$3:$D$1315, $A38)+SUMIFS(DataRegularSeason20242025!$AB$3:$AB$1315,DataRegularSeason20242025!$B$3:$B$1315, "&lt;=" &amp; GF$1, DataRegularSeason20242025!$E$3:$E$1315, $A38)</f>
        <v>72</v>
      </c>
      <c r="GG38">
        <f>SUMIFS(DataRegularSeason20242025!$AA$3:$AA$1315,DataRegularSeason20242025!$B$3:$B$1315, "&lt;=" &amp; GG$1, DataRegularSeason20242025!$D$3:$D$1315, $A38)+SUMIFS(DataRegularSeason20242025!$AB$3:$AB$1315,DataRegularSeason20242025!$B$3:$B$1315, "&lt;=" &amp; GG$1, DataRegularSeason20242025!$E$3:$E$1315, $A38)</f>
        <v>72</v>
      </c>
      <c r="GH38">
        <f>SUMIFS(DataRegularSeason20242025!$AA$3:$AA$1315,DataRegularSeason20242025!$B$3:$B$1315, "&lt;=" &amp; GH$1, DataRegularSeason20242025!$D$3:$D$1315, $A38)+SUMIFS(DataRegularSeason20242025!$AB$3:$AB$1315,DataRegularSeason20242025!$B$3:$B$1315, "&lt;=" &amp; GH$1, DataRegularSeason20242025!$E$3:$E$1315, $A38)</f>
        <v>72</v>
      </c>
      <c r="GI38">
        <f>SUMIFS(DataRegularSeason20242025!$AA$3:$AA$1315,DataRegularSeason20242025!$B$3:$B$1315, "&lt;=" &amp; GI$1, DataRegularSeason20242025!$D$3:$D$1315, $A38)+SUMIFS(DataRegularSeason20242025!$AB$3:$AB$1315,DataRegularSeason20242025!$B$3:$B$1315, "&lt;=" &amp; GI$1, DataRegularSeason20242025!$E$3:$E$1315, $A38)</f>
        <v>72</v>
      </c>
      <c r="GJ38">
        <f>SUMIFS(DataRegularSeason20242025!$AA$3:$AA$1315,DataRegularSeason20242025!$B$3:$B$1315, "&lt;=" &amp; GJ$1, DataRegularSeason20242025!$D$3:$D$1315, $A38)+SUMIFS(DataRegularSeason20242025!$AB$3:$AB$1315,DataRegularSeason20242025!$B$3:$B$1315, "&lt;=" &amp; GJ$1, DataRegularSeason20242025!$E$3:$E$1315, $A38)</f>
        <v>72</v>
      </c>
      <c r="GK38">
        <f>SUMIFS(DataRegularSeason20242025!$AA$3:$AA$1315,DataRegularSeason20242025!$B$3:$B$1315, "&lt;=" &amp; GK$1, DataRegularSeason20242025!$D$3:$D$1315, $A38)+SUMIFS(DataRegularSeason20242025!$AB$3:$AB$1315,DataRegularSeason20242025!$B$3:$B$1315, "&lt;=" &amp; GK$1, DataRegularSeason20242025!$E$3:$E$1315, $A38)</f>
        <v>72</v>
      </c>
      <c r="GL38">
        <f>SUMIFS(DataRegularSeason20242025!$AA$3:$AA$1315,DataRegularSeason20242025!$B$3:$B$1315, "&lt;=" &amp; GL$1, DataRegularSeason20242025!$D$3:$D$1315, $A38)+SUMIFS(DataRegularSeason20242025!$AB$3:$AB$1315,DataRegularSeason20242025!$B$3:$B$1315, "&lt;=" &amp; GL$1, DataRegularSeason20242025!$E$3:$E$1315, $A38)</f>
        <v>72</v>
      </c>
      <c r="GM38">
        <f>SUMIFS(DataRegularSeason20242025!$AA$3:$AA$1315,DataRegularSeason20242025!$B$3:$B$1315, "&lt;=" &amp; GM$1, DataRegularSeason20242025!$D$3:$D$1315, $A38)+SUMIFS(DataRegularSeason20242025!$AB$3:$AB$1315,DataRegularSeason20242025!$B$3:$B$1315, "&lt;=" &amp; GM$1, DataRegularSeason20242025!$E$3:$E$1315, $A38)</f>
        <v>72</v>
      </c>
      <c r="GN38">
        <f>SUMIFS(DataRegularSeason20242025!$AA$3:$AA$1315,DataRegularSeason20242025!$B$3:$B$1315, "&lt;=" &amp; GN$1, DataRegularSeason20242025!$D$3:$D$1315, $A38)+SUMIFS(DataRegularSeason20242025!$AB$3:$AB$1315,DataRegularSeason20242025!$B$3:$B$1315, "&lt;=" &amp; GN$1, DataRegularSeason20242025!$E$3:$E$1315, $A38)</f>
        <v>72</v>
      </c>
      <c r="GO38">
        <f>SUMIFS(DataRegularSeason20242025!$AA$3:$AA$1315,DataRegularSeason20242025!$B$3:$B$1315, "&lt;=" &amp; GO$1, DataRegularSeason20242025!$D$3:$D$1315, $A38)+SUMIFS(DataRegularSeason20242025!$AB$3:$AB$1315,DataRegularSeason20242025!$B$3:$B$1315, "&lt;=" &amp; GO$1, DataRegularSeason20242025!$E$3:$E$1315, $A38)</f>
        <v>72</v>
      </c>
      <c r="GP38">
        <f>SUMIFS(DataRegularSeason20242025!$AA$3:$AA$1315,DataRegularSeason20242025!$B$3:$B$1315, "&lt;=" &amp; GP$1, DataRegularSeason20242025!$D$3:$D$1315, $A38)+SUMIFS(DataRegularSeason20242025!$AB$3:$AB$1315,DataRegularSeason20242025!$B$3:$B$1315, "&lt;=" &amp; GP$1, DataRegularSeason20242025!$E$3:$E$1315, $A38)</f>
        <v>72</v>
      </c>
      <c r="GQ38">
        <f>SUMIFS(DataRegularSeason20242025!$AA$3:$AA$1315,DataRegularSeason20242025!$B$3:$B$1315, "&lt;=" &amp; GQ$1, DataRegularSeason20242025!$D$3:$D$1315, $A38)+SUMIFS(DataRegularSeason20242025!$AB$3:$AB$1315,DataRegularSeason20242025!$B$3:$B$1315, "&lt;=" &amp; GQ$1, DataRegularSeason20242025!$E$3:$E$1315, $A38)</f>
        <v>72</v>
      </c>
      <c r="GR38">
        <f>SUMIFS(DataRegularSeason20242025!$AA$3:$AA$1315,DataRegularSeason20242025!$B$3:$B$1315, "&lt;=" &amp; GR$1, DataRegularSeason20242025!$D$3:$D$1315, $A38)+SUMIFS(DataRegularSeason20242025!$AB$3:$AB$1315,DataRegularSeason20242025!$B$3:$B$1315, "&lt;=" &amp; GR$1, DataRegularSeason20242025!$E$3:$E$1315, $A38)</f>
        <v>72</v>
      </c>
      <c r="GS38">
        <f>SUMIFS(DataRegularSeason20242025!$AA$3:$AA$1315,DataRegularSeason20242025!$B$3:$B$1315, "&lt;=" &amp; GS$1, DataRegularSeason20242025!$D$3:$D$1315, $A38)+SUMIFS(DataRegularSeason20242025!$AB$3:$AB$1315,DataRegularSeason20242025!$B$3:$B$1315, "&lt;=" &amp; GS$1, DataRegularSeason20242025!$E$3:$E$1315, $A38)</f>
        <v>72</v>
      </c>
      <c r="GT38">
        <f>SUMIFS(DataRegularSeason20242025!$AA$3:$AA$1315,DataRegularSeason20242025!$B$3:$B$1315, "&lt;=" &amp; GT$1, DataRegularSeason20242025!$D$3:$D$1315, $A38)+SUMIFS(DataRegularSeason20242025!$AB$3:$AB$1315,DataRegularSeason20242025!$B$3:$B$1315, "&lt;=" &amp; GT$1, DataRegularSeason20242025!$E$3:$E$1315, $A38)</f>
        <v>72</v>
      </c>
      <c r="GU38">
        <f>SUMIFS(DataRegularSeason20242025!$AA$3:$AA$1315,DataRegularSeason20242025!$B$3:$B$1315, "&lt;=" &amp; GU$1, DataRegularSeason20242025!$D$3:$D$1315, $A38)+SUMIFS(DataRegularSeason20242025!$AB$3:$AB$1315,DataRegularSeason20242025!$B$3:$B$1315, "&lt;=" &amp; GU$1, DataRegularSeason20242025!$E$3:$E$1315, $A38)</f>
        <v>72</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71</v>
      </c>
      <c r="ET39">
        <f>SUMIFS(DataRegularSeason20242025!$AA$3:$AA$1315,DataRegularSeason20242025!$B$3:$B$1315, "&lt;=" &amp; ET$1, DataRegularSeason20242025!$D$3:$D$1315, $A39)+SUMIFS(DataRegularSeason20242025!$AB$3:$AB$1315,DataRegularSeason20242025!$B$3:$B$1315, "&lt;=" &amp; ET$1, DataRegularSeason20242025!$E$3:$E$1315, $A39)</f>
        <v>71</v>
      </c>
      <c r="EU39">
        <f>SUMIFS(DataRegularSeason20242025!$AA$3:$AA$1315,DataRegularSeason20242025!$B$3:$B$1315, "&lt;=" &amp; EU$1, DataRegularSeason20242025!$D$3:$D$1315, $A39)+SUMIFS(DataRegularSeason20242025!$AB$3:$AB$1315,DataRegularSeason20242025!$B$3:$B$1315, "&lt;=" &amp; EU$1, DataRegularSeason20242025!$E$3:$E$1315, $A39)</f>
        <v>71</v>
      </c>
      <c r="EV39">
        <f>SUMIFS(DataRegularSeason20242025!$AA$3:$AA$1315,DataRegularSeason20242025!$B$3:$B$1315, "&lt;=" &amp; EV$1, DataRegularSeason20242025!$D$3:$D$1315, $A39)+SUMIFS(DataRegularSeason20242025!$AB$3:$AB$1315,DataRegularSeason20242025!$B$3:$B$1315, "&lt;=" &amp; EV$1, DataRegularSeason20242025!$E$3:$E$1315, $A39)</f>
        <v>71</v>
      </c>
      <c r="EW39">
        <f>SUMIFS(DataRegularSeason20242025!$AA$3:$AA$1315,DataRegularSeason20242025!$B$3:$B$1315, "&lt;=" &amp; EW$1, DataRegularSeason20242025!$D$3:$D$1315, $A39)+SUMIFS(DataRegularSeason20242025!$AB$3:$AB$1315,DataRegularSeason20242025!$B$3:$B$1315, "&lt;=" &amp; EW$1, DataRegularSeason20242025!$E$3:$E$1315, $A39)</f>
        <v>71</v>
      </c>
      <c r="EX39">
        <f>SUMIFS(DataRegularSeason20242025!$AA$3:$AA$1315,DataRegularSeason20242025!$B$3:$B$1315, "&lt;=" &amp; EX$1, DataRegularSeason20242025!$D$3:$D$1315, $A39)+SUMIFS(DataRegularSeason20242025!$AB$3:$AB$1315,DataRegularSeason20242025!$B$3:$B$1315, "&lt;=" &amp; EX$1, DataRegularSeason20242025!$E$3:$E$1315, $A39)</f>
        <v>71</v>
      </c>
      <c r="EY39">
        <f>SUMIFS(DataRegularSeason20242025!$AA$3:$AA$1315,DataRegularSeason20242025!$B$3:$B$1315, "&lt;=" &amp; EY$1, DataRegularSeason20242025!$D$3:$D$1315, $A39)+SUMIFS(DataRegularSeason20242025!$AB$3:$AB$1315,DataRegularSeason20242025!$B$3:$B$1315, "&lt;=" &amp; EY$1, DataRegularSeason20242025!$E$3:$E$1315, $A39)</f>
        <v>71</v>
      </c>
      <c r="EZ39">
        <f>SUMIFS(DataRegularSeason20242025!$AA$3:$AA$1315,DataRegularSeason20242025!$B$3:$B$1315, "&lt;=" &amp; EZ$1, DataRegularSeason20242025!$D$3:$D$1315, $A39)+SUMIFS(DataRegularSeason20242025!$AB$3:$AB$1315,DataRegularSeason20242025!$B$3:$B$1315, "&lt;=" &amp; EZ$1, DataRegularSeason20242025!$E$3:$E$1315, $A39)</f>
        <v>71</v>
      </c>
      <c r="FA39">
        <f>SUMIFS(DataRegularSeason20242025!$AA$3:$AA$1315,DataRegularSeason20242025!$B$3:$B$1315, "&lt;=" &amp; FA$1, DataRegularSeason20242025!$D$3:$D$1315, $A39)+SUMIFS(DataRegularSeason20242025!$AB$3:$AB$1315,DataRegularSeason20242025!$B$3:$B$1315, "&lt;=" &amp; FA$1, DataRegularSeason20242025!$E$3:$E$1315, $A39)</f>
        <v>71</v>
      </c>
      <c r="FB39">
        <f>SUMIFS(DataRegularSeason20242025!$AA$3:$AA$1315,DataRegularSeason20242025!$B$3:$B$1315, "&lt;=" &amp; FB$1, DataRegularSeason20242025!$D$3:$D$1315, $A39)+SUMIFS(DataRegularSeason20242025!$AB$3:$AB$1315,DataRegularSeason20242025!$B$3:$B$1315, "&lt;=" &amp; FB$1, DataRegularSeason20242025!$E$3:$E$1315, $A39)</f>
        <v>71</v>
      </c>
      <c r="FC39">
        <f>SUMIFS(DataRegularSeason20242025!$AA$3:$AA$1315,DataRegularSeason20242025!$B$3:$B$1315, "&lt;=" &amp; FC$1, DataRegularSeason20242025!$D$3:$D$1315, $A39)+SUMIFS(DataRegularSeason20242025!$AB$3:$AB$1315,DataRegularSeason20242025!$B$3:$B$1315, "&lt;=" &amp; FC$1, DataRegularSeason20242025!$E$3:$E$1315, $A39)</f>
        <v>71</v>
      </c>
      <c r="FD39">
        <f>SUMIFS(DataRegularSeason20242025!$AA$3:$AA$1315,DataRegularSeason20242025!$B$3:$B$1315, "&lt;=" &amp; FD$1, DataRegularSeason20242025!$D$3:$D$1315, $A39)+SUMIFS(DataRegularSeason20242025!$AB$3:$AB$1315,DataRegularSeason20242025!$B$3:$B$1315, "&lt;=" &amp; FD$1, DataRegularSeason20242025!$E$3:$E$1315, $A39)</f>
        <v>71</v>
      </c>
      <c r="FE39">
        <f>SUMIFS(DataRegularSeason20242025!$AA$3:$AA$1315,DataRegularSeason20242025!$B$3:$B$1315, "&lt;=" &amp; FE$1, DataRegularSeason20242025!$D$3:$D$1315, $A39)+SUMIFS(DataRegularSeason20242025!$AB$3:$AB$1315,DataRegularSeason20242025!$B$3:$B$1315, "&lt;=" &amp; FE$1, DataRegularSeason20242025!$E$3:$E$1315, $A39)</f>
        <v>71</v>
      </c>
      <c r="FF39">
        <f>SUMIFS(DataRegularSeason20242025!$AA$3:$AA$1315,DataRegularSeason20242025!$B$3:$B$1315, "&lt;=" &amp; FF$1, DataRegularSeason20242025!$D$3:$D$1315, $A39)+SUMIFS(DataRegularSeason20242025!$AB$3:$AB$1315,DataRegularSeason20242025!$B$3:$B$1315, "&lt;=" &amp; FF$1, DataRegularSeason20242025!$E$3:$E$1315, $A39)</f>
        <v>71</v>
      </c>
      <c r="FG39">
        <f>SUMIFS(DataRegularSeason20242025!$AA$3:$AA$1315,DataRegularSeason20242025!$B$3:$B$1315, "&lt;=" &amp; FG$1, DataRegularSeason20242025!$D$3:$D$1315, $A39)+SUMIFS(DataRegularSeason20242025!$AB$3:$AB$1315,DataRegularSeason20242025!$B$3:$B$1315, "&lt;=" &amp; FG$1, DataRegularSeason20242025!$E$3:$E$1315, $A39)</f>
        <v>71</v>
      </c>
      <c r="FH39">
        <f>SUMIFS(DataRegularSeason20242025!$AA$3:$AA$1315,DataRegularSeason20242025!$B$3:$B$1315, "&lt;=" &amp; FH$1, DataRegularSeason20242025!$D$3:$D$1315, $A39)+SUMIFS(DataRegularSeason20242025!$AB$3:$AB$1315,DataRegularSeason20242025!$B$3:$B$1315, "&lt;=" &amp; FH$1, DataRegularSeason20242025!$E$3:$E$1315, $A39)</f>
        <v>71</v>
      </c>
      <c r="FI39">
        <f>SUMIFS(DataRegularSeason20242025!$AA$3:$AA$1315,DataRegularSeason20242025!$B$3:$B$1315, "&lt;=" &amp; FI$1, DataRegularSeason20242025!$D$3:$D$1315, $A39)+SUMIFS(DataRegularSeason20242025!$AB$3:$AB$1315,DataRegularSeason20242025!$B$3:$B$1315, "&lt;=" &amp; FI$1, DataRegularSeason20242025!$E$3:$E$1315, $A39)</f>
        <v>71</v>
      </c>
      <c r="FJ39">
        <f>SUMIFS(DataRegularSeason20242025!$AA$3:$AA$1315,DataRegularSeason20242025!$B$3:$B$1315, "&lt;=" &amp; FJ$1, DataRegularSeason20242025!$D$3:$D$1315, $A39)+SUMIFS(DataRegularSeason20242025!$AB$3:$AB$1315,DataRegularSeason20242025!$B$3:$B$1315, "&lt;=" &amp; FJ$1, DataRegularSeason20242025!$E$3:$E$1315, $A39)</f>
        <v>71</v>
      </c>
      <c r="FK39">
        <f>SUMIFS(DataRegularSeason20242025!$AA$3:$AA$1315,DataRegularSeason20242025!$B$3:$B$1315, "&lt;=" &amp; FK$1, DataRegularSeason20242025!$D$3:$D$1315, $A39)+SUMIFS(DataRegularSeason20242025!$AB$3:$AB$1315,DataRegularSeason20242025!$B$3:$B$1315, "&lt;=" &amp; FK$1, DataRegularSeason20242025!$E$3:$E$1315, $A39)</f>
        <v>71</v>
      </c>
      <c r="FL39">
        <f>SUMIFS(DataRegularSeason20242025!$AA$3:$AA$1315,DataRegularSeason20242025!$B$3:$B$1315, "&lt;=" &amp; FL$1, DataRegularSeason20242025!$D$3:$D$1315, $A39)+SUMIFS(DataRegularSeason20242025!$AB$3:$AB$1315,DataRegularSeason20242025!$B$3:$B$1315, "&lt;=" &amp; FL$1, DataRegularSeason20242025!$E$3:$E$1315, $A39)</f>
        <v>71</v>
      </c>
      <c r="FM39">
        <f>SUMIFS(DataRegularSeason20242025!$AA$3:$AA$1315,DataRegularSeason20242025!$B$3:$B$1315, "&lt;=" &amp; FM$1, DataRegularSeason20242025!$D$3:$D$1315, $A39)+SUMIFS(DataRegularSeason20242025!$AB$3:$AB$1315,DataRegularSeason20242025!$B$3:$B$1315, "&lt;=" &amp; FM$1, DataRegularSeason20242025!$E$3:$E$1315, $A39)</f>
        <v>71</v>
      </c>
      <c r="FN39">
        <f>SUMIFS(DataRegularSeason20242025!$AA$3:$AA$1315,DataRegularSeason20242025!$B$3:$B$1315, "&lt;=" &amp; FN$1, DataRegularSeason20242025!$D$3:$D$1315, $A39)+SUMIFS(DataRegularSeason20242025!$AB$3:$AB$1315,DataRegularSeason20242025!$B$3:$B$1315, "&lt;=" &amp; FN$1, DataRegularSeason20242025!$E$3:$E$1315, $A39)</f>
        <v>71</v>
      </c>
      <c r="FO39">
        <f>SUMIFS(DataRegularSeason20242025!$AA$3:$AA$1315,DataRegularSeason20242025!$B$3:$B$1315, "&lt;=" &amp; FO$1, DataRegularSeason20242025!$D$3:$D$1315, $A39)+SUMIFS(DataRegularSeason20242025!$AB$3:$AB$1315,DataRegularSeason20242025!$B$3:$B$1315, "&lt;=" &amp; FO$1, DataRegularSeason20242025!$E$3:$E$1315, $A39)</f>
        <v>71</v>
      </c>
      <c r="FP39">
        <f>SUMIFS(DataRegularSeason20242025!$AA$3:$AA$1315,DataRegularSeason20242025!$B$3:$B$1315, "&lt;=" &amp; FP$1, DataRegularSeason20242025!$D$3:$D$1315, $A39)+SUMIFS(DataRegularSeason20242025!$AB$3:$AB$1315,DataRegularSeason20242025!$B$3:$B$1315, "&lt;=" &amp; FP$1, DataRegularSeason20242025!$E$3:$E$1315, $A39)</f>
        <v>71</v>
      </c>
      <c r="FQ39">
        <f>SUMIFS(DataRegularSeason20242025!$AA$3:$AA$1315,DataRegularSeason20242025!$B$3:$B$1315, "&lt;=" &amp; FQ$1, DataRegularSeason20242025!$D$3:$D$1315, $A39)+SUMIFS(DataRegularSeason20242025!$AB$3:$AB$1315,DataRegularSeason20242025!$B$3:$B$1315, "&lt;=" &amp; FQ$1, DataRegularSeason20242025!$E$3:$E$1315, $A39)</f>
        <v>71</v>
      </c>
      <c r="FR39">
        <f>SUMIFS(DataRegularSeason20242025!$AA$3:$AA$1315,DataRegularSeason20242025!$B$3:$B$1315, "&lt;=" &amp; FR$1, DataRegularSeason20242025!$D$3:$D$1315, $A39)+SUMIFS(DataRegularSeason20242025!$AB$3:$AB$1315,DataRegularSeason20242025!$B$3:$B$1315, "&lt;=" &amp; FR$1, DataRegularSeason20242025!$E$3:$E$1315, $A39)</f>
        <v>71</v>
      </c>
      <c r="FS39">
        <f>SUMIFS(DataRegularSeason20242025!$AA$3:$AA$1315,DataRegularSeason20242025!$B$3:$B$1315, "&lt;=" &amp; FS$1, DataRegularSeason20242025!$D$3:$D$1315, $A39)+SUMIFS(DataRegularSeason20242025!$AB$3:$AB$1315,DataRegularSeason20242025!$B$3:$B$1315, "&lt;=" &amp; FS$1, DataRegularSeason20242025!$E$3:$E$1315, $A39)</f>
        <v>71</v>
      </c>
      <c r="FT39">
        <f>SUMIFS(DataRegularSeason20242025!$AA$3:$AA$1315,DataRegularSeason20242025!$B$3:$B$1315, "&lt;=" &amp; FT$1, DataRegularSeason20242025!$D$3:$D$1315, $A39)+SUMIFS(DataRegularSeason20242025!$AB$3:$AB$1315,DataRegularSeason20242025!$B$3:$B$1315, "&lt;=" &amp; FT$1, DataRegularSeason20242025!$E$3:$E$1315, $A39)</f>
        <v>71</v>
      </c>
      <c r="FU39">
        <f>SUMIFS(DataRegularSeason20242025!$AA$3:$AA$1315,DataRegularSeason20242025!$B$3:$B$1315, "&lt;=" &amp; FU$1, DataRegularSeason20242025!$D$3:$D$1315, $A39)+SUMIFS(DataRegularSeason20242025!$AB$3:$AB$1315,DataRegularSeason20242025!$B$3:$B$1315, "&lt;=" &amp; FU$1, DataRegularSeason20242025!$E$3:$E$1315, $A39)</f>
        <v>71</v>
      </c>
      <c r="FV39">
        <f>SUMIFS(DataRegularSeason20242025!$AA$3:$AA$1315,DataRegularSeason20242025!$B$3:$B$1315, "&lt;=" &amp; FV$1, DataRegularSeason20242025!$D$3:$D$1315, $A39)+SUMIFS(DataRegularSeason20242025!$AB$3:$AB$1315,DataRegularSeason20242025!$B$3:$B$1315, "&lt;=" &amp; FV$1, DataRegularSeason20242025!$E$3:$E$1315, $A39)</f>
        <v>71</v>
      </c>
      <c r="FW39">
        <f>SUMIFS(DataRegularSeason20242025!$AA$3:$AA$1315,DataRegularSeason20242025!$B$3:$B$1315, "&lt;=" &amp; FW$1, DataRegularSeason20242025!$D$3:$D$1315, $A39)+SUMIFS(DataRegularSeason20242025!$AB$3:$AB$1315,DataRegularSeason20242025!$B$3:$B$1315, "&lt;=" &amp; FW$1, DataRegularSeason20242025!$E$3:$E$1315, $A39)</f>
        <v>71</v>
      </c>
      <c r="FX39">
        <f>SUMIFS(DataRegularSeason20242025!$AA$3:$AA$1315,DataRegularSeason20242025!$B$3:$B$1315, "&lt;=" &amp; FX$1, DataRegularSeason20242025!$D$3:$D$1315, $A39)+SUMIFS(DataRegularSeason20242025!$AB$3:$AB$1315,DataRegularSeason20242025!$B$3:$B$1315, "&lt;=" &amp; FX$1, DataRegularSeason20242025!$E$3:$E$1315, $A39)</f>
        <v>71</v>
      </c>
      <c r="FY39">
        <f>SUMIFS(DataRegularSeason20242025!$AA$3:$AA$1315,DataRegularSeason20242025!$B$3:$B$1315, "&lt;=" &amp; FY$1, DataRegularSeason20242025!$D$3:$D$1315, $A39)+SUMIFS(DataRegularSeason20242025!$AB$3:$AB$1315,DataRegularSeason20242025!$B$3:$B$1315, "&lt;=" &amp; FY$1, DataRegularSeason20242025!$E$3:$E$1315, $A39)</f>
        <v>71</v>
      </c>
      <c r="FZ39">
        <f>SUMIFS(DataRegularSeason20242025!$AA$3:$AA$1315,DataRegularSeason20242025!$B$3:$B$1315, "&lt;=" &amp; FZ$1, DataRegularSeason20242025!$D$3:$D$1315, $A39)+SUMIFS(DataRegularSeason20242025!$AB$3:$AB$1315,DataRegularSeason20242025!$B$3:$B$1315, "&lt;=" &amp; FZ$1, DataRegularSeason20242025!$E$3:$E$1315, $A39)</f>
        <v>71</v>
      </c>
      <c r="GA39">
        <f>SUMIFS(DataRegularSeason20242025!$AA$3:$AA$1315,DataRegularSeason20242025!$B$3:$B$1315, "&lt;=" &amp; GA$1, DataRegularSeason20242025!$D$3:$D$1315, $A39)+SUMIFS(DataRegularSeason20242025!$AB$3:$AB$1315,DataRegularSeason20242025!$B$3:$B$1315, "&lt;=" &amp; GA$1, DataRegularSeason20242025!$E$3:$E$1315, $A39)</f>
        <v>71</v>
      </c>
      <c r="GB39">
        <f>SUMIFS(DataRegularSeason20242025!$AA$3:$AA$1315,DataRegularSeason20242025!$B$3:$B$1315, "&lt;=" &amp; GB$1, DataRegularSeason20242025!$D$3:$D$1315, $A39)+SUMIFS(DataRegularSeason20242025!$AB$3:$AB$1315,DataRegularSeason20242025!$B$3:$B$1315, "&lt;=" &amp; GB$1, DataRegularSeason20242025!$E$3:$E$1315, $A39)</f>
        <v>71</v>
      </c>
      <c r="GC39">
        <f>SUMIFS(DataRegularSeason20242025!$AA$3:$AA$1315,DataRegularSeason20242025!$B$3:$B$1315, "&lt;=" &amp; GC$1, DataRegularSeason20242025!$D$3:$D$1315, $A39)+SUMIFS(DataRegularSeason20242025!$AB$3:$AB$1315,DataRegularSeason20242025!$B$3:$B$1315, "&lt;=" &amp; GC$1, DataRegularSeason20242025!$E$3:$E$1315, $A39)</f>
        <v>71</v>
      </c>
      <c r="GD39">
        <f>SUMIFS(DataRegularSeason20242025!$AA$3:$AA$1315,DataRegularSeason20242025!$B$3:$B$1315, "&lt;=" &amp; GD$1, DataRegularSeason20242025!$D$3:$D$1315, $A39)+SUMIFS(DataRegularSeason20242025!$AB$3:$AB$1315,DataRegularSeason20242025!$B$3:$B$1315, "&lt;=" &amp; GD$1, DataRegularSeason20242025!$E$3:$E$1315, $A39)</f>
        <v>71</v>
      </c>
      <c r="GE39">
        <f>SUMIFS(DataRegularSeason20242025!$AA$3:$AA$1315,DataRegularSeason20242025!$B$3:$B$1315, "&lt;=" &amp; GE$1, DataRegularSeason20242025!$D$3:$D$1315, $A39)+SUMIFS(DataRegularSeason20242025!$AB$3:$AB$1315,DataRegularSeason20242025!$B$3:$B$1315, "&lt;=" &amp; GE$1, DataRegularSeason20242025!$E$3:$E$1315, $A39)</f>
        <v>71</v>
      </c>
      <c r="GF39">
        <f>SUMIFS(DataRegularSeason20242025!$AA$3:$AA$1315,DataRegularSeason20242025!$B$3:$B$1315, "&lt;=" &amp; GF$1, DataRegularSeason20242025!$D$3:$D$1315, $A39)+SUMIFS(DataRegularSeason20242025!$AB$3:$AB$1315,DataRegularSeason20242025!$B$3:$B$1315, "&lt;=" &amp; GF$1, DataRegularSeason20242025!$E$3:$E$1315, $A39)</f>
        <v>71</v>
      </c>
      <c r="GG39">
        <f>SUMIFS(DataRegularSeason20242025!$AA$3:$AA$1315,DataRegularSeason20242025!$B$3:$B$1315, "&lt;=" &amp; GG$1, DataRegularSeason20242025!$D$3:$D$1315, $A39)+SUMIFS(DataRegularSeason20242025!$AB$3:$AB$1315,DataRegularSeason20242025!$B$3:$B$1315, "&lt;=" &amp; GG$1, DataRegularSeason20242025!$E$3:$E$1315, $A39)</f>
        <v>71</v>
      </c>
      <c r="GH39">
        <f>SUMIFS(DataRegularSeason20242025!$AA$3:$AA$1315,DataRegularSeason20242025!$B$3:$B$1315, "&lt;=" &amp; GH$1, DataRegularSeason20242025!$D$3:$D$1315, $A39)+SUMIFS(DataRegularSeason20242025!$AB$3:$AB$1315,DataRegularSeason20242025!$B$3:$B$1315, "&lt;=" &amp; GH$1, DataRegularSeason20242025!$E$3:$E$1315, $A39)</f>
        <v>71</v>
      </c>
      <c r="GI39">
        <f>SUMIFS(DataRegularSeason20242025!$AA$3:$AA$1315,DataRegularSeason20242025!$B$3:$B$1315, "&lt;=" &amp; GI$1, DataRegularSeason20242025!$D$3:$D$1315, $A39)+SUMIFS(DataRegularSeason20242025!$AB$3:$AB$1315,DataRegularSeason20242025!$B$3:$B$1315, "&lt;=" &amp; GI$1, DataRegularSeason20242025!$E$3:$E$1315, $A39)</f>
        <v>71</v>
      </c>
      <c r="GJ39">
        <f>SUMIFS(DataRegularSeason20242025!$AA$3:$AA$1315,DataRegularSeason20242025!$B$3:$B$1315, "&lt;=" &amp; GJ$1, DataRegularSeason20242025!$D$3:$D$1315, $A39)+SUMIFS(DataRegularSeason20242025!$AB$3:$AB$1315,DataRegularSeason20242025!$B$3:$B$1315, "&lt;=" &amp; GJ$1, DataRegularSeason20242025!$E$3:$E$1315, $A39)</f>
        <v>71</v>
      </c>
      <c r="GK39">
        <f>SUMIFS(DataRegularSeason20242025!$AA$3:$AA$1315,DataRegularSeason20242025!$B$3:$B$1315, "&lt;=" &amp; GK$1, DataRegularSeason20242025!$D$3:$D$1315, $A39)+SUMIFS(DataRegularSeason20242025!$AB$3:$AB$1315,DataRegularSeason20242025!$B$3:$B$1315, "&lt;=" &amp; GK$1, DataRegularSeason20242025!$E$3:$E$1315, $A39)</f>
        <v>71</v>
      </c>
      <c r="GL39">
        <f>SUMIFS(DataRegularSeason20242025!$AA$3:$AA$1315,DataRegularSeason20242025!$B$3:$B$1315, "&lt;=" &amp; GL$1, DataRegularSeason20242025!$D$3:$D$1315, $A39)+SUMIFS(DataRegularSeason20242025!$AB$3:$AB$1315,DataRegularSeason20242025!$B$3:$B$1315, "&lt;=" &amp; GL$1, DataRegularSeason20242025!$E$3:$E$1315, $A39)</f>
        <v>71</v>
      </c>
      <c r="GM39">
        <f>SUMIFS(DataRegularSeason20242025!$AA$3:$AA$1315,DataRegularSeason20242025!$B$3:$B$1315, "&lt;=" &amp; GM$1, DataRegularSeason20242025!$D$3:$D$1315, $A39)+SUMIFS(DataRegularSeason20242025!$AB$3:$AB$1315,DataRegularSeason20242025!$B$3:$B$1315, "&lt;=" &amp; GM$1, DataRegularSeason20242025!$E$3:$E$1315, $A39)</f>
        <v>71</v>
      </c>
      <c r="GN39">
        <f>SUMIFS(DataRegularSeason20242025!$AA$3:$AA$1315,DataRegularSeason20242025!$B$3:$B$1315, "&lt;=" &amp; GN$1, DataRegularSeason20242025!$D$3:$D$1315, $A39)+SUMIFS(DataRegularSeason20242025!$AB$3:$AB$1315,DataRegularSeason20242025!$B$3:$B$1315, "&lt;=" &amp; GN$1, DataRegularSeason20242025!$E$3:$E$1315, $A39)</f>
        <v>71</v>
      </c>
      <c r="GO39">
        <f>SUMIFS(DataRegularSeason20242025!$AA$3:$AA$1315,DataRegularSeason20242025!$B$3:$B$1315, "&lt;=" &amp; GO$1, DataRegularSeason20242025!$D$3:$D$1315, $A39)+SUMIFS(DataRegularSeason20242025!$AB$3:$AB$1315,DataRegularSeason20242025!$B$3:$B$1315, "&lt;=" &amp; GO$1, DataRegularSeason20242025!$E$3:$E$1315, $A39)</f>
        <v>71</v>
      </c>
      <c r="GP39">
        <f>SUMIFS(DataRegularSeason20242025!$AA$3:$AA$1315,DataRegularSeason20242025!$B$3:$B$1315, "&lt;=" &amp; GP$1, DataRegularSeason20242025!$D$3:$D$1315, $A39)+SUMIFS(DataRegularSeason20242025!$AB$3:$AB$1315,DataRegularSeason20242025!$B$3:$B$1315, "&lt;=" &amp; GP$1, DataRegularSeason20242025!$E$3:$E$1315, $A39)</f>
        <v>71</v>
      </c>
      <c r="GQ39">
        <f>SUMIFS(DataRegularSeason20242025!$AA$3:$AA$1315,DataRegularSeason20242025!$B$3:$B$1315, "&lt;=" &amp; GQ$1, DataRegularSeason20242025!$D$3:$D$1315, $A39)+SUMIFS(DataRegularSeason20242025!$AB$3:$AB$1315,DataRegularSeason20242025!$B$3:$B$1315, "&lt;=" &amp; GQ$1, DataRegularSeason20242025!$E$3:$E$1315, $A39)</f>
        <v>71</v>
      </c>
      <c r="GR39">
        <f>SUMIFS(DataRegularSeason20242025!$AA$3:$AA$1315,DataRegularSeason20242025!$B$3:$B$1315, "&lt;=" &amp; GR$1, DataRegularSeason20242025!$D$3:$D$1315, $A39)+SUMIFS(DataRegularSeason20242025!$AB$3:$AB$1315,DataRegularSeason20242025!$B$3:$B$1315, "&lt;=" &amp; GR$1, DataRegularSeason20242025!$E$3:$E$1315, $A39)</f>
        <v>71</v>
      </c>
      <c r="GS39">
        <f>SUMIFS(DataRegularSeason20242025!$AA$3:$AA$1315,DataRegularSeason20242025!$B$3:$B$1315, "&lt;=" &amp; GS$1, DataRegularSeason20242025!$D$3:$D$1315, $A39)+SUMIFS(DataRegularSeason20242025!$AB$3:$AB$1315,DataRegularSeason20242025!$B$3:$B$1315, "&lt;=" &amp; GS$1, DataRegularSeason20242025!$E$3:$E$1315, $A39)</f>
        <v>71</v>
      </c>
      <c r="GT39">
        <f>SUMIFS(DataRegularSeason20242025!$AA$3:$AA$1315,DataRegularSeason20242025!$B$3:$B$1315, "&lt;=" &amp; GT$1, DataRegularSeason20242025!$D$3:$D$1315, $A39)+SUMIFS(DataRegularSeason20242025!$AB$3:$AB$1315,DataRegularSeason20242025!$B$3:$B$1315, "&lt;=" &amp; GT$1, DataRegularSeason20242025!$E$3:$E$1315, $A39)</f>
        <v>71</v>
      </c>
      <c r="GU39">
        <f>SUMIFS(DataRegularSeason20242025!$AA$3:$AA$1315,DataRegularSeason20242025!$B$3:$B$1315, "&lt;=" &amp; GU$1, DataRegularSeason20242025!$D$3:$D$1315, $A39)+SUMIFS(DataRegularSeason20242025!$AB$3:$AB$1315,DataRegularSeason20242025!$B$3:$B$1315, "&lt;=" &amp; GU$1, DataRegularSeason20242025!$E$3:$E$1315, $A39)</f>
        <v>71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61</v>
      </c>
      <c r="ET40">
        <f>SUMIFS(DataRegularSeason20242025!$AA$3:$AA$1315,DataRegularSeason20242025!$B$3:$B$1315, "&lt;=" &amp; ET$1, DataRegularSeason20242025!$D$3:$D$1315, $A40)+SUMIFS(DataRegularSeason20242025!$AB$3:$AB$1315,DataRegularSeason20242025!$B$3:$B$1315, "&lt;=" &amp; ET$1, DataRegularSeason20242025!$E$3:$E$1315, $A40)</f>
        <v>61</v>
      </c>
      <c r="EU40">
        <f>SUMIFS(DataRegularSeason20242025!$AA$3:$AA$1315,DataRegularSeason20242025!$B$3:$B$1315, "&lt;=" &amp; EU$1, DataRegularSeason20242025!$D$3:$D$1315, $A40)+SUMIFS(DataRegularSeason20242025!$AB$3:$AB$1315,DataRegularSeason20242025!$B$3:$B$1315, "&lt;=" &amp; EU$1, DataRegularSeason20242025!$E$3:$E$1315, $A40)</f>
        <v>61</v>
      </c>
      <c r="EV40">
        <f>SUMIFS(DataRegularSeason20242025!$AA$3:$AA$1315,DataRegularSeason20242025!$B$3:$B$1315, "&lt;=" &amp; EV$1, DataRegularSeason20242025!$D$3:$D$1315, $A40)+SUMIFS(DataRegularSeason20242025!$AB$3:$AB$1315,DataRegularSeason20242025!$B$3:$B$1315, "&lt;=" &amp; EV$1, DataRegularSeason20242025!$E$3:$E$1315, $A40)</f>
        <v>61</v>
      </c>
      <c r="EW40">
        <f>SUMIFS(DataRegularSeason20242025!$AA$3:$AA$1315,DataRegularSeason20242025!$B$3:$B$1315, "&lt;=" &amp; EW$1, DataRegularSeason20242025!$D$3:$D$1315, $A40)+SUMIFS(DataRegularSeason20242025!$AB$3:$AB$1315,DataRegularSeason20242025!$B$3:$B$1315, "&lt;=" &amp; EW$1, DataRegularSeason20242025!$E$3:$E$1315, $A40)</f>
        <v>61</v>
      </c>
      <c r="EX40">
        <f>SUMIFS(DataRegularSeason20242025!$AA$3:$AA$1315,DataRegularSeason20242025!$B$3:$B$1315, "&lt;=" &amp; EX$1, DataRegularSeason20242025!$D$3:$D$1315, $A40)+SUMIFS(DataRegularSeason20242025!$AB$3:$AB$1315,DataRegularSeason20242025!$B$3:$B$1315, "&lt;=" &amp; EX$1, DataRegularSeason20242025!$E$3:$E$1315, $A40)</f>
        <v>61</v>
      </c>
      <c r="EY40">
        <f>SUMIFS(DataRegularSeason20242025!$AA$3:$AA$1315,DataRegularSeason20242025!$B$3:$B$1315, "&lt;=" &amp; EY$1, DataRegularSeason20242025!$D$3:$D$1315, $A40)+SUMIFS(DataRegularSeason20242025!$AB$3:$AB$1315,DataRegularSeason20242025!$B$3:$B$1315, "&lt;=" &amp; EY$1, DataRegularSeason20242025!$E$3:$E$1315, $A40)</f>
        <v>61</v>
      </c>
      <c r="EZ40">
        <f>SUMIFS(DataRegularSeason20242025!$AA$3:$AA$1315,DataRegularSeason20242025!$B$3:$B$1315, "&lt;=" &amp; EZ$1, DataRegularSeason20242025!$D$3:$D$1315, $A40)+SUMIFS(DataRegularSeason20242025!$AB$3:$AB$1315,DataRegularSeason20242025!$B$3:$B$1315, "&lt;=" &amp; EZ$1, DataRegularSeason20242025!$E$3:$E$1315, $A40)</f>
        <v>61</v>
      </c>
      <c r="FA40">
        <f>SUMIFS(DataRegularSeason20242025!$AA$3:$AA$1315,DataRegularSeason20242025!$B$3:$B$1315, "&lt;=" &amp; FA$1, DataRegularSeason20242025!$D$3:$D$1315, $A40)+SUMIFS(DataRegularSeason20242025!$AB$3:$AB$1315,DataRegularSeason20242025!$B$3:$B$1315, "&lt;=" &amp; FA$1, DataRegularSeason20242025!$E$3:$E$1315, $A40)</f>
        <v>61</v>
      </c>
      <c r="FB40">
        <f>SUMIFS(DataRegularSeason20242025!$AA$3:$AA$1315,DataRegularSeason20242025!$B$3:$B$1315, "&lt;=" &amp; FB$1, DataRegularSeason20242025!$D$3:$D$1315, $A40)+SUMIFS(DataRegularSeason20242025!$AB$3:$AB$1315,DataRegularSeason20242025!$B$3:$B$1315, "&lt;=" &amp; FB$1, DataRegularSeason20242025!$E$3:$E$1315, $A40)</f>
        <v>61</v>
      </c>
      <c r="FC40">
        <f>SUMIFS(DataRegularSeason20242025!$AA$3:$AA$1315,DataRegularSeason20242025!$B$3:$B$1315, "&lt;=" &amp; FC$1, DataRegularSeason20242025!$D$3:$D$1315, $A40)+SUMIFS(DataRegularSeason20242025!$AB$3:$AB$1315,DataRegularSeason20242025!$B$3:$B$1315, "&lt;=" &amp; FC$1, DataRegularSeason20242025!$E$3:$E$1315, $A40)</f>
        <v>61</v>
      </c>
      <c r="FD40">
        <f>SUMIFS(DataRegularSeason20242025!$AA$3:$AA$1315,DataRegularSeason20242025!$B$3:$B$1315, "&lt;=" &amp; FD$1, DataRegularSeason20242025!$D$3:$D$1315, $A40)+SUMIFS(DataRegularSeason20242025!$AB$3:$AB$1315,DataRegularSeason20242025!$B$3:$B$1315, "&lt;=" &amp; FD$1, DataRegularSeason20242025!$E$3:$E$1315, $A40)</f>
        <v>61</v>
      </c>
      <c r="FE40">
        <f>SUMIFS(DataRegularSeason20242025!$AA$3:$AA$1315,DataRegularSeason20242025!$B$3:$B$1315, "&lt;=" &amp; FE$1, DataRegularSeason20242025!$D$3:$D$1315, $A40)+SUMIFS(DataRegularSeason20242025!$AB$3:$AB$1315,DataRegularSeason20242025!$B$3:$B$1315, "&lt;=" &amp; FE$1, DataRegularSeason20242025!$E$3:$E$1315, $A40)</f>
        <v>61</v>
      </c>
      <c r="FF40">
        <f>SUMIFS(DataRegularSeason20242025!$AA$3:$AA$1315,DataRegularSeason20242025!$B$3:$B$1315, "&lt;=" &amp; FF$1, DataRegularSeason20242025!$D$3:$D$1315, $A40)+SUMIFS(DataRegularSeason20242025!$AB$3:$AB$1315,DataRegularSeason20242025!$B$3:$B$1315, "&lt;=" &amp; FF$1, DataRegularSeason20242025!$E$3:$E$1315, $A40)</f>
        <v>61</v>
      </c>
      <c r="FG40">
        <f>SUMIFS(DataRegularSeason20242025!$AA$3:$AA$1315,DataRegularSeason20242025!$B$3:$B$1315, "&lt;=" &amp; FG$1, DataRegularSeason20242025!$D$3:$D$1315, $A40)+SUMIFS(DataRegularSeason20242025!$AB$3:$AB$1315,DataRegularSeason20242025!$B$3:$B$1315, "&lt;=" &amp; FG$1, DataRegularSeason20242025!$E$3:$E$1315, $A40)</f>
        <v>61</v>
      </c>
      <c r="FH40">
        <f>SUMIFS(DataRegularSeason20242025!$AA$3:$AA$1315,DataRegularSeason20242025!$B$3:$B$1315, "&lt;=" &amp; FH$1, DataRegularSeason20242025!$D$3:$D$1315, $A40)+SUMIFS(DataRegularSeason20242025!$AB$3:$AB$1315,DataRegularSeason20242025!$B$3:$B$1315, "&lt;=" &amp; FH$1, DataRegularSeason20242025!$E$3:$E$1315, $A40)</f>
        <v>61</v>
      </c>
      <c r="FI40">
        <f>SUMIFS(DataRegularSeason20242025!$AA$3:$AA$1315,DataRegularSeason20242025!$B$3:$B$1315, "&lt;=" &amp; FI$1, DataRegularSeason20242025!$D$3:$D$1315, $A40)+SUMIFS(DataRegularSeason20242025!$AB$3:$AB$1315,DataRegularSeason20242025!$B$3:$B$1315, "&lt;=" &amp; FI$1, DataRegularSeason20242025!$E$3:$E$1315, $A40)</f>
        <v>61</v>
      </c>
      <c r="FJ40">
        <f>SUMIFS(DataRegularSeason20242025!$AA$3:$AA$1315,DataRegularSeason20242025!$B$3:$B$1315, "&lt;=" &amp; FJ$1, DataRegularSeason20242025!$D$3:$D$1315, $A40)+SUMIFS(DataRegularSeason20242025!$AB$3:$AB$1315,DataRegularSeason20242025!$B$3:$B$1315, "&lt;=" &amp; FJ$1, DataRegularSeason20242025!$E$3:$E$1315, $A40)</f>
        <v>61</v>
      </c>
      <c r="FK40">
        <f>SUMIFS(DataRegularSeason20242025!$AA$3:$AA$1315,DataRegularSeason20242025!$B$3:$B$1315, "&lt;=" &amp; FK$1, DataRegularSeason20242025!$D$3:$D$1315, $A40)+SUMIFS(DataRegularSeason20242025!$AB$3:$AB$1315,DataRegularSeason20242025!$B$3:$B$1315, "&lt;=" &amp; FK$1, DataRegularSeason20242025!$E$3:$E$1315, $A40)</f>
        <v>61</v>
      </c>
      <c r="FL40">
        <f>SUMIFS(DataRegularSeason20242025!$AA$3:$AA$1315,DataRegularSeason20242025!$B$3:$B$1315, "&lt;=" &amp; FL$1, DataRegularSeason20242025!$D$3:$D$1315, $A40)+SUMIFS(DataRegularSeason20242025!$AB$3:$AB$1315,DataRegularSeason20242025!$B$3:$B$1315, "&lt;=" &amp; FL$1, DataRegularSeason20242025!$E$3:$E$1315, $A40)</f>
        <v>61</v>
      </c>
      <c r="FM40">
        <f>SUMIFS(DataRegularSeason20242025!$AA$3:$AA$1315,DataRegularSeason20242025!$B$3:$B$1315, "&lt;=" &amp; FM$1, DataRegularSeason20242025!$D$3:$D$1315, $A40)+SUMIFS(DataRegularSeason20242025!$AB$3:$AB$1315,DataRegularSeason20242025!$B$3:$B$1315, "&lt;=" &amp; FM$1, DataRegularSeason20242025!$E$3:$E$1315, $A40)</f>
        <v>61</v>
      </c>
      <c r="FN40">
        <f>SUMIFS(DataRegularSeason20242025!$AA$3:$AA$1315,DataRegularSeason20242025!$B$3:$B$1315, "&lt;=" &amp; FN$1, DataRegularSeason20242025!$D$3:$D$1315, $A40)+SUMIFS(DataRegularSeason20242025!$AB$3:$AB$1315,DataRegularSeason20242025!$B$3:$B$1315, "&lt;=" &amp; FN$1, DataRegularSeason20242025!$E$3:$E$1315, $A40)</f>
        <v>61</v>
      </c>
      <c r="FO40">
        <f>SUMIFS(DataRegularSeason20242025!$AA$3:$AA$1315,DataRegularSeason20242025!$B$3:$B$1315, "&lt;=" &amp; FO$1, DataRegularSeason20242025!$D$3:$D$1315, $A40)+SUMIFS(DataRegularSeason20242025!$AB$3:$AB$1315,DataRegularSeason20242025!$B$3:$B$1315, "&lt;=" &amp; FO$1, DataRegularSeason20242025!$E$3:$E$1315, $A40)</f>
        <v>61</v>
      </c>
      <c r="FP40">
        <f>SUMIFS(DataRegularSeason20242025!$AA$3:$AA$1315,DataRegularSeason20242025!$B$3:$B$1315, "&lt;=" &amp; FP$1, DataRegularSeason20242025!$D$3:$D$1315, $A40)+SUMIFS(DataRegularSeason20242025!$AB$3:$AB$1315,DataRegularSeason20242025!$B$3:$B$1315, "&lt;=" &amp; FP$1, DataRegularSeason20242025!$E$3:$E$1315, $A40)</f>
        <v>61</v>
      </c>
      <c r="FQ40">
        <f>SUMIFS(DataRegularSeason20242025!$AA$3:$AA$1315,DataRegularSeason20242025!$B$3:$B$1315, "&lt;=" &amp; FQ$1, DataRegularSeason20242025!$D$3:$D$1315, $A40)+SUMIFS(DataRegularSeason20242025!$AB$3:$AB$1315,DataRegularSeason20242025!$B$3:$B$1315, "&lt;=" &amp; FQ$1, DataRegularSeason20242025!$E$3:$E$1315, $A40)</f>
        <v>61</v>
      </c>
      <c r="FR40">
        <f>SUMIFS(DataRegularSeason20242025!$AA$3:$AA$1315,DataRegularSeason20242025!$B$3:$B$1315, "&lt;=" &amp; FR$1, DataRegularSeason20242025!$D$3:$D$1315, $A40)+SUMIFS(DataRegularSeason20242025!$AB$3:$AB$1315,DataRegularSeason20242025!$B$3:$B$1315, "&lt;=" &amp; FR$1, DataRegularSeason20242025!$E$3:$E$1315, $A40)</f>
        <v>61</v>
      </c>
      <c r="FS40">
        <f>SUMIFS(DataRegularSeason20242025!$AA$3:$AA$1315,DataRegularSeason20242025!$B$3:$B$1315, "&lt;=" &amp; FS$1, DataRegularSeason20242025!$D$3:$D$1315, $A40)+SUMIFS(DataRegularSeason20242025!$AB$3:$AB$1315,DataRegularSeason20242025!$B$3:$B$1315, "&lt;=" &amp; FS$1, DataRegularSeason20242025!$E$3:$E$1315, $A40)</f>
        <v>61</v>
      </c>
      <c r="FT40">
        <f>SUMIFS(DataRegularSeason20242025!$AA$3:$AA$1315,DataRegularSeason20242025!$B$3:$B$1315, "&lt;=" &amp; FT$1, DataRegularSeason20242025!$D$3:$D$1315, $A40)+SUMIFS(DataRegularSeason20242025!$AB$3:$AB$1315,DataRegularSeason20242025!$B$3:$B$1315, "&lt;=" &amp; FT$1, DataRegularSeason20242025!$E$3:$E$1315, $A40)</f>
        <v>61</v>
      </c>
      <c r="FU40">
        <f>SUMIFS(DataRegularSeason20242025!$AA$3:$AA$1315,DataRegularSeason20242025!$B$3:$B$1315, "&lt;=" &amp; FU$1, DataRegularSeason20242025!$D$3:$D$1315, $A40)+SUMIFS(DataRegularSeason20242025!$AB$3:$AB$1315,DataRegularSeason20242025!$B$3:$B$1315, "&lt;=" &amp; FU$1, DataRegularSeason20242025!$E$3:$E$1315, $A40)</f>
        <v>61</v>
      </c>
      <c r="FV40">
        <f>SUMIFS(DataRegularSeason20242025!$AA$3:$AA$1315,DataRegularSeason20242025!$B$3:$B$1315, "&lt;=" &amp; FV$1, DataRegularSeason20242025!$D$3:$D$1315, $A40)+SUMIFS(DataRegularSeason20242025!$AB$3:$AB$1315,DataRegularSeason20242025!$B$3:$B$1315, "&lt;=" &amp; FV$1, DataRegularSeason20242025!$E$3:$E$1315, $A40)</f>
        <v>61</v>
      </c>
      <c r="FW40">
        <f>SUMIFS(DataRegularSeason20242025!$AA$3:$AA$1315,DataRegularSeason20242025!$B$3:$B$1315, "&lt;=" &amp; FW$1, DataRegularSeason20242025!$D$3:$D$1315, $A40)+SUMIFS(DataRegularSeason20242025!$AB$3:$AB$1315,DataRegularSeason20242025!$B$3:$B$1315, "&lt;=" &amp; FW$1, DataRegularSeason20242025!$E$3:$E$1315, $A40)</f>
        <v>61</v>
      </c>
      <c r="FX40">
        <f>SUMIFS(DataRegularSeason20242025!$AA$3:$AA$1315,DataRegularSeason20242025!$B$3:$B$1315, "&lt;=" &amp; FX$1, DataRegularSeason20242025!$D$3:$D$1315, $A40)+SUMIFS(DataRegularSeason20242025!$AB$3:$AB$1315,DataRegularSeason20242025!$B$3:$B$1315, "&lt;=" &amp; FX$1, DataRegularSeason20242025!$E$3:$E$1315, $A40)</f>
        <v>61</v>
      </c>
      <c r="FY40">
        <f>SUMIFS(DataRegularSeason20242025!$AA$3:$AA$1315,DataRegularSeason20242025!$B$3:$B$1315, "&lt;=" &amp; FY$1, DataRegularSeason20242025!$D$3:$D$1315, $A40)+SUMIFS(DataRegularSeason20242025!$AB$3:$AB$1315,DataRegularSeason20242025!$B$3:$B$1315, "&lt;=" &amp; FY$1, DataRegularSeason20242025!$E$3:$E$1315, $A40)</f>
        <v>61</v>
      </c>
      <c r="FZ40">
        <f>SUMIFS(DataRegularSeason20242025!$AA$3:$AA$1315,DataRegularSeason20242025!$B$3:$B$1315, "&lt;=" &amp; FZ$1, DataRegularSeason20242025!$D$3:$D$1315, $A40)+SUMIFS(DataRegularSeason20242025!$AB$3:$AB$1315,DataRegularSeason20242025!$B$3:$B$1315, "&lt;=" &amp; FZ$1, DataRegularSeason20242025!$E$3:$E$1315, $A40)</f>
        <v>61</v>
      </c>
      <c r="GA40">
        <f>SUMIFS(DataRegularSeason20242025!$AA$3:$AA$1315,DataRegularSeason20242025!$B$3:$B$1315, "&lt;=" &amp; GA$1, DataRegularSeason20242025!$D$3:$D$1315, $A40)+SUMIFS(DataRegularSeason20242025!$AB$3:$AB$1315,DataRegularSeason20242025!$B$3:$B$1315, "&lt;=" &amp; GA$1, DataRegularSeason20242025!$E$3:$E$1315, $A40)</f>
        <v>61</v>
      </c>
      <c r="GB40">
        <f>SUMIFS(DataRegularSeason20242025!$AA$3:$AA$1315,DataRegularSeason20242025!$B$3:$B$1315, "&lt;=" &amp; GB$1, DataRegularSeason20242025!$D$3:$D$1315, $A40)+SUMIFS(DataRegularSeason20242025!$AB$3:$AB$1315,DataRegularSeason20242025!$B$3:$B$1315, "&lt;=" &amp; GB$1, DataRegularSeason20242025!$E$3:$E$1315, $A40)</f>
        <v>61</v>
      </c>
      <c r="GC40">
        <f>SUMIFS(DataRegularSeason20242025!$AA$3:$AA$1315,DataRegularSeason20242025!$B$3:$B$1315, "&lt;=" &amp; GC$1, DataRegularSeason20242025!$D$3:$D$1315, $A40)+SUMIFS(DataRegularSeason20242025!$AB$3:$AB$1315,DataRegularSeason20242025!$B$3:$B$1315, "&lt;=" &amp; GC$1, DataRegularSeason20242025!$E$3:$E$1315, $A40)</f>
        <v>61</v>
      </c>
      <c r="GD40">
        <f>SUMIFS(DataRegularSeason20242025!$AA$3:$AA$1315,DataRegularSeason20242025!$B$3:$B$1315, "&lt;=" &amp; GD$1, DataRegularSeason20242025!$D$3:$D$1315, $A40)+SUMIFS(DataRegularSeason20242025!$AB$3:$AB$1315,DataRegularSeason20242025!$B$3:$B$1315, "&lt;=" &amp; GD$1, DataRegularSeason20242025!$E$3:$E$1315, $A40)</f>
        <v>61</v>
      </c>
      <c r="GE40">
        <f>SUMIFS(DataRegularSeason20242025!$AA$3:$AA$1315,DataRegularSeason20242025!$B$3:$B$1315, "&lt;=" &amp; GE$1, DataRegularSeason20242025!$D$3:$D$1315, $A40)+SUMIFS(DataRegularSeason20242025!$AB$3:$AB$1315,DataRegularSeason20242025!$B$3:$B$1315, "&lt;=" &amp; GE$1, DataRegularSeason20242025!$E$3:$E$1315, $A40)</f>
        <v>61</v>
      </c>
      <c r="GF40">
        <f>SUMIFS(DataRegularSeason20242025!$AA$3:$AA$1315,DataRegularSeason20242025!$B$3:$B$1315, "&lt;=" &amp; GF$1, DataRegularSeason20242025!$D$3:$D$1315, $A40)+SUMIFS(DataRegularSeason20242025!$AB$3:$AB$1315,DataRegularSeason20242025!$B$3:$B$1315, "&lt;=" &amp; GF$1, DataRegularSeason20242025!$E$3:$E$1315, $A40)</f>
        <v>61</v>
      </c>
      <c r="GG40">
        <f>SUMIFS(DataRegularSeason20242025!$AA$3:$AA$1315,DataRegularSeason20242025!$B$3:$B$1315, "&lt;=" &amp; GG$1, DataRegularSeason20242025!$D$3:$D$1315, $A40)+SUMIFS(DataRegularSeason20242025!$AB$3:$AB$1315,DataRegularSeason20242025!$B$3:$B$1315, "&lt;=" &amp; GG$1, DataRegularSeason20242025!$E$3:$E$1315, $A40)</f>
        <v>61</v>
      </c>
      <c r="GH40">
        <f>SUMIFS(DataRegularSeason20242025!$AA$3:$AA$1315,DataRegularSeason20242025!$B$3:$B$1315, "&lt;=" &amp; GH$1, DataRegularSeason20242025!$D$3:$D$1315, $A40)+SUMIFS(DataRegularSeason20242025!$AB$3:$AB$1315,DataRegularSeason20242025!$B$3:$B$1315, "&lt;=" &amp; GH$1, DataRegularSeason20242025!$E$3:$E$1315, $A40)</f>
        <v>61</v>
      </c>
      <c r="GI40">
        <f>SUMIFS(DataRegularSeason20242025!$AA$3:$AA$1315,DataRegularSeason20242025!$B$3:$B$1315, "&lt;=" &amp; GI$1, DataRegularSeason20242025!$D$3:$D$1315, $A40)+SUMIFS(DataRegularSeason20242025!$AB$3:$AB$1315,DataRegularSeason20242025!$B$3:$B$1315, "&lt;=" &amp; GI$1, DataRegularSeason20242025!$E$3:$E$1315, $A40)</f>
        <v>61</v>
      </c>
      <c r="GJ40">
        <f>SUMIFS(DataRegularSeason20242025!$AA$3:$AA$1315,DataRegularSeason20242025!$B$3:$B$1315, "&lt;=" &amp; GJ$1, DataRegularSeason20242025!$D$3:$D$1315, $A40)+SUMIFS(DataRegularSeason20242025!$AB$3:$AB$1315,DataRegularSeason20242025!$B$3:$B$1315, "&lt;=" &amp; GJ$1, DataRegularSeason20242025!$E$3:$E$1315, $A40)</f>
        <v>61</v>
      </c>
      <c r="GK40">
        <f>SUMIFS(DataRegularSeason20242025!$AA$3:$AA$1315,DataRegularSeason20242025!$B$3:$B$1315, "&lt;=" &amp; GK$1, DataRegularSeason20242025!$D$3:$D$1315, $A40)+SUMIFS(DataRegularSeason20242025!$AB$3:$AB$1315,DataRegularSeason20242025!$B$3:$B$1315, "&lt;=" &amp; GK$1, DataRegularSeason20242025!$E$3:$E$1315, $A40)</f>
        <v>61</v>
      </c>
      <c r="GL40">
        <f>SUMIFS(DataRegularSeason20242025!$AA$3:$AA$1315,DataRegularSeason20242025!$B$3:$B$1315, "&lt;=" &amp; GL$1, DataRegularSeason20242025!$D$3:$D$1315, $A40)+SUMIFS(DataRegularSeason20242025!$AB$3:$AB$1315,DataRegularSeason20242025!$B$3:$B$1315, "&lt;=" &amp; GL$1, DataRegularSeason20242025!$E$3:$E$1315, $A40)</f>
        <v>61</v>
      </c>
      <c r="GM40">
        <f>SUMIFS(DataRegularSeason20242025!$AA$3:$AA$1315,DataRegularSeason20242025!$B$3:$B$1315, "&lt;=" &amp; GM$1, DataRegularSeason20242025!$D$3:$D$1315, $A40)+SUMIFS(DataRegularSeason20242025!$AB$3:$AB$1315,DataRegularSeason20242025!$B$3:$B$1315, "&lt;=" &amp; GM$1, DataRegularSeason20242025!$E$3:$E$1315, $A40)</f>
        <v>61</v>
      </c>
      <c r="GN40">
        <f>SUMIFS(DataRegularSeason20242025!$AA$3:$AA$1315,DataRegularSeason20242025!$B$3:$B$1315, "&lt;=" &amp; GN$1, DataRegularSeason20242025!$D$3:$D$1315, $A40)+SUMIFS(DataRegularSeason20242025!$AB$3:$AB$1315,DataRegularSeason20242025!$B$3:$B$1315, "&lt;=" &amp; GN$1, DataRegularSeason20242025!$E$3:$E$1315, $A40)</f>
        <v>61</v>
      </c>
      <c r="GO40">
        <f>SUMIFS(DataRegularSeason20242025!$AA$3:$AA$1315,DataRegularSeason20242025!$B$3:$B$1315, "&lt;=" &amp; GO$1, DataRegularSeason20242025!$D$3:$D$1315, $A40)+SUMIFS(DataRegularSeason20242025!$AB$3:$AB$1315,DataRegularSeason20242025!$B$3:$B$1315, "&lt;=" &amp; GO$1, DataRegularSeason20242025!$E$3:$E$1315, $A40)</f>
        <v>61</v>
      </c>
      <c r="GP40">
        <f>SUMIFS(DataRegularSeason20242025!$AA$3:$AA$1315,DataRegularSeason20242025!$B$3:$B$1315, "&lt;=" &amp; GP$1, DataRegularSeason20242025!$D$3:$D$1315, $A40)+SUMIFS(DataRegularSeason20242025!$AB$3:$AB$1315,DataRegularSeason20242025!$B$3:$B$1315, "&lt;=" &amp; GP$1, DataRegularSeason20242025!$E$3:$E$1315, $A40)</f>
        <v>61</v>
      </c>
      <c r="GQ40">
        <f>SUMIFS(DataRegularSeason20242025!$AA$3:$AA$1315,DataRegularSeason20242025!$B$3:$B$1315, "&lt;=" &amp; GQ$1, DataRegularSeason20242025!$D$3:$D$1315, $A40)+SUMIFS(DataRegularSeason20242025!$AB$3:$AB$1315,DataRegularSeason20242025!$B$3:$B$1315, "&lt;=" &amp; GQ$1, DataRegularSeason20242025!$E$3:$E$1315, $A40)</f>
        <v>61</v>
      </c>
      <c r="GR40">
        <f>SUMIFS(DataRegularSeason20242025!$AA$3:$AA$1315,DataRegularSeason20242025!$B$3:$B$1315, "&lt;=" &amp; GR$1, DataRegularSeason20242025!$D$3:$D$1315, $A40)+SUMIFS(DataRegularSeason20242025!$AB$3:$AB$1315,DataRegularSeason20242025!$B$3:$B$1315, "&lt;=" &amp; GR$1, DataRegularSeason20242025!$E$3:$E$1315, $A40)</f>
        <v>61</v>
      </c>
      <c r="GS40">
        <f>SUMIFS(DataRegularSeason20242025!$AA$3:$AA$1315,DataRegularSeason20242025!$B$3:$B$1315, "&lt;=" &amp; GS$1, DataRegularSeason20242025!$D$3:$D$1315, $A40)+SUMIFS(DataRegularSeason20242025!$AB$3:$AB$1315,DataRegularSeason20242025!$B$3:$B$1315, "&lt;=" &amp; GS$1, DataRegularSeason20242025!$E$3:$E$1315, $A40)</f>
        <v>61</v>
      </c>
      <c r="GT40">
        <f>SUMIFS(DataRegularSeason20242025!$AA$3:$AA$1315,DataRegularSeason20242025!$B$3:$B$1315, "&lt;=" &amp; GT$1, DataRegularSeason20242025!$D$3:$D$1315, $A40)+SUMIFS(DataRegularSeason20242025!$AB$3:$AB$1315,DataRegularSeason20242025!$B$3:$B$1315, "&lt;=" &amp; GT$1, DataRegularSeason20242025!$E$3:$E$1315, $A40)</f>
        <v>61</v>
      </c>
      <c r="GU40">
        <f>SUMIFS(DataRegularSeason20242025!$AA$3:$AA$1315,DataRegularSeason20242025!$B$3:$B$1315, "&lt;=" &amp; GU$1, DataRegularSeason20242025!$D$3:$D$1315, $A40)+SUMIFS(DataRegularSeason20242025!$AB$3:$AB$1315,DataRegularSeason20242025!$B$3:$B$1315, "&lt;=" &amp; GU$1, DataRegularSeason20242025!$E$3:$E$1315, $A40)</f>
        <v>61</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66</v>
      </c>
      <c r="ER41">
        <f>SUMIFS(DataRegularSeason20242025!$AA$3:$AA$1315,DataRegularSeason20242025!$B$3:$B$1315, "&lt;=" &amp; ER$1, DataRegularSeason20242025!$D$3:$D$1315, $A41)+SUMIFS(DataRegularSeason20242025!$AB$3:$AB$1315,DataRegularSeason20242025!$B$3:$B$1315, "&lt;=" &amp; ER$1, DataRegularSeason20242025!$E$3:$E$1315, $A41)</f>
        <v>66</v>
      </c>
      <c r="ES41">
        <f>SUMIFS(DataRegularSeason20242025!$AA$3:$AA$1315,DataRegularSeason20242025!$B$3:$B$1315, "&lt;=" &amp; ES$1, DataRegularSeason20242025!$D$3:$D$1315, $A41)+SUMIFS(DataRegularSeason20242025!$AB$3:$AB$1315,DataRegularSeason20242025!$B$3:$B$1315, "&lt;=" &amp; ES$1, DataRegularSeason20242025!$E$3:$E$1315, $A41)</f>
        <v>66</v>
      </c>
      <c r="ET41">
        <f>SUMIFS(DataRegularSeason20242025!$AA$3:$AA$1315,DataRegularSeason20242025!$B$3:$B$1315, "&lt;=" &amp; ET$1, DataRegularSeason20242025!$D$3:$D$1315, $A41)+SUMIFS(DataRegularSeason20242025!$AB$3:$AB$1315,DataRegularSeason20242025!$B$3:$B$1315, "&lt;=" &amp; ET$1, DataRegularSeason20242025!$E$3:$E$1315, $A41)</f>
        <v>66</v>
      </c>
      <c r="EU41">
        <f>SUMIFS(DataRegularSeason20242025!$AA$3:$AA$1315,DataRegularSeason20242025!$B$3:$B$1315, "&lt;=" &amp; EU$1, DataRegularSeason20242025!$D$3:$D$1315, $A41)+SUMIFS(DataRegularSeason20242025!$AB$3:$AB$1315,DataRegularSeason20242025!$B$3:$B$1315, "&lt;=" &amp; EU$1, DataRegularSeason20242025!$E$3:$E$1315, $A41)</f>
        <v>66</v>
      </c>
      <c r="EV41">
        <f>SUMIFS(DataRegularSeason20242025!$AA$3:$AA$1315,DataRegularSeason20242025!$B$3:$B$1315, "&lt;=" &amp; EV$1, DataRegularSeason20242025!$D$3:$D$1315, $A41)+SUMIFS(DataRegularSeason20242025!$AB$3:$AB$1315,DataRegularSeason20242025!$B$3:$B$1315, "&lt;=" &amp; EV$1, DataRegularSeason20242025!$E$3:$E$1315, $A41)</f>
        <v>66</v>
      </c>
      <c r="EW41">
        <f>SUMIFS(DataRegularSeason20242025!$AA$3:$AA$1315,DataRegularSeason20242025!$B$3:$B$1315, "&lt;=" &amp; EW$1, DataRegularSeason20242025!$D$3:$D$1315, $A41)+SUMIFS(DataRegularSeason20242025!$AB$3:$AB$1315,DataRegularSeason20242025!$B$3:$B$1315, "&lt;=" &amp; EW$1, DataRegularSeason20242025!$E$3:$E$1315, $A41)</f>
        <v>66</v>
      </c>
      <c r="EX41">
        <f>SUMIFS(DataRegularSeason20242025!$AA$3:$AA$1315,DataRegularSeason20242025!$B$3:$B$1315, "&lt;=" &amp; EX$1, DataRegularSeason20242025!$D$3:$D$1315, $A41)+SUMIFS(DataRegularSeason20242025!$AB$3:$AB$1315,DataRegularSeason20242025!$B$3:$B$1315, "&lt;=" &amp; EX$1, DataRegularSeason20242025!$E$3:$E$1315, $A41)</f>
        <v>66</v>
      </c>
      <c r="EY41">
        <f>SUMIFS(DataRegularSeason20242025!$AA$3:$AA$1315,DataRegularSeason20242025!$B$3:$B$1315, "&lt;=" &amp; EY$1, DataRegularSeason20242025!$D$3:$D$1315, $A41)+SUMIFS(DataRegularSeason20242025!$AB$3:$AB$1315,DataRegularSeason20242025!$B$3:$B$1315, "&lt;=" &amp; EY$1, DataRegularSeason20242025!$E$3:$E$1315, $A41)</f>
        <v>66</v>
      </c>
      <c r="EZ41">
        <f>SUMIFS(DataRegularSeason20242025!$AA$3:$AA$1315,DataRegularSeason20242025!$B$3:$B$1315, "&lt;=" &amp; EZ$1, DataRegularSeason20242025!$D$3:$D$1315, $A41)+SUMIFS(DataRegularSeason20242025!$AB$3:$AB$1315,DataRegularSeason20242025!$B$3:$B$1315, "&lt;=" &amp; EZ$1, DataRegularSeason20242025!$E$3:$E$1315, $A41)</f>
        <v>66</v>
      </c>
      <c r="FA41">
        <f>SUMIFS(DataRegularSeason20242025!$AA$3:$AA$1315,DataRegularSeason20242025!$B$3:$B$1315, "&lt;=" &amp; FA$1, DataRegularSeason20242025!$D$3:$D$1315, $A41)+SUMIFS(DataRegularSeason20242025!$AB$3:$AB$1315,DataRegularSeason20242025!$B$3:$B$1315, "&lt;=" &amp; FA$1, DataRegularSeason20242025!$E$3:$E$1315, $A41)</f>
        <v>66</v>
      </c>
      <c r="FB41">
        <f>SUMIFS(DataRegularSeason20242025!$AA$3:$AA$1315,DataRegularSeason20242025!$B$3:$B$1315, "&lt;=" &amp; FB$1, DataRegularSeason20242025!$D$3:$D$1315, $A41)+SUMIFS(DataRegularSeason20242025!$AB$3:$AB$1315,DataRegularSeason20242025!$B$3:$B$1315, "&lt;=" &amp; FB$1, DataRegularSeason20242025!$E$3:$E$1315, $A41)</f>
        <v>66</v>
      </c>
      <c r="FC41">
        <f>SUMIFS(DataRegularSeason20242025!$AA$3:$AA$1315,DataRegularSeason20242025!$B$3:$B$1315, "&lt;=" &amp; FC$1, DataRegularSeason20242025!$D$3:$D$1315, $A41)+SUMIFS(DataRegularSeason20242025!$AB$3:$AB$1315,DataRegularSeason20242025!$B$3:$B$1315, "&lt;=" &amp; FC$1, DataRegularSeason20242025!$E$3:$E$1315, $A41)</f>
        <v>66</v>
      </c>
      <c r="FD41">
        <f>SUMIFS(DataRegularSeason20242025!$AA$3:$AA$1315,DataRegularSeason20242025!$B$3:$B$1315, "&lt;=" &amp; FD$1, DataRegularSeason20242025!$D$3:$D$1315, $A41)+SUMIFS(DataRegularSeason20242025!$AB$3:$AB$1315,DataRegularSeason20242025!$B$3:$B$1315, "&lt;=" &amp; FD$1, DataRegularSeason20242025!$E$3:$E$1315, $A41)</f>
        <v>66</v>
      </c>
      <c r="FE41">
        <f>SUMIFS(DataRegularSeason20242025!$AA$3:$AA$1315,DataRegularSeason20242025!$B$3:$B$1315, "&lt;=" &amp; FE$1, DataRegularSeason20242025!$D$3:$D$1315, $A41)+SUMIFS(DataRegularSeason20242025!$AB$3:$AB$1315,DataRegularSeason20242025!$B$3:$B$1315, "&lt;=" &amp; FE$1, DataRegularSeason20242025!$E$3:$E$1315, $A41)</f>
        <v>66</v>
      </c>
      <c r="FF41">
        <f>SUMIFS(DataRegularSeason20242025!$AA$3:$AA$1315,DataRegularSeason20242025!$B$3:$B$1315, "&lt;=" &amp; FF$1, DataRegularSeason20242025!$D$3:$D$1315, $A41)+SUMIFS(DataRegularSeason20242025!$AB$3:$AB$1315,DataRegularSeason20242025!$B$3:$B$1315, "&lt;=" &amp; FF$1, DataRegularSeason20242025!$E$3:$E$1315, $A41)</f>
        <v>66</v>
      </c>
      <c r="FG41">
        <f>SUMIFS(DataRegularSeason20242025!$AA$3:$AA$1315,DataRegularSeason20242025!$B$3:$B$1315, "&lt;=" &amp; FG$1, DataRegularSeason20242025!$D$3:$D$1315, $A41)+SUMIFS(DataRegularSeason20242025!$AB$3:$AB$1315,DataRegularSeason20242025!$B$3:$B$1315, "&lt;=" &amp; FG$1, DataRegularSeason20242025!$E$3:$E$1315, $A41)</f>
        <v>66</v>
      </c>
      <c r="FH41">
        <f>SUMIFS(DataRegularSeason20242025!$AA$3:$AA$1315,DataRegularSeason20242025!$B$3:$B$1315, "&lt;=" &amp; FH$1, DataRegularSeason20242025!$D$3:$D$1315, $A41)+SUMIFS(DataRegularSeason20242025!$AB$3:$AB$1315,DataRegularSeason20242025!$B$3:$B$1315, "&lt;=" &amp; FH$1, DataRegularSeason20242025!$E$3:$E$1315, $A41)</f>
        <v>66</v>
      </c>
      <c r="FI41">
        <f>SUMIFS(DataRegularSeason20242025!$AA$3:$AA$1315,DataRegularSeason20242025!$B$3:$B$1315, "&lt;=" &amp; FI$1, DataRegularSeason20242025!$D$3:$D$1315, $A41)+SUMIFS(DataRegularSeason20242025!$AB$3:$AB$1315,DataRegularSeason20242025!$B$3:$B$1315, "&lt;=" &amp; FI$1, DataRegularSeason20242025!$E$3:$E$1315, $A41)</f>
        <v>66</v>
      </c>
      <c r="FJ41">
        <f>SUMIFS(DataRegularSeason20242025!$AA$3:$AA$1315,DataRegularSeason20242025!$B$3:$B$1315, "&lt;=" &amp; FJ$1, DataRegularSeason20242025!$D$3:$D$1315, $A41)+SUMIFS(DataRegularSeason20242025!$AB$3:$AB$1315,DataRegularSeason20242025!$B$3:$B$1315, "&lt;=" &amp; FJ$1, DataRegularSeason20242025!$E$3:$E$1315, $A41)</f>
        <v>66</v>
      </c>
      <c r="FK41">
        <f>SUMIFS(DataRegularSeason20242025!$AA$3:$AA$1315,DataRegularSeason20242025!$B$3:$B$1315, "&lt;=" &amp; FK$1, DataRegularSeason20242025!$D$3:$D$1315, $A41)+SUMIFS(DataRegularSeason20242025!$AB$3:$AB$1315,DataRegularSeason20242025!$B$3:$B$1315, "&lt;=" &amp; FK$1, DataRegularSeason20242025!$E$3:$E$1315, $A41)</f>
        <v>66</v>
      </c>
      <c r="FL41">
        <f>SUMIFS(DataRegularSeason20242025!$AA$3:$AA$1315,DataRegularSeason20242025!$B$3:$B$1315, "&lt;=" &amp; FL$1, DataRegularSeason20242025!$D$3:$D$1315, $A41)+SUMIFS(DataRegularSeason20242025!$AB$3:$AB$1315,DataRegularSeason20242025!$B$3:$B$1315, "&lt;=" &amp; FL$1, DataRegularSeason20242025!$E$3:$E$1315, $A41)</f>
        <v>66</v>
      </c>
      <c r="FM41">
        <f>SUMIFS(DataRegularSeason20242025!$AA$3:$AA$1315,DataRegularSeason20242025!$B$3:$B$1315, "&lt;=" &amp; FM$1, DataRegularSeason20242025!$D$3:$D$1315, $A41)+SUMIFS(DataRegularSeason20242025!$AB$3:$AB$1315,DataRegularSeason20242025!$B$3:$B$1315, "&lt;=" &amp; FM$1, DataRegularSeason20242025!$E$3:$E$1315, $A41)</f>
        <v>66</v>
      </c>
      <c r="FN41">
        <f>SUMIFS(DataRegularSeason20242025!$AA$3:$AA$1315,DataRegularSeason20242025!$B$3:$B$1315, "&lt;=" &amp; FN$1, DataRegularSeason20242025!$D$3:$D$1315, $A41)+SUMIFS(DataRegularSeason20242025!$AB$3:$AB$1315,DataRegularSeason20242025!$B$3:$B$1315, "&lt;=" &amp; FN$1, DataRegularSeason20242025!$E$3:$E$1315, $A41)</f>
        <v>66</v>
      </c>
      <c r="FO41">
        <f>SUMIFS(DataRegularSeason20242025!$AA$3:$AA$1315,DataRegularSeason20242025!$B$3:$B$1315, "&lt;=" &amp; FO$1, DataRegularSeason20242025!$D$3:$D$1315, $A41)+SUMIFS(DataRegularSeason20242025!$AB$3:$AB$1315,DataRegularSeason20242025!$B$3:$B$1315, "&lt;=" &amp; FO$1, DataRegularSeason20242025!$E$3:$E$1315, $A41)</f>
        <v>66</v>
      </c>
      <c r="FP41">
        <f>SUMIFS(DataRegularSeason20242025!$AA$3:$AA$1315,DataRegularSeason20242025!$B$3:$B$1315, "&lt;=" &amp; FP$1, DataRegularSeason20242025!$D$3:$D$1315, $A41)+SUMIFS(DataRegularSeason20242025!$AB$3:$AB$1315,DataRegularSeason20242025!$B$3:$B$1315, "&lt;=" &amp; FP$1, DataRegularSeason20242025!$E$3:$E$1315, $A41)</f>
        <v>66</v>
      </c>
      <c r="FQ41">
        <f>SUMIFS(DataRegularSeason20242025!$AA$3:$AA$1315,DataRegularSeason20242025!$B$3:$B$1315, "&lt;=" &amp; FQ$1, DataRegularSeason20242025!$D$3:$D$1315, $A41)+SUMIFS(DataRegularSeason20242025!$AB$3:$AB$1315,DataRegularSeason20242025!$B$3:$B$1315, "&lt;=" &amp; FQ$1, DataRegularSeason20242025!$E$3:$E$1315, $A41)</f>
        <v>66</v>
      </c>
      <c r="FR41">
        <f>SUMIFS(DataRegularSeason20242025!$AA$3:$AA$1315,DataRegularSeason20242025!$B$3:$B$1315, "&lt;=" &amp; FR$1, DataRegularSeason20242025!$D$3:$D$1315, $A41)+SUMIFS(DataRegularSeason20242025!$AB$3:$AB$1315,DataRegularSeason20242025!$B$3:$B$1315, "&lt;=" &amp; FR$1, DataRegularSeason20242025!$E$3:$E$1315, $A41)</f>
        <v>66</v>
      </c>
      <c r="FS41">
        <f>SUMIFS(DataRegularSeason20242025!$AA$3:$AA$1315,DataRegularSeason20242025!$B$3:$B$1315, "&lt;=" &amp; FS$1, DataRegularSeason20242025!$D$3:$D$1315, $A41)+SUMIFS(DataRegularSeason20242025!$AB$3:$AB$1315,DataRegularSeason20242025!$B$3:$B$1315, "&lt;=" &amp; FS$1, DataRegularSeason20242025!$E$3:$E$1315, $A41)</f>
        <v>66</v>
      </c>
      <c r="FT41">
        <f>SUMIFS(DataRegularSeason20242025!$AA$3:$AA$1315,DataRegularSeason20242025!$B$3:$B$1315, "&lt;=" &amp; FT$1, DataRegularSeason20242025!$D$3:$D$1315, $A41)+SUMIFS(DataRegularSeason20242025!$AB$3:$AB$1315,DataRegularSeason20242025!$B$3:$B$1315, "&lt;=" &amp; FT$1, DataRegularSeason20242025!$E$3:$E$1315, $A41)</f>
        <v>66</v>
      </c>
      <c r="FU41">
        <f>SUMIFS(DataRegularSeason20242025!$AA$3:$AA$1315,DataRegularSeason20242025!$B$3:$B$1315, "&lt;=" &amp; FU$1, DataRegularSeason20242025!$D$3:$D$1315, $A41)+SUMIFS(DataRegularSeason20242025!$AB$3:$AB$1315,DataRegularSeason20242025!$B$3:$B$1315, "&lt;=" &amp; FU$1, DataRegularSeason20242025!$E$3:$E$1315, $A41)</f>
        <v>66</v>
      </c>
      <c r="FV41">
        <f>SUMIFS(DataRegularSeason20242025!$AA$3:$AA$1315,DataRegularSeason20242025!$B$3:$B$1315, "&lt;=" &amp; FV$1, DataRegularSeason20242025!$D$3:$D$1315, $A41)+SUMIFS(DataRegularSeason20242025!$AB$3:$AB$1315,DataRegularSeason20242025!$B$3:$B$1315, "&lt;=" &amp; FV$1, DataRegularSeason20242025!$E$3:$E$1315, $A41)</f>
        <v>66</v>
      </c>
      <c r="FW41">
        <f>SUMIFS(DataRegularSeason20242025!$AA$3:$AA$1315,DataRegularSeason20242025!$B$3:$B$1315, "&lt;=" &amp; FW$1, DataRegularSeason20242025!$D$3:$D$1315, $A41)+SUMIFS(DataRegularSeason20242025!$AB$3:$AB$1315,DataRegularSeason20242025!$B$3:$B$1315, "&lt;=" &amp; FW$1, DataRegularSeason20242025!$E$3:$E$1315, $A41)</f>
        <v>66</v>
      </c>
      <c r="FX41">
        <f>SUMIFS(DataRegularSeason20242025!$AA$3:$AA$1315,DataRegularSeason20242025!$B$3:$B$1315, "&lt;=" &amp; FX$1, DataRegularSeason20242025!$D$3:$D$1315, $A41)+SUMIFS(DataRegularSeason20242025!$AB$3:$AB$1315,DataRegularSeason20242025!$B$3:$B$1315, "&lt;=" &amp; FX$1, DataRegularSeason20242025!$E$3:$E$1315, $A41)</f>
        <v>66</v>
      </c>
      <c r="FY41">
        <f>SUMIFS(DataRegularSeason20242025!$AA$3:$AA$1315,DataRegularSeason20242025!$B$3:$B$1315, "&lt;=" &amp; FY$1, DataRegularSeason20242025!$D$3:$D$1315, $A41)+SUMIFS(DataRegularSeason20242025!$AB$3:$AB$1315,DataRegularSeason20242025!$B$3:$B$1315, "&lt;=" &amp; FY$1, DataRegularSeason20242025!$E$3:$E$1315, $A41)</f>
        <v>66</v>
      </c>
      <c r="FZ41">
        <f>SUMIFS(DataRegularSeason20242025!$AA$3:$AA$1315,DataRegularSeason20242025!$B$3:$B$1315, "&lt;=" &amp; FZ$1, DataRegularSeason20242025!$D$3:$D$1315, $A41)+SUMIFS(DataRegularSeason20242025!$AB$3:$AB$1315,DataRegularSeason20242025!$B$3:$B$1315, "&lt;=" &amp; FZ$1, DataRegularSeason20242025!$E$3:$E$1315, $A41)</f>
        <v>66</v>
      </c>
      <c r="GA41">
        <f>SUMIFS(DataRegularSeason20242025!$AA$3:$AA$1315,DataRegularSeason20242025!$B$3:$B$1315, "&lt;=" &amp; GA$1, DataRegularSeason20242025!$D$3:$D$1315, $A41)+SUMIFS(DataRegularSeason20242025!$AB$3:$AB$1315,DataRegularSeason20242025!$B$3:$B$1315, "&lt;=" &amp; GA$1, DataRegularSeason20242025!$E$3:$E$1315, $A41)</f>
        <v>66</v>
      </c>
      <c r="GB41">
        <f>SUMIFS(DataRegularSeason20242025!$AA$3:$AA$1315,DataRegularSeason20242025!$B$3:$B$1315, "&lt;=" &amp; GB$1, DataRegularSeason20242025!$D$3:$D$1315, $A41)+SUMIFS(DataRegularSeason20242025!$AB$3:$AB$1315,DataRegularSeason20242025!$B$3:$B$1315, "&lt;=" &amp; GB$1, DataRegularSeason20242025!$E$3:$E$1315, $A41)</f>
        <v>66</v>
      </c>
      <c r="GC41">
        <f>SUMIFS(DataRegularSeason20242025!$AA$3:$AA$1315,DataRegularSeason20242025!$B$3:$B$1315, "&lt;=" &amp; GC$1, DataRegularSeason20242025!$D$3:$D$1315, $A41)+SUMIFS(DataRegularSeason20242025!$AB$3:$AB$1315,DataRegularSeason20242025!$B$3:$B$1315, "&lt;=" &amp; GC$1, DataRegularSeason20242025!$E$3:$E$1315, $A41)</f>
        <v>66</v>
      </c>
      <c r="GD41">
        <f>SUMIFS(DataRegularSeason20242025!$AA$3:$AA$1315,DataRegularSeason20242025!$B$3:$B$1315, "&lt;=" &amp; GD$1, DataRegularSeason20242025!$D$3:$D$1315, $A41)+SUMIFS(DataRegularSeason20242025!$AB$3:$AB$1315,DataRegularSeason20242025!$B$3:$B$1315, "&lt;=" &amp; GD$1, DataRegularSeason20242025!$E$3:$E$1315, $A41)</f>
        <v>66</v>
      </c>
      <c r="GE41">
        <f>SUMIFS(DataRegularSeason20242025!$AA$3:$AA$1315,DataRegularSeason20242025!$B$3:$B$1315, "&lt;=" &amp; GE$1, DataRegularSeason20242025!$D$3:$D$1315, $A41)+SUMIFS(DataRegularSeason20242025!$AB$3:$AB$1315,DataRegularSeason20242025!$B$3:$B$1315, "&lt;=" &amp; GE$1, DataRegularSeason20242025!$E$3:$E$1315, $A41)</f>
        <v>66</v>
      </c>
      <c r="GF41">
        <f>SUMIFS(DataRegularSeason20242025!$AA$3:$AA$1315,DataRegularSeason20242025!$B$3:$B$1315, "&lt;=" &amp; GF$1, DataRegularSeason20242025!$D$3:$D$1315, $A41)+SUMIFS(DataRegularSeason20242025!$AB$3:$AB$1315,DataRegularSeason20242025!$B$3:$B$1315, "&lt;=" &amp; GF$1, DataRegularSeason20242025!$E$3:$E$1315, $A41)</f>
        <v>66</v>
      </c>
      <c r="GG41">
        <f>SUMIFS(DataRegularSeason20242025!$AA$3:$AA$1315,DataRegularSeason20242025!$B$3:$B$1315, "&lt;=" &amp; GG$1, DataRegularSeason20242025!$D$3:$D$1315, $A41)+SUMIFS(DataRegularSeason20242025!$AB$3:$AB$1315,DataRegularSeason20242025!$B$3:$B$1315, "&lt;=" &amp; GG$1, DataRegularSeason20242025!$E$3:$E$1315, $A41)</f>
        <v>66</v>
      </c>
      <c r="GH41">
        <f>SUMIFS(DataRegularSeason20242025!$AA$3:$AA$1315,DataRegularSeason20242025!$B$3:$B$1315, "&lt;=" &amp; GH$1, DataRegularSeason20242025!$D$3:$D$1315, $A41)+SUMIFS(DataRegularSeason20242025!$AB$3:$AB$1315,DataRegularSeason20242025!$B$3:$B$1315, "&lt;=" &amp; GH$1, DataRegularSeason20242025!$E$3:$E$1315, $A41)</f>
        <v>66</v>
      </c>
      <c r="GI41">
        <f>SUMIFS(DataRegularSeason20242025!$AA$3:$AA$1315,DataRegularSeason20242025!$B$3:$B$1315, "&lt;=" &amp; GI$1, DataRegularSeason20242025!$D$3:$D$1315, $A41)+SUMIFS(DataRegularSeason20242025!$AB$3:$AB$1315,DataRegularSeason20242025!$B$3:$B$1315, "&lt;=" &amp; GI$1, DataRegularSeason20242025!$E$3:$E$1315, $A41)</f>
        <v>66</v>
      </c>
      <c r="GJ41">
        <f>SUMIFS(DataRegularSeason20242025!$AA$3:$AA$1315,DataRegularSeason20242025!$B$3:$B$1315, "&lt;=" &amp; GJ$1, DataRegularSeason20242025!$D$3:$D$1315, $A41)+SUMIFS(DataRegularSeason20242025!$AB$3:$AB$1315,DataRegularSeason20242025!$B$3:$B$1315, "&lt;=" &amp; GJ$1, DataRegularSeason20242025!$E$3:$E$1315, $A41)</f>
        <v>66</v>
      </c>
      <c r="GK41">
        <f>SUMIFS(DataRegularSeason20242025!$AA$3:$AA$1315,DataRegularSeason20242025!$B$3:$B$1315, "&lt;=" &amp; GK$1, DataRegularSeason20242025!$D$3:$D$1315, $A41)+SUMIFS(DataRegularSeason20242025!$AB$3:$AB$1315,DataRegularSeason20242025!$B$3:$B$1315, "&lt;=" &amp; GK$1, DataRegularSeason20242025!$E$3:$E$1315, $A41)</f>
        <v>66</v>
      </c>
      <c r="GL41">
        <f>SUMIFS(DataRegularSeason20242025!$AA$3:$AA$1315,DataRegularSeason20242025!$B$3:$B$1315, "&lt;=" &amp; GL$1, DataRegularSeason20242025!$D$3:$D$1315, $A41)+SUMIFS(DataRegularSeason20242025!$AB$3:$AB$1315,DataRegularSeason20242025!$B$3:$B$1315, "&lt;=" &amp; GL$1, DataRegularSeason20242025!$E$3:$E$1315, $A41)</f>
        <v>66</v>
      </c>
      <c r="GM41">
        <f>SUMIFS(DataRegularSeason20242025!$AA$3:$AA$1315,DataRegularSeason20242025!$B$3:$B$1315, "&lt;=" &amp; GM$1, DataRegularSeason20242025!$D$3:$D$1315, $A41)+SUMIFS(DataRegularSeason20242025!$AB$3:$AB$1315,DataRegularSeason20242025!$B$3:$B$1315, "&lt;=" &amp; GM$1, DataRegularSeason20242025!$E$3:$E$1315, $A41)</f>
        <v>66</v>
      </c>
      <c r="GN41">
        <f>SUMIFS(DataRegularSeason20242025!$AA$3:$AA$1315,DataRegularSeason20242025!$B$3:$B$1315, "&lt;=" &amp; GN$1, DataRegularSeason20242025!$D$3:$D$1315, $A41)+SUMIFS(DataRegularSeason20242025!$AB$3:$AB$1315,DataRegularSeason20242025!$B$3:$B$1315, "&lt;=" &amp; GN$1, DataRegularSeason20242025!$E$3:$E$1315, $A41)</f>
        <v>66</v>
      </c>
      <c r="GO41">
        <f>SUMIFS(DataRegularSeason20242025!$AA$3:$AA$1315,DataRegularSeason20242025!$B$3:$B$1315, "&lt;=" &amp; GO$1, DataRegularSeason20242025!$D$3:$D$1315, $A41)+SUMIFS(DataRegularSeason20242025!$AB$3:$AB$1315,DataRegularSeason20242025!$B$3:$B$1315, "&lt;=" &amp; GO$1, DataRegularSeason20242025!$E$3:$E$1315, $A41)</f>
        <v>66</v>
      </c>
      <c r="GP41">
        <f>SUMIFS(DataRegularSeason20242025!$AA$3:$AA$1315,DataRegularSeason20242025!$B$3:$B$1315, "&lt;=" &amp; GP$1, DataRegularSeason20242025!$D$3:$D$1315, $A41)+SUMIFS(DataRegularSeason20242025!$AB$3:$AB$1315,DataRegularSeason20242025!$B$3:$B$1315, "&lt;=" &amp; GP$1, DataRegularSeason20242025!$E$3:$E$1315, $A41)</f>
        <v>66</v>
      </c>
      <c r="GQ41">
        <f>SUMIFS(DataRegularSeason20242025!$AA$3:$AA$1315,DataRegularSeason20242025!$B$3:$B$1315, "&lt;=" &amp; GQ$1, DataRegularSeason20242025!$D$3:$D$1315, $A41)+SUMIFS(DataRegularSeason20242025!$AB$3:$AB$1315,DataRegularSeason20242025!$B$3:$B$1315, "&lt;=" &amp; GQ$1, DataRegularSeason20242025!$E$3:$E$1315, $A41)</f>
        <v>66</v>
      </c>
      <c r="GR41">
        <f>SUMIFS(DataRegularSeason20242025!$AA$3:$AA$1315,DataRegularSeason20242025!$B$3:$B$1315, "&lt;=" &amp; GR$1, DataRegularSeason20242025!$D$3:$D$1315, $A41)+SUMIFS(DataRegularSeason20242025!$AB$3:$AB$1315,DataRegularSeason20242025!$B$3:$B$1315, "&lt;=" &amp; GR$1, DataRegularSeason20242025!$E$3:$E$1315, $A41)</f>
        <v>66</v>
      </c>
      <c r="GS41">
        <f>SUMIFS(DataRegularSeason20242025!$AA$3:$AA$1315,DataRegularSeason20242025!$B$3:$B$1315, "&lt;=" &amp; GS$1, DataRegularSeason20242025!$D$3:$D$1315, $A41)+SUMIFS(DataRegularSeason20242025!$AB$3:$AB$1315,DataRegularSeason20242025!$B$3:$B$1315, "&lt;=" &amp; GS$1, DataRegularSeason20242025!$E$3:$E$1315, $A41)</f>
        <v>66</v>
      </c>
      <c r="GT41">
        <f>SUMIFS(DataRegularSeason20242025!$AA$3:$AA$1315,DataRegularSeason20242025!$B$3:$B$1315, "&lt;=" &amp; GT$1, DataRegularSeason20242025!$D$3:$D$1315, $A41)+SUMIFS(DataRegularSeason20242025!$AB$3:$AB$1315,DataRegularSeason20242025!$B$3:$B$1315, "&lt;=" &amp; GT$1, DataRegularSeason20242025!$E$3:$E$1315, $A41)</f>
        <v>66</v>
      </c>
      <c r="GU41">
        <f>SUMIFS(DataRegularSeason20242025!$AA$3:$AA$1315,DataRegularSeason20242025!$B$3:$B$1315, "&lt;=" &amp; GU$1, DataRegularSeason20242025!$D$3:$D$1315, $A41)+SUMIFS(DataRegularSeason20242025!$AB$3:$AB$1315,DataRegularSeason20242025!$B$3:$B$1315, "&lt;=" &amp; GU$1, DataRegularSeason20242025!$E$3:$E$1315, $A41)</f>
        <v>66</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57</v>
      </c>
      <c r="ET43">
        <f>SUMIFS(DataRegularSeason20242025!$AA$3:$AA$1315,DataRegularSeason20242025!$B$3:$B$1315, "&lt;=" &amp; ET$1, DataRegularSeason20242025!$D$3:$D$1315, $A43)+SUMIFS(DataRegularSeason20242025!$AB$3:$AB$1315,DataRegularSeason20242025!$B$3:$B$1315, "&lt;=" &amp; ET$1, DataRegularSeason20242025!$E$3:$E$1315, $A43)</f>
        <v>57</v>
      </c>
      <c r="EU43">
        <f>SUMIFS(DataRegularSeason20242025!$AA$3:$AA$1315,DataRegularSeason20242025!$B$3:$B$1315, "&lt;=" &amp; EU$1, DataRegularSeason20242025!$D$3:$D$1315, $A43)+SUMIFS(DataRegularSeason20242025!$AB$3:$AB$1315,DataRegularSeason20242025!$B$3:$B$1315, "&lt;=" &amp; EU$1, DataRegularSeason20242025!$E$3:$E$1315, $A43)</f>
        <v>57</v>
      </c>
      <c r="EV43">
        <f>SUMIFS(DataRegularSeason20242025!$AA$3:$AA$1315,DataRegularSeason20242025!$B$3:$B$1315, "&lt;=" &amp; EV$1, DataRegularSeason20242025!$D$3:$D$1315, $A43)+SUMIFS(DataRegularSeason20242025!$AB$3:$AB$1315,DataRegularSeason20242025!$B$3:$B$1315, "&lt;=" &amp; EV$1, DataRegularSeason20242025!$E$3:$E$1315, $A43)</f>
        <v>57</v>
      </c>
      <c r="EW43">
        <f>SUMIFS(DataRegularSeason20242025!$AA$3:$AA$1315,DataRegularSeason20242025!$B$3:$B$1315, "&lt;=" &amp; EW$1, DataRegularSeason20242025!$D$3:$D$1315, $A43)+SUMIFS(DataRegularSeason20242025!$AB$3:$AB$1315,DataRegularSeason20242025!$B$3:$B$1315, "&lt;=" &amp; EW$1, DataRegularSeason20242025!$E$3:$E$1315, $A43)</f>
        <v>57</v>
      </c>
      <c r="EX43">
        <f>SUMIFS(DataRegularSeason20242025!$AA$3:$AA$1315,DataRegularSeason20242025!$B$3:$B$1315, "&lt;=" &amp; EX$1, DataRegularSeason20242025!$D$3:$D$1315, $A43)+SUMIFS(DataRegularSeason20242025!$AB$3:$AB$1315,DataRegularSeason20242025!$B$3:$B$1315, "&lt;=" &amp; EX$1, DataRegularSeason20242025!$E$3:$E$1315, $A43)</f>
        <v>57</v>
      </c>
      <c r="EY43">
        <f>SUMIFS(DataRegularSeason20242025!$AA$3:$AA$1315,DataRegularSeason20242025!$B$3:$B$1315, "&lt;=" &amp; EY$1, DataRegularSeason20242025!$D$3:$D$1315, $A43)+SUMIFS(DataRegularSeason20242025!$AB$3:$AB$1315,DataRegularSeason20242025!$B$3:$B$1315, "&lt;=" &amp; EY$1, DataRegularSeason20242025!$E$3:$E$1315, $A43)</f>
        <v>57</v>
      </c>
      <c r="EZ43">
        <f>SUMIFS(DataRegularSeason20242025!$AA$3:$AA$1315,DataRegularSeason20242025!$B$3:$B$1315, "&lt;=" &amp; EZ$1, DataRegularSeason20242025!$D$3:$D$1315, $A43)+SUMIFS(DataRegularSeason20242025!$AB$3:$AB$1315,DataRegularSeason20242025!$B$3:$B$1315, "&lt;=" &amp; EZ$1, DataRegularSeason20242025!$E$3:$E$1315, $A43)</f>
        <v>57</v>
      </c>
      <c r="FA43">
        <f>SUMIFS(DataRegularSeason20242025!$AA$3:$AA$1315,DataRegularSeason20242025!$B$3:$B$1315, "&lt;=" &amp; FA$1, DataRegularSeason20242025!$D$3:$D$1315, $A43)+SUMIFS(DataRegularSeason20242025!$AB$3:$AB$1315,DataRegularSeason20242025!$B$3:$B$1315, "&lt;=" &amp; FA$1, DataRegularSeason20242025!$E$3:$E$1315, $A43)</f>
        <v>57</v>
      </c>
      <c r="FB43">
        <f>SUMIFS(DataRegularSeason20242025!$AA$3:$AA$1315,DataRegularSeason20242025!$B$3:$B$1315, "&lt;=" &amp; FB$1, DataRegularSeason20242025!$D$3:$D$1315, $A43)+SUMIFS(DataRegularSeason20242025!$AB$3:$AB$1315,DataRegularSeason20242025!$B$3:$B$1315, "&lt;=" &amp; FB$1, DataRegularSeason20242025!$E$3:$E$1315, $A43)</f>
        <v>57</v>
      </c>
      <c r="FC43">
        <f>SUMIFS(DataRegularSeason20242025!$AA$3:$AA$1315,DataRegularSeason20242025!$B$3:$B$1315, "&lt;=" &amp; FC$1, DataRegularSeason20242025!$D$3:$D$1315, $A43)+SUMIFS(DataRegularSeason20242025!$AB$3:$AB$1315,DataRegularSeason20242025!$B$3:$B$1315, "&lt;=" &amp; FC$1, DataRegularSeason20242025!$E$3:$E$1315, $A43)</f>
        <v>57</v>
      </c>
      <c r="FD43">
        <f>SUMIFS(DataRegularSeason20242025!$AA$3:$AA$1315,DataRegularSeason20242025!$B$3:$B$1315, "&lt;=" &amp; FD$1, DataRegularSeason20242025!$D$3:$D$1315, $A43)+SUMIFS(DataRegularSeason20242025!$AB$3:$AB$1315,DataRegularSeason20242025!$B$3:$B$1315, "&lt;=" &amp; FD$1, DataRegularSeason20242025!$E$3:$E$1315, $A43)</f>
        <v>57</v>
      </c>
      <c r="FE43">
        <f>SUMIFS(DataRegularSeason20242025!$AA$3:$AA$1315,DataRegularSeason20242025!$B$3:$B$1315, "&lt;=" &amp; FE$1, DataRegularSeason20242025!$D$3:$D$1315, $A43)+SUMIFS(DataRegularSeason20242025!$AB$3:$AB$1315,DataRegularSeason20242025!$B$3:$B$1315, "&lt;=" &amp; FE$1, DataRegularSeason20242025!$E$3:$E$1315, $A43)</f>
        <v>57</v>
      </c>
      <c r="FF43">
        <f>SUMIFS(DataRegularSeason20242025!$AA$3:$AA$1315,DataRegularSeason20242025!$B$3:$B$1315, "&lt;=" &amp; FF$1, DataRegularSeason20242025!$D$3:$D$1315, $A43)+SUMIFS(DataRegularSeason20242025!$AB$3:$AB$1315,DataRegularSeason20242025!$B$3:$B$1315, "&lt;=" &amp; FF$1, DataRegularSeason20242025!$E$3:$E$1315, $A43)</f>
        <v>57</v>
      </c>
      <c r="FG43">
        <f>SUMIFS(DataRegularSeason20242025!$AA$3:$AA$1315,DataRegularSeason20242025!$B$3:$B$1315, "&lt;=" &amp; FG$1, DataRegularSeason20242025!$D$3:$D$1315, $A43)+SUMIFS(DataRegularSeason20242025!$AB$3:$AB$1315,DataRegularSeason20242025!$B$3:$B$1315, "&lt;=" &amp; FG$1, DataRegularSeason20242025!$E$3:$E$1315, $A43)</f>
        <v>57</v>
      </c>
      <c r="FH43">
        <f>SUMIFS(DataRegularSeason20242025!$AA$3:$AA$1315,DataRegularSeason20242025!$B$3:$B$1315, "&lt;=" &amp; FH$1, DataRegularSeason20242025!$D$3:$D$1315, $A43)+SUMIFS(DataRegularSeason20242025!$AB$3:$AB$1315,DataRegularSeason20242025!$B$3:$B$1315, "&lt;=" &amp; FH$1, DataRegularSeason20242025!$E$3:$E$1315, $A43)</f>
        <v>57</v>
      </c>
      <c r="FI43">
        <f>SUMIFS(DataRegularSeason20242025!$AA$3:$AA$1315,DataRegularSeason20242025!$B$3:$B$1315, "&lt;=" &amp; FI$1, DataRegularSeason20242025!$D$3:$D$1315, $A43)+SUMIFS(DataRegularSeason20242025!$AB$3:$AB$1315,DataRegularSeason20242025!$B$3:$B$1315, "&lt;=" &amp; FI$1, DataRegularSeason20242025!$E$3:$E$1315, $A43)</f>
        <v>57</v>
      </c>
      <c r="FJ43">
        <f>SUMIFS(DataRegularSeason20242025!$AA$3:$AA$1315,DataRegularSeason20242025!$B$3:$B$1315, "&lt;=" &amp; FJ$1, DataRegularSeason20242025!$D$3:$D$1315, $A43)+SUMIFS(DataRegularSeason20242025!$AB$3:$AB$1315,DataRegularSeason20242025!$B$3:$B$1315, "&lt;=" &amp; FJ$1, DataRegularSeason20242025!$E$3:$E$1315, $A43)</f>
        <v>57</v>
      </c>
      <c r="FK43">
        <f>SUMIFS(DataRegularSeason20242025!$AA$3:$AA$1315,DataRegularSeason20242025!$B$3:$B$1315, "&lt;=" &amp; FK$1, DataRegularSeason20242025!$D$3:$D$1315, $A43)+SUMIFS(DataRegularSeason20242025!$AB$3:$AB$1315,DataRegularSeason20242025!$B$3:$B$1315, "&lt;=" &amp; FK$1, DataRegularSeason20242025!$E$3:$E$1315, $A43)</f>
        <v>57</v>
      </c>
      <c r="FL43">
        <f>SUMIFS(DataRegularSeason20242025!$AA$3:$AA$1315,DataRegularSeason20242025!$B$3:$B$1315, "&lt;=" &amp; FL$1, DataRegularSeason20242025!$D$3:$D$1315, $A43)+SUMIFS(DataRegularSeason20242025!$AB$3:$AB$1315,DataRegularSeason20242025!$B$3:$B$1315, "&lt;=" &amp; FL$1, DataRegularSeason20242025!$E$3:$E$1315, $A43)</f>
        <v>57</v>
      </c>
      <c r="FM43">
        <f>SUMIFS(DataRegularSeason20242025!$AA$3:$AA$1315,DataRegularSeason20242025!$B$3:$B$1315, "&lt;=" &amp; FM$1, DataRegularSeason20242025!$D$3:$D$1315, $A43)+SUMIFS(DataRegularSeason20242025!$AB$3:$AB$1315,DataRegularSeason20242025!$B$3:$B$1315, "&lt;=" &amp; FM$1, DataRegularSeason20242025!$E$3:$E$1315, $A43)</f>
        <v>57</v>
      </c>
      <c r="FN43">
        <f>SUMIFS(DataRegularSeason20242025!$AA$3:$AA$1315,DataRegularSeason20242025!$B$3:$B$1315, "&lt;=" &amp; FN$1, DataRegularSeason20242025!$D$3:$D$1315, $A43)+SUMIFS(DataRegularSeason20242025!$AB$3:$AB$1315,DataRegularSeason20242025!$B$3:$B$1315, "&lt;=" &amp; FN$1, DataRegularSeason20242025!$E$3:$E$1315, $A43)</f>
        <v>57</v>
      </c>
      <c r="FO43">
        <f>SUMIFS(DataRegularSeason20242025!$AA$3:$AA$1315,DataRegularSeason20242025!$B$3:$B$1315, "&lt;=" &amp; FO$1, DataRegularSeason20242025!$D$3:$D$1315, $A43)+SUMIFS(DataRegularSeason20242025!$AB$3:$AB$1315,DataRegularSeason20242025!$B$3:$B$1315, "&lt;=" &amp; FO$1, DataRegularSeason20242025!$E$3:$E$1315, $A43)</f>
        <v>57</v>
      </c>
      <c r="FP43">
        <f>SUMIFS(DataRegularSeason20242025!$AA$3:$AA$1315,DataRegularSeason20242025!$B$3:$B$1315, "&lt;=" &amp; FP$1, DataRegularSeason20242025!$D$3:$D$1315, $A43)+SUMIFS(DataRegularSeason20242025!$AB$3:$AB$1315,DataRegularSeason20242025!$B$3:$B$1315, "&lt;=" &amp; FP$1, DataRegularSeason20242025!$E$3:$E$1315, $A43)</f>
        <v>57</v>
      </c>
      <c r="FQ43">
        <f>SUMIFS(DataRegularSeason20242025!$AA$3:$AA$1315,DataRegularSeason20242025!$B$3:$B$1315, "&lt;=" &amp; FQ$1, DataRegularSeason20242025!$D$3:$D$1315, $A43)+SUMIFS(DataRegularSeason20242025!$AB$3:$AB$1315,DataRegularSeason20242025!$B$3:$B$1315, "&lt;=" &amp; FQ$1, DataRegularSeason20242025!$E$3:$E$1315, $A43)</f>
        <v>57</v>
      </c>
      <c r="FR43">
        <f>SUMIFS(DataRegularSeason20242025!$AA$3:$AA$1315,DataRegularSeason20242025!$B$3:$B$1315, "&lt;=" &amp; FR$1, DataRegularSeason20242025!$D$3:$D$1315, $A43)+SUMIFS(DataRegularSeason20242025!$AB$3:$AB$1315,DataRegularSeason20242025!$B$3:$B$1315, "&lt;=" &amp; FR$1, DataRegularSeason20242025!$E$3:$E$1315, $A43)</f>
        <v>57</v>
      </c>
      <c r="FS43">
        <f>SUMIFS(DataRegularSeason20242025!$AA$3:$AA$1315,DataRegularSeason20242025!$B$3:$B$1315, "&lt;=" &amp; FS$1, DataRegularSeason20242025!$D$3:$D$1315, $A43)+SUMIFS(DataRegularSeason20242025!$AB$3:$AB$1315,DataRegularSeason20242025!$B$3:$B$1315, "&lt;=" &amp; FS$1, DataRegularSeason20242025!$E$3:$E$1315, $A43)</f>
        <v>57</v>
      </c>
      <c r="FT43">
        <f>SUMIFS(DataRegularSeason20242025!$AA$3:$AA$1315,DataRegularSeason20242025!$B$3:$B$1315, "&lt;=" &amp; FT$1, DataRegularSeason20242025!$D$3:$D$1315, $A43)+SUMIFS(DataRegularSeason20242025!$AB$3:$AB$1315,DataRegularSeason20242025!$B$3:$B$1315, "&lt;=" &amp; FT$1, DataRegularSeason20242025!$E$3:$E$1315, $A43)</f>
        <v>57</v>
      </c>
      <c r="FU43">
        <f>SUMIFS(DataRegularSeason20242025!$AA$3:$AA$1315,DataRegularSeason20242025!$B$3:$B$1315, "&lt;=" &amp; FU$1, DataRegularSeason20242025!$D$3:$D$1315, $A43)+SUMIFS(DataRegularSeason20242025!$AB$3:$AB$1315,DataRegularSeason20242025!$B$3:$B$1315, "&lt;=" &amp; FU$1, DataRegularSeason20242025!$E$3:$E$1315, $A43)</f>
        <v>57</v>
      </c>
      <c r="FV43">
        <f>SUMIFS(DataRegularSeason20242025!$AA$3:$AA$1315,DataRegularSeason20242025!$B$3:$B$1315, "&lt;=" &amp; FV$1, DataRegularSeason20242025!$D$3:$D$1315, $A43)+SUMIFS(DataRegularSeason20242025!$AB$3:$AB$1315,DataRegularSeason20242025!$B$3:$B$1315, "&lt;=" &amp; FV$1, DataRegularSeason20242025!$E$3:$E$1315, $A43)</f>
        <v>57</v>
      </c>
      <c r="FW43">
        <f>SUMIFS(DataRegularSeason20242025!$AA$3:$AA$1315,DataRegularSeason20242025!$B$3:$B$1315, "&lt;=" &amp; FW$1, DataRegularSeason20242025!$D$3:$D$1315, $A43)+SUMIFS(DataRegularSeason20242025!$AB$3:$AB$1315,DataRegularSeason20242025!$B$3:$B$1315, "&lt;=" &amp; FW$1, DataRegularSeason20242025!$E$3:$E$1315, $A43)</f>
        <v>57</v>
      </c>
      <c r="FX43">
        <f>SUMIFS(DataRegularSeason20242025!$AA$3:$AA$1315,DataRegularSeason20242025!$B$3:$B$1315, "&lt;=" &amp; FX$1, DataRegularSeason20242025!$D$3:$D$1315, $A43)+SUMIFS(DataRegularSeason20242025!$AB$3:$AB$1315,DataRegularSeason20242025!$B$3:$B$1315, "&lt;=" &amp; FX$1, DataRegularSeason20242025!$E$3:$E$1315, $A43)</f>
        <v>57</v>
      </c>
      <c r="FY43">
        <f>SUMIFS(DataRegularSeason20242025!$AA$3:$AA$1315,DataRegularSeason20242025!$B$3:$B$1315, "&lt;=" &amp; FY$1, DataRegularSeason20242025!$D$3:$D$1315, $A43)+SUMIFS(DataRegularSeason20242025!$AB$3:$AB$1315,DataRegularSeason20242025!$B$3:$B$1315, "&lt;=" &amp; FY$1, DataRegularSeason20242025!$E$3:$E$1315, $A43)</f>
        <v>57</v>
      </c>
      <c r="FZ43">
        <f>SUMIFS(DataRegularSeason20242025!$AA$3:$AA$1315,DataRegularSeason20242025!$B$3:$B$1315, "&lt;=" &amp; FZ$1, DataRegularSeason20242025!$D$3:$D$1315, $A43)+SUMIFS(DataRegularSeason20242025!$AB$3:$AB$1315,DataRegularSeason20242025!$B$3:$B$1315, "&lt;=" &amp; FZ$1, DataRegularSeason20242025!$E$3:$E$1315, $A43)</f>
        <v>57</v>
      </c>
      <c r="GA43">
        <f>SUMIFS(DataRegularSeason20242025!$AA$3:$AA$1315,DataRegularSeason20242025!$B$3:$B$1315, "&lt;=" &amp; GA$1, DataRegularSeason20242025!$D$3:$D$1315, $A43)+SUMIFS(DataRegularSeason20242025!$AB$3:$AB$1315,DataRegularSeason20242025!$B$3:$B$1315, "&lt;=" &amp; GA$1, DataRegularSeason20242025!$E$3:$E$1315, $A43)</f>
        <v>57</v>
      </c>
      <c r="GB43">
        <f>SUMIFS(DataRegularSeason20242025!$AA$3:$AA$1315,DataRegularSeason20242025!$B$3:$B$1315, "&lt;=" &amp; GB$1, DataRegularSeason20242025!$D$3:$D$1315, $A43)+SUMIFS(DataRegularSeason20242025!$AB$3:$AB$1315,DataRegularSeason20242025!$B$3:$B$1315, "&lt;=" &amp; GB$1, DataRegularSeason20242025!$E$3:$E$1315, $A43)</f>
        <v>57</v>
      </c>
      <c r="GC43">
        <f>SUMIFS(DataRegularSeason20242025!$AA$3:$AA$1315,DataRegularSeason20242025!$B$3:$B$1315, "&lt;=" &amp; GC$1, DataRegularSeason20242025!$D$3:$D$1315, $A43)+SUMIFS(DataRegularSeason20242025!$AB$3:$AB$1315,DataRegularSeason20242025!$B$3:$B$1315, "&lt;=" &amp; GC$1, DataRegularSeason20242025!$E$3:$E$1315, $A43)</f>
        <v>57</v>
      </c>
      <c r="GD43">
        <f>SUMIFS(DataRegularSeason20242025!$AA$3:$AA$1315,DataRegularSeason20242025!$B$3:$B$1315, "&lt;=" &amp; GD$1, DataRegularSeason20242025!$D$3:$D$1315, $A43)+SUMIFS(DataRegularSeason20242025!$AB$3:$AB$1315,DataRegularSeason20242025!$B$3:$B$1315, "&lt;=" &amp; GD$1, DataRegularSeason20242025!$E$3:$E$1315, $A43)</f>
        <v>57</v>
      </c>
      <c r="GE43">
        <f>SUMIFS(DataRegularSeason20242025!$AA$3:$AA$1315,DataRegularSeason20242025!$B$3:$B$1315, "&lt;=" &amp; GE$1, DataRegularSeason20242025!$D$3:$D$1315, $A43)+SUMIFS(DataRegularSeason20242025!$AB$3:$AB$1315,DataRegularSeason20242025!$B$3:$B$1315, "&lt;=" &amp; GE$1, DataRegularSeason20242025!$E$3:$E$1315, $A43)</f>
        <v>57</v>
      </c>
      <c r="GF43">
        <f>SUMIFS(DataRegularSeason20242025!$AA$3:$AA$1315,DataRegularSeason20242025!$B$3:$B$1315, "&lt;=" &amp; GF$1, DataRegularSeason20242025!$D$3:$D$1315, $A43)+SUMIFS(DataRegularSeason20242025!$AB$3:$AB$1315,DataRegularSeason20242025!$B$3:$B$1315, "&lt;=" &amp; GF$1, DataRegularSeason20242025!$E$3:$E$1315, $A43)</f>
        <v>57</v>
      </c>
      <c r="GG43">
        <f>SUMIFS(DataRegularSeason20242025!$AA$3:$AA$1315,DataRegularSeason20242025!$B$3:$B$1315, "&lt;=" &amp; GG$1, DataRegularSeason20242025!$D$3:$D$1315, $A43)+SUMIFS(DataRegularSeason20242025!$AB$3:$AB$1315,DataRegularSeason20242025!$B$3:$B$1315, "&lt;=" &amp; GG$1, DataRegularSeason20242025!$E$3:$E$1315, $A43)</f>
        <v>57</v>
      </c>
      <c r="GH43">
        <f>SUMIFS(DataRegularSeason20242025!$AA$3:$AA$1315,DataRegularSeason20242025!$B$3:$B$1315, "&lt;=" &amp; GH$1, DataRegularSeason20242025!$D$3:$D$1315, $A43)+SUMIFS(DataRegularSeason20242025!$AB$3:$AB$1315,DataRegularSeason20242025!$B$3:$B$1315, "&lt;=" &amp; GH$1, DataRegularSeason20242025!$E$3:$E$1315, $A43)</f>
        <v>57</v>
      </c>
      <c r="GI43">
        <f>SUMIFS(DataRegularSeason20242025!$AA$3:$AA$1315,DataRegularSeason20242025!$B$3:$B$1315, "&lt;=" &amp; GI$1, DataRegularSeason20242025!$D$3:$D$1315, $A43)+SUMIFS(DataRegularSeason20242025!$AB$3:$AB$1315,DataRegularSeason20242025!$B$3:$B$1315, "&lt;=" &amp; GI$1, DataRegularSeason20242025!$E$3:$E$1315, $A43)</f>
        <v>57</v>
      </c>
      <c r="GJ43">
        <f>SUMIFS(DataRegularSeason20242025!$AA$3:$AA$1315,DataRegularSeason20242025!$B$3:$B$1315, "&lt;=" &amp; GJ$1, DataRegularSeason20242025!$D$3:$D$1315, $A43)+SUMIFS(DataRegularSeason20242025!$AB$3:$AB$1315,DataRegularSeason20242025!$B$3:$B$1315, "&lt;=" &amp; GJ$1, DataRegularSeason20242025!$E$3:$E$1315, $A43)</f>
        <v>57</v>
      </c>
      <c r="GK43">
        <f>SUMIFS(DataRegularSeason20242025!$AA$3:$AA$1315,DataRegularSeason20242025!$B$3:$B$1315, "&lt;=" &amp; GK$1, DataRegularSeason20242025!$D$3:$D$1315, $A43)+SUMIFS(DataRegularSeason20242025!$AB$3:$AB$1315,DataRegularSeason20242025!$B$3:$B$1315, "&lt;=" &amp; GK$1, DataRegularSeason20242025!$E$3:$E$1315, $A43)</f>
        <v>57</v>
      </c>
      <c r="GL43">
        <f>SUMIFS(DataRegularSeason20242025!$AA$3:$AA$1315,DataRegularSeason20242025!$B$3:$B$1315, "&lt;=" &amp; GL$1, DataRegularSeason20242025!$D$3:$D$1315, $A43)+SUMIFS(DataRegularSeason20242025!$AB$3:$AB$1315,DataRegularSeason20242025!$B$3:$B$1315, "&lt;=" &amp; GL$1, DataRegularSeason20242025!$E$3:$E$1315, $A43)</f>
        <v>57</v>
      </c>
      <c r="GM43">
        <f>SUMIFS(DataRegularSeason20242025!$AA$3:$AA$1315,DataRegularSeason20242025!$B$3:$B$1315, "&lt;=" &amp; GM$1, DataRegularSeason20242025!$D$3:$D$1315, $A43)+SUMIFS(DataRegularSeason20242025!$AB$3:$AB$1315,DataRegularSeason20242025!$B$3:$B$1315, "&lt;=" &amp; GM$1, DataRegularSeason20242025!$E$3:$E$1315, $A43)</f>
        <v>57</v>
      </c>
      <c r="GN43">
        <f>SUMIFS(DataRegularSeason20242025!$AA$3:$AA$1315,DataRegularSeason20242025!$B$3:$B$1315, "&lt;=" &amp; GN$1, DataRegularSeason20242025!$D$3:$D$1315, $A43)+SUMIFS(DataRegularSeason20242025!$AB$3:$AB$1315,DataRegularSeason20242025!$B$3:$B$1315, "&lt;=" &amp; GN$1, DataRegularSeason20242025!$E$3:$E$1315, $A43)</f>
        <v>57</v>
      </c>
      <c r="GO43">
        <f>SUMIFS(DataRegularSeason20242025!$AA$3:$AA$1315,DataRegularSeason20242025!$B$3:$B$1315, "&lt;=" &amp; GO$1, DataRegularSeason20242025!$D$3:$D$1315, $A43)+SUMIFS(DataRegularSeason20242025!$AB$3:$AB$1315,DataRegularSeason20242025!$B$3:$B$1315, "&lt;=" &amp; GO$1, DataRegularSeason20242025!$E$3:$E$1315, $A43)</f>
        <v>57</v>
      </c>
      <c r="GP43">
        <f>SUMIFS(DataRegularSeason20242025!$AA$3:$AA$1315,DataRegularSeason20242025!$B$3:$B$1315, "&lt;=" &amp; GP$1, DataRegularSeason20242025!$D$3:$D$1315, $A43)+SUMIFS(DataRegularSeason20242025!$AB$3:$AB$1315,DataRegularSeason20242025!$B$3:$B$1315, "&lt;=" &amp; GP$1, DataRegularSeason20242025!$E$3:$E$1315, $A43)</f>
        <v>57</v>
      </c>
      <c r="GQ43">
        <f>SUMIFS(DataRegularSeason20242025!$AA$3:$AA$1315,DataRegularSeason20242025!$B$3:$B$1315, "&lt;=" &amp; GQ$1, DataRegularSeason20242025!$D$3:$D$1315, $A43)+SUMIFS(DataRegularSeason20242025!$AB$3:$AB$1315,DataRegularSeason20242025!$B$3:$B$1315, "&lt;=" &amp; GQ$1, DataRegularSeason20242025!$E$3:$E$1315, $A43)</f>
        <v>57</v>
      </c>
      <c r="GR43">
        <f>SUMIFS(DataRegularSeason20242025!$AA$3:$AA$1315,DataRegularSeason20242025!$B$3:$B$1315, "&lt;=" &amp; GR$1, DataRegularSeason20242025!$D$3:$D$1315, $A43)+SUMIFS(DataRegularSeason20242025!$AB$3:$AB$1315,DataRegularSeason20242025!$B$3:$B$1315, "&lt;=" &amp; GR$1, DataRegularSeason20242025!$E$3:$E$1315, $A43)</f>
        <v>57</v>
      </c>
      <c r="GS43">
        <f>SUMIFS(DataRegularSeason20242025!$AA$3:$AA$1315,DataRegularSeason20242025!$B$3:$B$1315, "&lt;=" &amp; GS$1, DataRegularSeason20242025!$D$3:$D$1315, $A43)+SUMIFS(DataRegularSeason20242025!$AB$3:$AB$1315,DataRegularSeason20242025!$B$3:$B$1315, "&lt;=" &amp; GS$1, DataRegularSeason20242025!$E$3:$E$1315, $A43)</f>
        <v>57</v>
      </c>
      <c r="GT43">
        <f>SUMIFS(DataRegularSeason20242025!$AA$3:$AA$1315,DataRegularSeason20242025!$B$3:$B$1315, "&lt;=" &amp; GT$1, DataRegularSeason20242025!$D$3:$D$1315, $A43)+SUMIFS(DataRegularSeason20242025!$AB$3:$AB$1315,DataRegularSeason20242025!$B$3:$B$1315, "&lt;=" &amp; GT$1, DataRegularSeason20242025!$E$3:$E$1315, $A43)</f>
        <v>57</v>
      </c>
      <c r="GU43">
        <f>SUMIFS(DataRegularSeason20242025!$AA$3:$AA$1315,DataRegularSeason20242025!$B$3:$B$1315, "&lt;=" &amp; GU$1, DataRegularSeason20242025!$D$3:$D$1315, $A43)+SUMIFS(DataRegularSeason20242025!$AB$3:$AB$1315,DataRegularSeason20242025!$B$3:$B$1315, "&lt;=" &amp; GU$1, DataRegularSeason20242025!$E$3:$E$1315, $A43)</f>
        <v>57</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64</v>
      </c>
      <c r="ET44">
        <f>SUMIFS(DataRegularSeason20242025!$AA$3:$AA$1315,DataRegularSeason20242025!$B$3:$B$1315, "&lt;=" &amp; ET$1, DataRegularSeason20242025!$D$3:$D$1315, $A44)+SUMIFS(DataRegularSeason20242025!$AB$3:$AB$1315,DataRegularSeason20242025!$B$3:$B$1315, "&lt;=" &amp; ET$1, DataRegularSeason20242025!$E$3:$E$1315, $A44)</f>
        <v>64</v>
      </c>
      <c r="EU44">
        <f>SUMIFS(DataRegularSeason20242025!$AA$3:$AA$1315,DataRegularSeason20242025!$B$3:$B$1315, "&lt;=" &amp; EU$1, DataRegularSeason20242025!$D$3:$D$1315, $A44)+SUMIFS(DataRegularSeason20242025!$AB$3:$AB$1315,DataRegularSeason20242025!$B$3:$B$1315, "&lt;=" &amp; EU$1, DataRegularSeason20242025!$E$3:$E$1315, $A44)</f>
        <v>64</v>
      </c>
      <c r="EV44">
        <f>SUMIFS(DataRegularSeason20242025!$AA$3:$AA$1315,DataRegularSeason20242025!$B$3:$B$1315, "&lt;=" &amp; EV$1, DataRegularSeason20242025!$D$3:$D$1315, $A44)+SUMIFS(DataRegularSeason20242025!$AB$3:$AB$1315,DataRegularSeason20242025!$B$3:$B$1315, "&lt;=" &amp; EV$1, DataRegularSeason20242025!$E$3:$E$1315, $A44)</f>
        <v>64</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64</v>
      </c>
      <c r="FE44">
        <f>SUMIFS(DataRegularSeason20242025!$AA$3:$AA$1315,DataRegularSeason20242025!$B$3:$B$1315, "&lt;=" &amp; FE$1, DataRegularSeason20242025!$D$3:$D$1315, $A44)+SUMIFS(DataRegularSeason20242025!$AB$3:$AB$1315,DataRegularSeason20242025!$B$3:$B$1315, "&lt;=" &amp; FE$1, DataRegularSeason20242025!$E$3:$E$1315, $A44)</f>
        <v>64</v>
      </c>
      <c r="FF44">
        <f>SUMIFS(DataRegularSeason20242025!$AA$3:$AA$1315,DataRegularSeason20242025!$B$3:$B$1315, "&lt;=" &amp; FF$1, DataRegularSeason20242025!$D$3:$D$1315, $A44)+SUMIFS(DataRegularSeason20242025!$AB$3:$AB$1315,DataRegularSeason20242025!$B$3:$B$1315, "&lt;=" &amp; FF$1, DataRegularSeason20242025!$E$3:$E$1315, $A44)</f>
        <v>64</v>
      </c>
      <c r="FG44">
        <f>SUMIFS(DataRegularSeason20242025!$AA$3:$AA$1315,DataRegularSeason20242025!$B$3:$B$1315, "&lt;=" &amp; FG$1, DataRegularSeason20242025!$D$3:$D$1315, $A44)+SUMIFS(DataRegularSeason20242025!$AB$3:$AB$1315,DataRegularSeason20242025!$B$3:$B$1315, "&lt;=" &amp; FG$1, DataRegularSeason20242025!$E$3:$E$1315, $A44)</f>
        <v>64</v>
      </c>
      <c r="FH44">
        <f>SUMIFS(DataRegularSeason20242025!$AA$3:$AA$1315,DataRegularSeason20242025!$B$3:$B$1315, "&lt;=" &amp; FH$1, DataRegularSeason20242025!$D$3:$D$1315, $A44)+SUMIFS(DataRegularSeason20242025!$AB$3:$AB$1315,DataRegularSeason20242025!$B$3:$B$1315, "&lt;=" &amp; FH$1, DataRegularSeason20242025!$E$3:$E$1315, $A44)</f>
        <v>64</v>
      </c>
      <c r="FI44">
        <f>SUMIFS(DataRegularSeason20242025!$AA$3:$AA$1315,DataRegularSeason20242025!$B$3:$B$1315, "&lt;=" &amp; FI$1, DataRegularSeason20242025!$D$3:$D$1315, $A44)+SUMIFS(DataRegularSeason20242025!$AB$3:$AB$1315,DataRegularSeason20242025!$B$3:$B$1315, "&lt;=" &amp; FI$1, DataRegularSeason20242025!$E$3:$E$1315, $A44)</f>
        <v>64</v>
      </c>
      <c r="FJ44">
        <f>SUMIFS(DataRegularSeason20242025!$AA$3:$AA$1315,DataRegularSeason20242025!$B$3:$B$1315, "&lt;=" &amp; FJ$1, DataRegularSeason20242025!$D$3:$D$1315, $A44)+SUMIFS(DataRegularSeason20242025!$AB$3:$AB$1315,DataRegularSeason20242025!$B$3:$B$1315, "&lt;=" &amp; FJ$1, DataRegularSeason20242025!$E$3:$E$1315, $A44)</f>
        <v>64</v>
      </c>
      <c r="FK44">
        <f>SUMIFS(DataRegularSeason20242025!$AA$3:$AA$1315,DataRegularSeason20242025!$B$3:$B$1315, "&lt;=" &amp; FK$1, DataRegularSeason20242025!$D$3:$D$1315, $A44)+SUMIFS(DataRegularSeason20242025!$AB$3:$AB$1315,DataRegularSeason20242025!$B$3:$B$1315, "&lt;=" &amp; FK$1, DataRegularSeason20242025!$E$3:$E$1315, $A44)</f>
        <v>64</v>
      </c>
      <c r="FL44">
        <f>SUMIFS(DataRegularSeason20242025!$AA$3:$AA$1315,DataRegularSeason20242025!$B$3:$B$1315, "&lt;=" &amp; FL$1, DataRegularSeason20242025!$D$3:$D$1315, $A44)+SUMIFS(DataRegularSeason20242025!$AB$3:$AB$1315,DataRegularSeason20242025!$B$3:$B$1315, "&lt;=" &amp; FL$1, DataRegularSeason20242025!$E$3:$E$1315, $A44)</f>
        <v>64</v>
      </c>
      <c r="FM44">
        <f>SUMIFS(DataRegularSeason20242025!$AA$3:$AA$1315,DataRegularSeason20242025!$B$3:$B$1315, "&lt;=" &amp; FM$1, DataRegularSeason20242025!$D$3:$D$1315, $A44)+SUMIFS(DataRegularSeason20242025!$AB$3:$AB$1315,DataRegularSeason20242025!$B$3:$B$1315, "&lt;=" &amp; FM$1, DataRegularSeason20242025!$E$3:$E$1315, $A44)</f>
        <v>64</v>
      </c>
      <c r="FN44">
        <f>SUMIFS(DataRegularSeason20242025!$AA$3:$AA$1315,DataRegularSeason20242025!$B$3:$B$1315, "&lt;=" &amp; FN$1, DataRegularSeason20242025!$D$3:$D$1315, $A44)+SUMIFS(DataRegularSeason20242025!$AB$3:$AB$1315,DataRegularSeason20242025!$B$3:$B$1315, "&lt;=" &amp; FN$1, DataRegularSeason20242025!$E$3:$E$1315, $A44)</f>
        <v>64</v>
      </c>
      <c r="FO44">
        <f>SUMIFS(DataRegularSeason20242025!$AA$3:$AA$1315,DataRegularSeason20242025!$B$3:$B$1315, "&lt;=" &amp; FO$1, DataRegularSeason20242025!$D$3:$D$1315, $A44)+SUMIFS(DataRegularSeason20242025!$AB$3:$AB$1315,DataRegularSeason20242025!$B$3:$B$1315, "&lt;=" &amp; FO$1, DataRegularSeason20242025!$E$3:$E$1315, $A44)</f>
        <v>64</v>
      </c>
      <c r="FP44">
        <f>SUMIFS(DataRegularSeason20242025!$AA$3:$AA$1315,DataRegularSeason20242025!$B$3:$B$1315, "&lt;=" &amp; FP$1, DataRegularSeason20242025!$D$3:$D$1315, $A44)+SUMIFS(DataRegularSeason20242025!$AB$3:$AB$1315,DataRegularSeason20242025!$B$3:$B$1315, "&lt;=" &amp; FP$1, DataRegularSeason20242025!$E$3:$E$1315, $A44)</f>
        <v>64</v>
      </c>
      <c r="FQ44">
        <f>SUMIFS(DataRegularSeason20242025!$AA$3:$AA$1315,DataRegularSeason20242025!$B$3:$B$1315, "&lt;=" &amp; FQ$1, DataRegularSeason20242025!$D$3:$D$1315, $A44)+SUMIFS(DataRegularSeason20242025!$AB$3:$AB$1315,DataRegularSeason20242025!$B$3:$B$1315, "&lt;=" &amp; FQ$1, DataRegularSeason20242025!$E$3:$E$1315, $A44)</f>
        <v>64</v>
      </c>
      <c r="FR44">
        <f>SUMIFS(DataRegularSeason20242025!$AA$3:$AA$1315,DataRegularSeason20242025!$B$3:$B$1315, "&lt;=" &amp; FR$1, DataRegularSeason20242025!$D$3:$D$1315, $A44)+SUMIFS(DataRegularSeason20242025!$AB$3:$AB$1315,DataRegularSeason20242025!$B$3:$B$1315, "&lt;=" &amp; FR$1, DataRegularSeason20242025!$E$3:$E$1315, $A44)</f>
        <v>64</v>
      </c>
      <c r="FS44">
        <f>SUMIFS(DataRegularSeason20242025!$AA$3:$AA$1315,DataRegularSeason20242025!$B$3:$B$1315, "&lt;=" &amp; FS$1, DataRegularSeason20242025!$D$3:$D$1315, $A44)+SUMIFS(DataRegularSeason20242025!$AB$3:$AB$1315,DataRegularSeason20242025!$B$3:$B$1315, "&lt;=" &amp; FS$1, DataRegularSeason20242025!$E$3:$E$1315, $A44)</f>
        <v>64</v>
      </c>
      <c r="FT44">
        <f>SUMIFS(DataRegularSeason20242025!$AA$3:$AA$1315,DataRegularSeason20242025!$B$3:$B$1315, "&lt;=" &amp; FT$1, DataRegularSeason20242025!$D$3:$D$1315, $A44)+SUMIFS(DataRegularSeason20242025!$AB$3:$AB$1315,DataRegularSeason20242025!$B$3:$B$1315, "&lt;=" &amp; FT$1, DataRegularSeason20242025!$E$3:$E$1315, $A44)</f>
        <v>64</v>
      </c>
      <c r="FU44">
        <f>SUMIFS(DataRegularSeason20242025!$AA$3:$AA$1315,DataRegularSeason20242025!$B$3:$B$1315, "&lt;=" &amp; FU$1, DataRegularSeason20242025!$D$3:$D$1315, $A44)+SUMIFS(DataRegularSeason20242025!$AB$3:$AB$1315,DataRegularSeason20242025!$B$3:$B$1315, "&lt;=" &amp; FU$1, DataRegularSeason20242025!$E$3:$E$1315, $A44)</f>
        <v>64</v>
      </c>
      <c r="FV44">
        <f>SUMIFS(DataRegularSeason20242025!$AA$3:$AA$1315,DataRegularSeason20242025!$B$3:$B$1315, "&lt;=" &amp; FV$1, DataRegularSeason20242025!$D$3:$D$1315, $A44)+SUMIFS(DataRegularSeason20242025!$AB$3:$AB$1315,DataRegularSeason20242025!$B$3:$B$1315, "&lt;=" &amp; FV$1, DataRegularSeason20242025!$E$3:$E$1315, $A44)</f>
        <v>64</v>
      </c>
      <c r="FW44">
        <f>SUMIFS(DataRegularSeason20242025!$AA$3:$AA$1315,DataRegularSeason20242025!$B$3:$B$1315, "&lt;=" &amp; FW$1, DataRegularSeason20242025!$D$3:$D$1315, $A44)+SUMIFS(DataRegularSeason20242025!$AB$3:$AB$1315,DataRegularSeason20242025!$B$3:$B$1315, "&lt;=" &amp; FW$1, DataRegularSeason20242025!$E$3:$E$1315, $A44)</f>
        <v>64</v>
      </c>
      <c r="FX44">
        <f>SUMIFS(DataRegularSeason20242025!$AA$3:$AA$1315,DataRegularSeason20242025!$B$3:$B$1315, "&lt;=" &amp; FX$1, DataRegularSeason20242025!$D$3:$D$1315, $A44)+SUMIFS(DataRegularSeason20242025!$AB$3:$AB$1315,DataRegularSeason20242025!$B$3:$B$1315, "&lt;=" &amp; FX$1, DataRegularSeason20242025!$E$3:$E$1315, $A44)</f>
        <v>64</v>
      </c>
      <c r="FY44">
        <f>SUMIFS(DataRegularSeason20242025!$AA$3:$AA$1315,DataRegularSeason20242025!$B$3:$B$1315, "&lt;=" &amp; FY$1, DataRegularSeason20242025!$D$3:$D$1315, $A44)+SUMIFS(DataRegularSeason20242025!$AB$3:$AB$1315,DataRegularSeason20242025!$B$3:$B$1315, "&lt;=" &amp; FY$1, DataRegularSeason20242025!$E$3:$E$1315, $A44)</f>
        <v>64</v>
      </c>
      <c r="FZ44">
        <f>SUMIFS(DataRegularSeason20242025!$AA$3:$AA$1315,DataRegularSeason20242025!$B$3:$B$1315, "&lt;=" &amp; FZ$1, DataRegularSeason20242025!$D$3:$D$1315, $A44)+SUMIFS(DataRegularSeason20242025!$AB$3:$AB$1315,DataRegularSeason20242025!$B$3:$B$1315, "&lt;=" &amp; FZ$1, DataRegularSeason20242025!$E$3:$E$1315, $A44)</f>
        <v>64</v>
      </c>
      <c r="GA44">
        <f>SUMIFS(DataRegularSeason20242025!$AA$3:$AA$1315,DataRegularSeason20242025!$B$3:$B$1315, "&lt;=" &amp; GA$1, DataRegularSeason20242025!$D$3:$D$1315, $A44)+SUMIFS(DataRegularSeason20242025!$AB$3:$AB$1315,DataRegularSeason20242025!$B$3:$B$1315, "&lt;=" &amp; GA$1, DataRegularSeason20242025!$E$3:$E$1315, $A44)</f>
        <v>64</v>
      </c>
      <c r="GB44">
        <f>SUMIFS(DataRegularSeason20242025!$AA$3:$AA$1315,DataRegularSeason20242025!$B$3:$B$1315, "&lt;=" &amp; GB$1, DataRegularSeason20242025!$D$3:$D$1315, $A44)+SUMIFS(DataRegularSeason20242025!$AB$3:$AB$1315,DataRegularSeason20242025!$B$3:$B$1315, "&lt;=" &amp; GB$1, DataRegularSeason20242025!$E$3:$E$1315, $A44)</f>
        <v>64</v>
      </c>
      <c r="GC44">
        <f>SUMIFS(DataRegularSeason20242025!$AA$3:$AA$1315,DataRegularSeason20242025!$B$3:$B$1315, "&lt;=" &amp; GC$1, DataRegularSeason20242025!$D$3:$D$1315, $A44)+SUMIFS(DataRegularSeason20242025!$AB$3:$AB$1315,DataRegularSeason20242025!$B$3:$B$1315, "&lt;=" &amp; GC$1, DataRegularSeason20242025!$E$3:$E$1315, $A44)</f>
        <v>64</v>
      </c>
      <c r="GD44">
        <f>SUMIFS(DataRegularSeason20242025!$AA$3:$AA$1315,DataRegularSeason20242025!$B$3:$B$1315, "&lt;=" &amp; GD$1, DataRegularSeason20242025!$D$3:$D$1315, $A44)+SUMIFS(DataRegularSeason20242025!$AB$3:$AB$1315,DataRegularSeason20242025!$B$3:$B$1315, "&lt;=" &amp; GD$1, DataRegularSeason20242025!$E$3:$E$1315, $A44)</f>
        <v>64</v>
      </c>
      <c r="GE44">
        <f>SUMIFS(DataRegularSeason20242025!$AA$3:$AA$1315,DataRegularSeason20242025!$B$3:$B$1315, "&lt;=" &amp; GE$1, DataRegularSeason20242025!$D$3:$D$1315, $A44)+SUMIFS(DataRegularSeason20242025!$AB$3:$AB$1315,DataRegularSeason20242025!$B$3:$B$1315, "&lt;=" &amp; GE$1, DataRegularSeason20242025!$E$3:$E$1315, $A44)</f>
        <v>64</v>
      </c>
      <c r="GF44">
        <f>SUMIFS(DataRegularSeason20242025!$AA$3:$AA$1315,DataRegularSeason20242025!$B$3:$B$1315, "&lt;=" &amp; GF$1, DataRegularSeason20242025!$D$3:$D$1315, $A44)+SUMIFS(DataRegularSeason20242025!$AB$3:$AB$1315,DataRegularSeason20242025!$B$3:$B$1315, "&lt;=" &amp; GF$1, DataRegularSeason20242025!$E$3:$E$1315, $A44)</f>
        <v>64</v>
      </c>
      <c r="GG44">
        <f>SUMIFS(DataRegularSeason20242025!$AA$3:$AA$1315,DataRegularSeason20242025!$B$3:$B$1315, "&lt;=" &amp; GG$1, DataRegularSeason20242025!$D$3:$D$1315, $A44)+SUMIFS(DataRegularSeason20242025!$AB$3:$AB$1315,DataRegularSeason20242025!$B$3:$B$1315, "&lt;=" &amp; GG$1, DataRegularSeason20242025!$E$3:$E$1315, $A44)</f>
        <v>64</v>
      </c>
      <c r="GH44">
        <f>SUMIFS(DataRegularSeason20242025!$AA$3:$AA$1315,DataRegularSeason20242025!$B$3:$B$1315, "&lt;=" &amp; GH$1, DataRegularSeason20242025!$D$3:$D$1315, $A44)+SUMIFS(DataRegularSeason20242025!$AB$3:$AB$1315,DataRegularSeason20242025!$B$3:$B$1315, "&lt;=" &amp; GH$1, DataRegularSeason20242025!$E$3:$E$1315, $A44)</f>
        <v>64</v>
      </c>
      <c r="GI44">
        <f>SUMIFS(DataRegularSeason20242025!$AA$3:$AA$1315,DataRegularSeason20242025!$B$3:$B$1315, "&lt;=" &amp; GI$1, DataRegularSeason20242025!$D$3:$D$1315, $A44)+SUMIFS(DataRegularSeason20242025!$AB$3:$AB$1315,DataRegularSeason20242025!$B$3:$B$1315, "&lt;=" &amp; GI$1, DataRegularSeason20242025!$E$3:$E$1315, $A44)</f>
        <v>64</v>
      </c>
      <c r="GJ44">
        <f>SUMIFS(DataRegularSeason20242025!$AA$3:$AA$1315,DataRegularSeason20242025!$B$3:$B$1315, "&lt;=" &amp; GJ$1, DataRegularSeason20242025!$D$3:$D$1315, $A44)+SUMIFS(DataRegularSeason20242025!$AB$3:$AB$1315,DataRegularSeason20242025!$B$3:$B$1315, "&lt;=" &amp; GJ$1, DataRegularSeason20242025!$E$3:$E$1315, $A44)</f>
        <v>64</v>
      </c>
      <c r="GK44">
        <f>SUMIFS(DataRegularSeason20242025!$AA$3:$AA$1315,DataRegularSeason20242025!$B$3:$B$1315, "&lt;=" &amp; GK$1, DataRegularSeason20242025!$D$3:$D$1315, $A44)+SUMIFS(DataRegularSeason20242025!$AB$3:$AB$1315,DataRegularSeason20242025!$B$3:$B$1315, "&lt;=" &amp; GK$1, DataRegularSeason20242025!$E$3:$E$1315, $A44)</f>
        <v>64</v>
      </c>
      <c r="GL44">
        <f>SUMIFS(DataRegularSeason20242025!$AA$3:$AA$1315,DataRegularSeason20242025!$B$3:$B$1315, "&lt;=" &amp; GL$1, DataRegularSeason20242025!$D$3:$D$1315, $A44)+SUMIFS(DataRegularSeason20242025!$AB$3:$AB$1315,DataRegularSeason20242025!$B$3:$B$1315, "&lt;=" &amp; GL$1, DataRegularSeason20242025!$E$3:$E$1315, $A44)</f>
        <v>64</v>
      </c>
      <c r="GM44">
        <f>SUMIFS(DataRegularSeason20242025!$AA$3:$AA$1315,DataRegularSeason20242025!$B$3:$B$1315, "&lt;=" &amp; GM$1, DataRegularSeason20242025!$D$3:$D$1315, $A44)+SUMIFS(DataRegularSeason20242025!$AB$3:$AB$1315,DataRegularSeason20242025!$B$3:$B$1315, "&lt;=" &amp; GM$1, DataRegularSeason20242025!$E$3:$E$1315, $A44)</f>
        <v>64</v>
      </c>
      <c r="GN44">
        <f>SUMIFS(DataRegularSeason20242025!$AA$3:$AA$1315,DataRegularSeason20242025!$B$3:$B$1315, "&lt;=" &amp; GN$1, DataRegularSeason20242025!$D$3:$D$1315, $A44)+SUMIFS(DataRegularSeason20242025!$AB$3:$AB$1315,DataRegularSeason20242025!$B$3:$B$1315, "&lt;=" &amp; GN$1, DataRegularSeason20242025!$E$3:$E$1315, $A44)</f>
        <v>64</v>
      </c>
      <c r="GO44">
        <f>SUMIFS(DataRegularSeason20242025!$AA$3:$AA$1315,DataRegularSeason20242025!$B$3:$B$1315, "&lt;=" &amp; GO$1, DataRegularSeason20242025!$D$3:$D$1315, $A44)+SUMIFS(DataRegularSeason20242025!$AB$3:$AB$1315,DataRegularSeason20242025!$B$3:$B$1315, "&lt;=" &amp; GO$1, DataRegularSeason20242025!$E$3:$E$1315, $A44)</f>
        <v>64</v>
      </c>
      <c r="GP44">
        <f>SUMIFS(DataRegularSeason20242025!$AA$3:$AA$1315,DataRegularSeason20242025!$B$3:$B$1315, "&lt;=" &amp; GP$1, DataRegularSeason20242025!$D$3:$D$1315, $A44)+SUMIFS(DataRegularSeason20242025!$AB$3:$AB$1315,DataRegularSeason20242025!$B$3:$B$1315, "&lt;=" &amp; GP$1, DataRegularSeason20242025!$E$3:$E$1315, $A44)</f>
        <v>64</v>
      </c>
      <c r="GQ44">
        <f>SUMIFS(DataRegularSeason20242025!$AA$3:$AA$1315,DataRegularSeason20242025!$B$3:$B$1315, "&lt;=" &amp; GQ$1, DataRegularSeason20242025!$D$3:$D$1315, $A44)+SUMIFS(DataRegularSeason20242025!$AB$3:$AB$1315,DataRegularSeason20242025!$B$3:$B$1315, "&lt;=" &amp; GQ$1, DataRegularSeason20242025!$E$3:$E$1315, $A44)</f>
        <v>64</v>
      </c>
      <c r="GR44">
        <f>SUMIFS(DataRegularSeason20242025!$AA$3:$AA$1315,DataRegularSeason20242025!$B$3:$B$1315, "&lt;=" &amp; GR$1, DataRegularSeason20242025!$D$3:$D$1315, $A44)+SUMIFS(DataRegularSeason20242025!$AB$3:$AB$1315,DataRegularSeason20242025!$B$3:$B$1315, "&lt;=" &amp; GR$1, DataRegularSeason20242025!$E$3:$E$1315, $A44)</f>
        <v>64</v>
      </c>
      <c r="GS44">
        <f>SUMIFS(DataRegularSeason20242025!$AA$3:$AA$1315,DataRegularSeason20242025!$B$3:$B$1315, "&lt;=" &amp; GS$1, DataRegularSeason20242025!$D$3:$D$1315, $A44)+SUMIFS(DataRegularSeason20242025!$AB$3:$AB$1315,DataRegularSeason20242025!$B$3:$B$1315, "&lt;=" &amp; GS$1, DataRegularSeason20242025!$E$3:$E$1315, $A44)</f>
        <v>64</v>
      </c>
      <c r="GT44">
        <f>SUMIFS(DataRegularSeason20242025!$AA$3:$AA$1315,DataRegularSeason20242025!$B$3:$B$1315, "&lt;=" &amp; GT$1, DataRegularSeason20242025!$D$3:$D$1315, $A44)+SUMIFS(DataRegularSeason20242025!$AB$3:$AB$1315,DataRegularSeason20242025!$B$3:$B$1315, "&lt;=" &amp; GT$1, DataRegularSeason20242025!$E$3:$E$1315, $A44)</f>
        <v>64</v>
      </c>
      <c r="GU44">
        <f>SUMIFS(DataRegularSeason20242025!$AA$3:$AA$1315,DataRegularSeason20242025!$B$3:$B$1315, "&lt;=" &amp; GU$1, DataRegularSeason20242025!$D$3:$D$1315, $A44)+SUMIFS(DataRegularSeason20242025!$AB$3:$AB$1315,DataRegularSeason20242025!$B$3:$B$1315, "&lt;=" &amp; GU$1, DataRegularSeason20242025!$E$3:$E$1315, $A44)</f>
        <v>64</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51</v>
      </c>
      <c r="ET45">
        <f>SUMIFS(DataRegularSeason20242025!$AA$3:$AA$1315,DataRegularSeason20242025!$B$3:$B$1315, "&lt;=" &amp; ET$1, DataRegularSeason20242025!$D$3:$D$1315, $A45)+SUMIFS(DataRegularSeason20242025!$AB$3:$AB$1315,DataRegularSeason20242025!$B$3:$B$1315, "&lt;=" &amp; ET$1, DataRegularSeason20242025!$E$3:$E$1315, $A45)</f>
        <v>51</v>
      </c>
      <c r="EU45">
        <f>SUMIFS(DataRegularSeason20242025!$AA$3:$AA$1315,DataRegularSeason20242025!$B$3:$B$1315, "&lt;=" &amp; EU$1, DataRegularSeason20242025!$D$3:$D$1315, $A45)+SUMIFS(DataRegularSeason20242025!$AB$3:$AB$1315,DataRegularSeason20242025!$B$3:$B$1315, "&lt;=" &amp; EU$1, DataRegularSeason20242025!$E$3:$E$1315, $A45)</f>
        <v>51</v>
      </c>
      <c r="EV45">
        <f>SUMIFS(DataRegularSeason20242025!$AA$3:$AA$1315,DataRegularSeason20242025!$B$3:$B$1315, "&lt;=" &amp; EV$1, DataRegularSeason20242025!$D$3:$D$1315, $A45)+SUMIFS(DataRegularSeason20242025!$AB$3:$AB$1315,DataRegularSeason20242025!$B$3:$B$1315, "&lt;=" &amp; EV$1, DataRegularSeason20242025!$E$3:$E$1315, $A45)</f>
        <v>51</v>
      </c>
      <c r="EW45">
        <f>SUMIFS(DataRegularSeason20242025!$AA$3:$AA$1315,DataRegularSeason20242025!$B$3:$B$1315, "&lt;=" &amp; EW$1, DataRegularSeason20242025!$D$3:$D$1315, $A45)+SUMIFS(DataRegularSeason20242025!$AB$3:$AB$1315,DataRegularSeason20242025!$B$3:$B$1315, "&lt;=" &amp; EW$1, DataRegularSeason20242025!$E$3:$E$1315, $A45)</f>
        <v>51</v>
      </c>
      <c r="EX45">
        <f>SUMIFS(DataRegularSeason20242025!$AA$3:$AA$1315,DataRegularSeason20242025!$B$3:$B$1315, "&lt;=" &amp; EX$1, DataRegularSeason20242025!$D$3:$D$1315, $A45)+SUMIFS(DataRegularSeason20242025!$AB$3:$AB$1315,DataRegularSeason20242025!$B$3:$B$1315, "&lt;=" &amp; EX$1, DataRegularSeason20242025!$E$3:$E$1315, $A45)</f>
        <v>51</v>
      </c>
      <c r="EY45">
        <f>SUMIFS(DataRegularSeason20242025!$AA$3:$AA$1315,DataRegularSeason20242025!$B$3:$B$1315, "&lt;=" &amp; EY$1, DataRegularSeason20242025!$D$3:$D$1315, $A45)+SUMIFS(DataRegularSeason20242025!$AB$3:$AB$1315,DataRegularSeason20242025!$B$3:$B$1315, "&lt;=" &amp; EY$1, DataRegularSeason20242025!$E$3:$E$1315, $A45)</f>
        <v>51</v>
      </c>
      <c r="EZ45">
        <f>SUMIFS(DataRegularSeason20242025!$AA$3:$AA$1315,DataRegularSeason20242025!$B$3:$B$1315, "&lt;=" &amp; EZ$1, DataRegularSeason20242025!$D$3:$D$1315, $A45)+SUMIFS(DataRegularSeason20242025!$AB$3:$AB$1315,DataRegularSeason20242025!$B$3:$B$1315, "&lt;=" &amp; EZ$1, DataRegularSeason20242025!$E$3:$E$1315, $A45)</f>
        <v>51</v>
      </c>
      <c r="FA45">
        <f>SUMIFS(DataRegularSeason20242025!$AA$3:$AA$1315,DataRegularSeason20242025!$B$3:$B$1315, "&lt;=" &amp; FA$1, DataRegularSeason20242025!$D$3:$D$1315, $A45)+SUMIFS(DataRegularSeason20242025!$AB$3:$AB$1315,DataRegularSeason20242025!$B$3:$B$1315, "&lt;=" &amp; FA$1, DataRegularSeason20242025!$E$3:$E$1315, $A45)</f>
        <v>51</v>
      </c>
      <c r="FB45">
        <f>SUMIFS(DataRegularSeason20242025!$AA$3:$AA$1315,DataRegularSeason20242025!$B$3:$B$1315, "&lt;=" &amp; FB$1, DataRegularSeason20242025!$D$3:$D$1315, $A45)+SUMIFS(DataRegularSeason20242025!$AB$3:$AB$1315,DataRegularSeason20242025!$B$3:$B$1315, "&lt;=" &amp; FB$1, DataRegularSeason20242025!$E$3:$E$1315, $A45)</f>
        <v>51</v>
      </c>
      <c r="FC45">
        <f>SUMIFS(DataRegularSeason20242025!$AA$3:$AA$1315,DataRegularSeason20242025!$B$3:$B$1315, "&lt;=" &amp; FC$1, DataRegularSeason20242025!$D$3:$D$1315, $A45)+SUMIFS(DataRegularSeason20242025!$AB$3:$AB$1315,DataRegularSeason20242025!$B$3:$B$1315, "&lt;=" &amp; FC$1, DataRegularSeason20242025!$E$3:$E$1315, $A45)</f>
        <v>51</v>
      </c>
      <c r="FD45">
        <f>SUMIFS(DataRegularSeason20242025!$AA$3:$AA$1315,DataRegularSeason20242025!$B$3:$B$1315, "&lt;=" &amp; FD$1, DataRegularSeason20242025!$D$3:$D$1315, $A45)+SUMIFS(DataRegularSeason20242025!$AB$3:$AB$1315,DataRegularSeason20242025!$B$3:$B$1315, "&lt;=" &amp; FD$1, DataRegularSeason20242025!$E$3:$E$1315, $A45)</f>
        <v>51</v>
      </c>
      <c r="FE45">
        <f>SUMIFS(DataRegularSeason20242025!$AA$3:$AA$1315,DataRegularSeason20242025!$B$3:$B$1315, "&lt;=" &amp; FE$1, DataRegularSeason20242025!$D$3:$D$1315, $A45)+SUMIFS(DataRegularSeason20242025!$AB$3:$AB$1315,DataRegularSeason20242025!$B$3:$B$1315, "&lt;=" &amp; FE$1, DataRegularSeason20242025!$E$3:$E$1315, $A45)</f>
        <v>51</v>
      </c>
      <c r="FF45">
        <f>SUMIFS(DataRegularSeason20242025!$AA$3:$AA$1315,DataRegularSeason20242025!$B$3:$B$1315, "&lt;=" &amp; FF$1, DataRegularSeason20242025!$D$3:$D$1315, $A45)+SUMIFS(DataRegularSeason20242025!$AB$3:$AB$1315,DataRegularSeason20242025!$B$3:$B$1315, "&lt;=" &amp; FF$1, DataRegularSeason20242025!$E$3:$E$1315, $A45)</f>
        <v>51</v>
      </c>
      <c r="FG45">
        <f>SUMIFS(DataRegularSeason20242025!$AA$3:$AA$1315,DataRegularSeason20242025!$B$3:$B$1315, "&lt;=" &amp; FG$1, DataRegularSeason20242025!$D$3:$D$1315, $A45)+SUMIFS(DataRegularSeason20242025!$AB$3:$AB$1315,DataRegularSeason20242025!$B$3:$B$1315, "&lt;=" &amp; FG$1, DataRegularSeason20242025!$E$3:$E$1315, $A45)</f>
        <v>51</v>
      </c>
      <c r="FH45">
        <f>SUMIFS(DataRegularSeason20242025!$AA$3:$AA$1315,DataRegularSeason20242025!$B$3:$B$1315, "&lt;=" &amp; FH$1, DataRegularSeason20242025!$D$3:$D$1315, $A45)+SUMIFS(DataRegularSeason20242025!$AB$3:$AB$1315,DataRegularSeason20242025!$B$3:$B$1315, "&lt;=" &amp; FH$1, DataRegularSeason20242025!$E$3:$E$1315, $A45)</f>
        <v>51</v>
      </c>
      <c r="FI45">
        <f>SUMIFS(DataRegularSeason20242025!$AA$3:$AA$1315,DataRegularSeason20242025!$B$3:$B$1315, "&lt;=" &amp; FI$1, DataRegularSeason20242025!$D$3:$D$1315, $A45)+SUMIFS(DataRegularSeason20242025!$AB$3:$AB$1315,DataRegularSeason20242025!$B$3:$B$1315, "&lt;=" &amp; FI$1, DataRegularSeason20242025!$E$3:$E$1315, $A45)</f>
        <v>51</v>
      </c>
      <c r="FJ45">
        <f>SUMIFS(DataRegularSeason20242025!$AA$3:$AA$1315,DataRegularSeason20242025!$B$3:$B$1315, "&lt;=" &amp; FJ$1, DataRegularSeason20242025!$D$3:$D$1315, $A45)+SUMIFS(DataRegularSeason20242025!$AB$3:$AB$1315,DataRegularSeason20242025!$B$3:$B$1315, "&lt;=" &amp; FJ$1, DataRegularSeason20242025!$E$3:$E$1315, $A45)</f>
        <v>51</v>
      </c>
      <c r="FK45">
        <f>SUMIFS(DataRegularSeason20242025!$AA$3:$AA$1315,DataRegularSeason20242025!$B$3:$B$1315, "&lt;=" &amp; FK$1, DataRegularSeason20242025!$D$3:$D$1315, $A45)+SUMIFS(DataRegularSeason20242025!$AB$3:$AB$1315,DataRegularSeason20242025!$B$3:$B$1315, "&lt;=" &amp; FK$1, DataRegularSeason20242025!$E$3:$E$1315, $A45)</f>
        <v>51</v>
      </c>
      <c r="FL45">
        <f>SUMIFS(DataRegularSeason20242025!$AA$3:$AA$1315,DataRegularSeason20242025!$B$3:$B$1315, "&lt;=" &amp; FL$1, DataRegularSeason20242025!$D$3:$D$1315, $A45)+SUMIFS(DataRegularSeason20242025!$AB$3:$AB$1315,DataRegularSeason20242025!$B$3:$B$1315, "&lt;=" &amp; FL$1, DataRegularSeason20242025!$E$3:$E$1315, $A45)</f>
        <v>51</v>
      </c>
      <c r="FM45">
        <f>SUMIFS(DataRegularSeason20242025!$AA$3:$AA$1315,DataRegularSeason20242025!$B$3:$B$1315, "&lt;=" &amp; FM$1, DataRegularSeason20242025!$D$3:$D$1315, $A45)+SUMIFS(DataRegularSeason20242025!$AB$3:$AB$1315,DataRegularSeason20242025!$B$3:$B$1315, "&lt;=" &amp; FM$1, DataRegularSeason20242025!$E$3:$E$1315, $A45)</f>
        <v>51</v>
      </c>
      <c r="FN45">
        <f>SUMIFS(DataRegularSeason20242025!$AA$3:$AA$1315,DataRegularSeason20242025!$B$3:$B$1315, "&lt;=" &amp; FN$1, DataRegularSeason20242025!$D$3:$D$1315, $A45)+SUMIFS(DataRegularSeason20242025!$AB$3:$AB$1315,DataRegularSeason20242025!$B$3:$B$1315, "&lt;=" &amp; FN$1, DataRegularSeason20242025!$E$3:$E$1315, $A45)</f>
        <v>51</v>
      </c>
      <c r="FO45">
        <f>SUMIFS(DataRegularSeason20242025!$AA$3:$AA$1315,DataRegularSeason20242025!$B$3:$B$1315, "&lt;=" &amp; FO$1, DataRegularSeason20242025!$D$3:$D$1315, $A45)+SUMIFS(DataRegularSeason20242025!$AB$3:$AB$1315,DataRegularSeason20242025!$B$3:$B$1315, "&lt;=" &amp; FO$1, DataRegularSeason20242025!$E$3:$E$1315, $A45)</f>
        <v>51</v>
      </c>
      <c r="FP45">
        <f>SUMIFS(DataRegularSeason20242025!$AA$3:$AA$1315,DataRegularSeason20242025!$B$3:$B$1315, "&lt;=" &amp; FP$1, DataRegularSeason20242025!$D$3:$D$1315, $A45)+SUMIFS(DataRegularSeason20242025!$AB$3:$AB$1315,DataRegularSeason20242025!$B$3:$B$1315, "&lt;=" &amp; FP$1, DataRegularSeason20242025!$E$3:$E$1315, $A45)</f>
        <v>51</v>
      </c>
      <c r="FQ45">
        <f>SUMIFS(DataRegularSeason20242025!$AA$3:$AA$1315,DataRegularSeason20242025!$B$3:$B$1315, "&lt;=" &amp; FQ$1, DataRegularSeason20242025!$D$3:$D$1315, $A45)+SUMIFS(DataRegularSeason20242025!$AB$3:$AB$1315,DataRegularSeason20242025!$B$3:$B$1315, "&lt;=" &amp; FQ$1, DataRegularSeason20242025!$E$3:$E$1315, $A45)</f>
        <v>51</v>
      </c>
      <c r="FR45">
        <f>SUMIFS(DataRegularSeason20242025!$AA$3:$AA$1315,DataRegularSeason20242025!$B$3:$B$1315, "&lt;=" &amp; FR$1, DataRegularSeason20242025!$D$3:$D$1315, $A45)+SUMIFS(DataRegularSeason20242025!$AB$3:$AB$1315,DataRegularSeason20242025!$B$3:$B$1315, "&lt;=" &amp; FR$1, DataRegularSeason20242025!$E$3:$E$1315, $A45)</f>
        <v>51</v>
      </c>
      <c r="FS45">
        <f>SUMIFS(DataRegularSeason20242025!$AA$3:$AA$1315,DataRegularSeason20242025!$B$3:$B$1315, "&lt;=" &amp; FS$1, DataRegularSeason20242025!$D$3:$D$1315, $A45)+SUMIFS(DataRegularSeason20242025!$AB$3:$AB$1315,DataRegularSeason20242025!$B$3:$B$1315, "&lt;=" &amp; FS$1, DataRegularSeason20242025!$E$3:$E$1315, $A45)</f>
        <v>51</v>
      </c>
      <c r="FT45">
        <f>SUMIFS(DataRegularSeason20242025!$AA$3:$AA$1315,DataRegularSeason20242025!$B$3:$B$1315, "&lt;=" &amp; FT$1, DataRegularSeason20242025!$D$3:$D$1315, $A45)+SUMIFS(DataRegularSeason20242025!$AB$3:$AB$1315,DataRegularSeason20242025!$B$3:$B$1315, "&lt;=" &amp; FT$1, DataRegularSeason20242025!$E$3:$E$1315, $A45)</f>
        <v>51</v>
      </c>
      <c r="FU45">
        <f>SUMIFS(DataRegularSeason20242025!$AA$3:$AA$1315,DataRegularSeason20242025!$B$3:$B$1315, "&lt;=" &amp; FU$1, DataRegularSeason20242025!$D$3:$D$1315, $A45)+SUMIFS(DataRegularSeason20242025!$AB$3:$AB$1315,DataRegularSeason20242025!$B$3:$B$1315, "&lt;=" &amp; FU$1, DataRegularSeason20242025!$E$3:$E$1315, $A45)</f>
        <v>51</v>
      </c>
      <c r="FV45">
        <f>SUMIFS(DataRegularSeason20242025!$AA$3:$AA$1315,DataRegularSeason20242025!$B$3:$B$1315, "&lt;=" &amp; FV$1, DataRegularSeason20242025!$D$3:$D$1315, $A45)+SUMIFS(DataRegularSeason20242025!$AB$3:$AB$1315,DataRegularSeason20242025!$B$3:$B$1315, "&lt;=" &amp; FV$1, DataRegularSeason20242025!$E$3:$E$1315, $A45)</f>
        <v>51</v>
      </c>
      <c r="FW45">
        <f>SUMIFS(DataRegularSeason20242025!$AA$3:$AA$1315,DataRegularSeason20242025!$B$3:$B$1315, "&lt;=" &amp; FW$1, DataRegularSeason20242025!$D$3:$D$1315, $A45)+SUMIFS(DataRegularSeason20242025!$AB$3:$AB$1315,DataRegularSeason20242025!$B$3:$B$1315, "&lt;=" &amp; FW$1, DataRegularSeason20242025!$E$3:$E$1315, $A45)</f>
        <v>51</v>
      </c>
      <c r="FX45">
        <f>SUMIFS(DataRegularSeason20242025!$AA$3:$AA$1315,DataRegularSeason20242025!$B$3:$B$1315, "&lt;=" &amp; FX$1, DataRegularSeason20242025!$D$3:$D$1315, $A45)+SUMIFS(DataRegularSeason20242025!$AB$3:$AB$1315,DataRegularSeason20242025!$B$3:$B$1315, "&lt;=" &amp; FX$1, DataRegularSeason20242025!$E$3:$E$1315, $A45)</f>
        <v>51</v>
      </c>
      <c r="FY45">
        <f>SUMIFS(DataRegularSeason20242025!$AA$3:$AA$1315,DataRegularSeason20242025!$B$3:$B$1315, "&lt;=" &amp; FY$1, DataRegularSeason20242025!$D$3:$D$1315, $A45)+SUMIFS(DataRegularSeason20242025!$AB$3:$AB$1315,DataRegularSeason20242025!$B$3:$B$1315, "&lt;=" &amp; FY$1, DataRegularSeason20242025!$E$3:$E$1315, $A45)</f>
        <v>51</v>
      </c>
      <c r="FZ45">
        <f>SUMIFS(DataRegularSeason20242025!$AA$3:$AA$1315,DataRegularSeason20242025!$B$3:$B$1315, "&lt;=" &amp; FZ$1, DataRegularSeason20242025!$D$3:$D$1315, $A45)+SUMIFS(DataRegularSeason20242025!$AB$3:$AB$1315,DataRegularSeason20242025!$B$3:$B$1315, "&lt;=" &amp; FZ$1, DataRegularSeason20242025!$E$3:$E$1315, $A45)</f>
        <v>51</v>
      </c>
      <c r="GA45">
        <f>SUMIFS(DataRegularSeason20242025!$AA$3:$AA$1315,DataRegularSeason20242025!$B$3:$B$1315, "&lt;=" &amp; GA$1, DataRegularSeason20242025!$D$3:$D$1315, $A45)+SUMIFS(DataRegularSeason20242025!$AB$3:$AB$1315,DataRegularSeason20242025!$B$3:$B$1315, "&lt;=" &amp; GA$1, DataRegularSeason20242025!$E$3:$E$1315, $A45)</f>
        <v>51</v>
      </c>
      <c r="GB45">
        <f>SUMIFS(DataRegularSeason20242025!$AA$3:$AA$1315,DataRegularSeason20242025!$B$3:$B$1315, "&lt;=" &amp; GB$1, DataRegularSeason20242025!$D$3:$D$1315, $A45)+SUMIFS(DataRegularSeason20242025!$AB$3:$AB$1315,DataRegularSeason20242025!$B$3:$B$1315, "&lt;=" &amp; GB$1, DataRegularSeason20242025!$E$3:$E$1315, $A45)</f>
        <v>51</v>
      </c>
      <c r="GC45">
        <f>SUMIFS(DataRegularSeason20242025!$AA$3:$AA$1315,DataRegularSeason20242025!$B$3:$B$1315, "&lt;=" &amp; GC$1, DataRegularSeason20242025!$D$3:$D$1315, $A45)+SUMIFS(DataRegularSeason20242025!$AB$3:$AB$1315,DataRegularSeason20242025!$B$3:$B$1315, "&lt;=" &amp; GC$1, DataRegularSeason20242025!$E$3:$E$1315, $A45)</f>
        <v>51</v>
      </c>
      <c r="GD45">
        <f>SUMIFS(DataRegularSeason20242025!$AA$3:$AA$1315,DataRegularSeason20242025!$B$3:$B$1315, "&lt;=" &amp; GD$1, DataRegularSeason20242025!$D$3:$D$1315, $A45)+SUMIFS(DataRegularSeason20242025!$AB$3:$AB$1315,DataRegularSeason20242025!$B$3:$B$1315, "&lt;=" &amp; GD$1, DataRegularSeason20242025!$E$3:$E$1315, $A45)</f>
        <v>51</v>
      </c>
      <c r="GE45">
        <f>SUMIFS(DataRegularSeason20242025!$AA$3:$AA$1315,DataRegularSeason20242025!$B$3:$B$1315, "&lt;=" &amp; GE$1, DataRegularSeason20242025!$D$3:$D$1315, $A45)+SUMIFS(DataRegularSeason20242025!$AB$3:$AB$1315,DataRegularSeason20242025!$B$3:$B$1315, "&lt;=" &amp; GE$1, DataRegularSeason20242025!$E$3:$E$1315, $A45)</f>
        <v>51</v>
      </c>
      <c r="GF45">
        <f>SUMIFS(DataRegularSeason20242025!$AA$3:$AA$1315,DataRegularSeason20242025!$B$3:$B$1315, "&lt;=" &amp; GF$1, DataRegularSeason20242025!$D$3:$D$1315, $A45)+SUMIFS(DataRegularSeason20242025!$AB$3:$AB$1315,DataRegularSeason20242025!$B$3:$B$1315, "&lt;=" &amp; GF$1, DataRegularSeason20242025!$E$3:$E$1315, $A45)</f>
        <v>51</v>
      </c>
      <c r="GG45">
        <f>SUMIFS(DataRegularSeason20242025!$AA$3:$AA$1315,DataRegularSeason20242025!$B$3:$B$1315, "&lt;=" &amp; GG$1, DataRegularSeason20242025!$D$3:$D$1315, $A45)+SUMIFS(DataRegularSeason20242025!$AB$3:$AB$1315,DataRegularSeason20242025!$B$3:$B$1315, "&lt;=" &amp; GG$1, DataRegularSeason20242025!$E$3:$E$1315, $A45)</f>
        <v>51</v>
      </c>
      <c r="GH45">
        <f>SUMIFS(DataRegularSeason20242025!$AA$3:$AA$1315,DataRegularSeason20242025!$B$3:$B$1315, "&lt;=" &amp; GH$1, DataRegularSeason20242025!$D$3:$D$1315, $A45)+SUMIFS(DataRegularSeason20242025!$AB$3:$AB$1315,DataRegularSeason20242025!$B$3:$B$1315, "&lt;=" &amp; GH$1, DataRegularSeason20242025!$E$3:$E$1315, $A45)</f>
        <v>51</v>
      </c>
      <c r="GI45">
        <f>SUMIFS(DataRegularSeason20242025!$AA$3:$AA$1315,DataRegularSeason20242025!$B$3:$B$1315, "&lt;=" &amp; GI$1, DataRegularSeason20242025!$D$3:$D$1315, $A45)+SUMIFS(DataRegularSeason20242025!$AB$3:$AB$1315,DataRegularSeason20242025!$B$3:$B$1315, "&lt;=" &amp; GI$1, DataRegularSeason20242025!$E$3:$E$1315, $A45)</f>
        <v>51</v>
      </c>
      <c r="GJ45">
        <f>SUMIFS(DataRegularSeason20242025!$AA$3:$AA$1315,DataRegularSeason20242025!$B$3:$B$1315, "&lt;=" &amp; GJ$1, DataRegularSeason20242025!$D$3:$D$1315, $A45)+SUMIFS(DataRegularSeason20242025!$AB$3:$AB$1315,DataRegularSeason20242025!$B$3:$B$1315, "&lt;=" &amp; GJ$1, DataRegularSeason20242025!$E$3:$E$1315, $A45)</f>
        <v>51</v>
      </c>
      <c r="GK45">
        <f>SUMIFS(DataRegularSeason20242025!$AA$3:$AA$1315,DataRegularSeason20242025!$B$3:$B$1315, "&lt;=" &amp; GK$1, DataRegularSeason20242025!$D$3:$D$1315, $A45)+SUMIFS(DataRegularSeason20242025!$AB$3:$AB$1315,DataRegularSeason20242025!$B$3:$B$1315, "&lt;=" &amp; GK$1, DataRegularSeason20242025!$E$3:$E$1315, $A45)</f>
        <v>51</v>
      </c>
      <c r="GL45">
        <f>SUMIFS(DataRegularSeason20242025!$AA$3:$AA$1315,DataRegularSeason20242025!$B$3:$B$1315, "&lt;=" &amp; GL$1, DataRegularSeason20242025!$D$3:$D$1315, $A45)+SUMIFS(DataRegularSeason20242025!$AB$3:$AB$1315,DataRegularSeason20242025!$B$3:$B$1315, "&lt;=" &amp; GL$1, DataRegularSeason20242025!$E$3:$E$1315, $A45)</f>
        <v>51</v>
      </c>
      <c r="GM45">
        <f>SUMIFS(DataRegularSeason20242025!$AA$3:$AA$1315,DataRegularSeason20242025!$B$3:$B$1315, "&lt;=" &amp; GM$1, DataRegularSeason20242025!$D$3:$D$1315, $A45)+SUMIFS(DataRegularSeason20242025!$AB$3:$AB$1315,DataRegularSeason20242025!$B$3:$B$1315, "&lt;=" &amp; GM$1, DataRegularSeason20242025!$E$3:$E$1315, $A45)</f>
        <v>51</v>
      </c>
      <c r="GN45">
        <f>SUMIFS(DataRegularSeason20242025!$AA$3:$AA$1315,DataRegularSeason20242025!$B$3:$B$1315, "&lt;=" &amp; GN$1, DataRegularSeason20242025!$D$3:$D$1315, $A45)+SUMIFS(DataRegularSeason20242025!$AB$3:$AB$1315,DataRegularSeason20242025!$B$3:$B$1315, "&lt;=" &amp; GN$1, DataRegularSeason20242025!$E$3:$E$1315, $A45)</f>
        <v>51</v>
      </c>
      <c r="GO45">
        <f>SUMIFS(DataRegularSeason20242025!$AA$3:$AA$1315,DataRegularSeason20242025!$B$3:$B$1315, "&lt;=" &amp; GO$1, DataRegularSeason20242025!$D$3:$D$1315, $A45)+SUMIFS(DataRegularSeason20242025!$AB$3:$AB$1315,DataRegularSeason20242025!$B$3:$B$1315, "&lt;=" &amp; GO$1, DataRegularSeason20242025!$E$3:$E$1315, $A45)</f>
        <v>51</v>
      </c>
      <c r="GP45">
        <f>SUMIFS(DataRegularSeason20242025!$AA$3:$AA$1315,DataRegularSeason20242025!$B$3:$B$1315, "&lt;=" &amp; GP$1, DataRegularSeason20242025!$D$3:$D$1315, $A45)+SUMIFS(DataRegularSeason20242025!$AB$3:$AB$1315,DataRegularSeason20242025!$B$3:$B$1315, "&lt;=" &amp; GP$1, DataRegularSeason20242025!$E$3:$E$1315, $A45)</f>
        <v>51</v>
      </c>
      <c r="GQ45">
        <f>SUMIFS(DataRegularSeason20242025!$AA$3:$AA$1315,DataRegularSeason20242025!$B$3:$B$1315, "&lt;=" &amp; GQ$1, DataRegularSeason20242025!$D$3:$D$1315, $A45)+SUMIFS(DataRegularSeason20242025!$AB$3:$AB$1315,DataRegularSeason20242025!$B$3:$B$1315, "&lt;=" &amp; GQ$1, DataRegularSeason20242025!$E$3:$E$1315, $A45)</f>
        <v>51</v>
      </c>
      <c r="GR45">
        <f>SUMIFS(DataRegularSeason20242025!$AA$3:$AA$1315,DataRegularSeason20242025!$B$3:$B$1315, "&lt;=" &amp; GR$1, DataRegularSeason20242025!$D$3:$D$1315, $A45)+SUMIFS(DataRegularSeason20242025!$AB$3:$AB$1315,DataRegularSeason20242025!$B$3:$B$1315, "&lt;=" &amp; GR$1, DataRegularSeason20242025!$E$3:$E$1315, $A45)</f>
        <v>51</v>
      </c>
      <c r="GS45">
        <f>SUMIFS(DataRegularSeason20242025!$AA$3:$AA$1315,DataRegularSeason20242025!$B$3:$B$1315, "&lt;=" &amp; GS$1, DataRegularSeason20242025!$D$3:$D$1315, $A45)+SUMIFS(DataRegularSeason20242025!$AB$3:$AB$1315,DataRegularSeason20242025!$B$3:$B$1315, "&lt;=" &amp; GS$1, DataRegularSeason20242025!$E$3:$E$1315, $A45)</f>
        <v>51</v>
      </c>
      <c r="GT45">
        <f>SUMIFS(DataRegularSeason20242025!$AA$3:$AA$1315,DataRegularSeason20242025!$B$3:$B$1315, "&lt;=" &amp; GT$1, DataRegularSeason20242025!$D$3:$D$1315, $A45)+SUMIFS(DataRegularSeason20242025!$AB$3:$AB$1315,DataRegularSeason20242025!$B$3:$B$1315, "&lt;=" &amp; GT$1, DataRegularSeason20242025!$E$3:$E$1315, $A45)</f>
        <v>51</v>
      </c>
      <c r="GU45">
        <f>SUMIFS(DataRegularSeason20242025!$AA$3:$AA$1315,DataRegularSeason20242025!$B$3:$B$1315, "&lt;=" &amp; GU$1, DataRegularSeason20242025!$D$3:$D$1315, $A45)+SUMIFS(DataRegularSeason20242025!$AB$3:$AB$1315,DataRegularSeason20242025!$B$3:$B$1315, "&lt;=" &amp; GU$1, DataRegularSeason20242025!$E$3:$E$1315, $A45)</f>
        <v>51</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68</v>
      </c>
      <c r="ER48">
        <f>SUMIFS(DataRegularSeason20242025!$AA$3:$AA$1315,DataRegularSeason20242025!$B$3:$B$1315, "&lt;=" &amp; ER$1, DataRegularSeason20242025!$D$3:$D$1315, $A48)+SUMIFS(DataRegularSeason20242025!$AB$3:$AB$1315,DataRegularSeason20242025!$B$3:$B$1315, "&lt;=" &amp; ER$1, DataRegularSeason20242025!$E$3:$E$1315, $A48)</f>
        <v>68</v>
      </c>
      <c r="ES48">
        <f>SUMIFS(DataRegularSeason20242025!$AA$3:$AA$1315,DataRegularSeason20242025!$B$3:$B$1315, "&lt;=" &amp; ES$1, DataRegularSeason20242025!$D$3:$D$1315, $A48)+SUMIFS(DataRegularSeason20242025!$AB$3:$AB$1315,DataRegularSeason20242025!$B$3:$B$1315, "&lt;=" &amp; ES$1, DataRegularSeason20242025!$E$3:$E$1315, $A48)</f>
        <v>68</v>
      </c>
      <c r="ET48">
        <f>SUMIFS(DataRegularSeason20242025!$AA$3:$AA$1315,DataRegularSeason20242025!$B$3:$B$1315, "&lt;=" &amp; ET$1, DataRegularSeason20242025!$D$3:$D$1315, $A48)+SUMIFS(DataRegularSeason20242025!$AB$3:$AB$1315,DataRegularSeason20242025!$B$3:$B$1315, "&lt;=" &amp; ET$1, DataRegularSeason20242025!$E$3:$E$1315, $A48)</f>
        <v>68</v>
      </c>
      <c r="EU48">
        <f>SUMIFS(DataRegularSeason20242025!$AA$3:$AA$1315,DataRegularSeason20242025!$B$3:$B$1315, "&lt;=" &amp; EU$1, DataRegularSeason20242025!$D$3:$D$1315, $A48)+SUMIFS(DataRegularSeason20242025!$AB$3:$AB$1315,DataRegularSeason20242025!$B$3:$B$1315, "&lt;=" &amp; EU$1, DataRegularSeason20242025!$E$3:$E$1315, $A48)</f>
        <v>68</v>
      </c>
      <c r="EV48">
        <f>SUMIFS(DataRegularSeason20242025!$AA$3:$AA$1315,DataRegularSeason20242025!$B$3:$B$1315, "&lt;=" &amp; EV$1, DataRegularSeason20242025!$D$3:$D$1315, $A48)+SUMIFS(DataRegularSeason20242025!$AB$3:$AB$1315,DataRegularSeason20242025!$B$3:$B$1315, "&lt;=" &amp; EV$1, DataRegularSeason20242025!$E$3:$E$1315, $A48)</f>
        <v>68</v>
      </c>
      <c r="EW48">
        <f>SUMIFS(DataRegularSeason20242025!$AA$3:$AA$1315,DataRegularSeason20242025!$B$3:$B$1315, "&lt;=" &amp; EW$1, DataRegularSeason20242025!$D$3:$D$1315, $A48)+SUMIFS(DataRegularSeason20242025!$AB$3:$AB$1315,DataRegularSeason20242025!$B$3:$B$1315, "&lt;=" &amp; EW$1, DataRegularSeason20242025!$E$3:$E$1315, $A48)</f>
        <v>68</v>
      </c>
      <c r="EX48">
        <f>SUMIFS(DataRegularSeason20242025!$AA$3:$AA$1315,DataRegularSeason20242025!$B$3:$B$1315, "&lt;=" &amp; EX$1, DataRegularSeason20242025!$D$3:$D$1315, $A48)+SUMIFS(DataRegularSeason20242025!$AB$3:$AB$1315,DataRegularSeason20242025!$B$3:$B$1315, "&lt;=" &amp; EX$1, DataRegularSeason20242025!$E$3:$E$1315, $A48)</f>
        <v>68</v>
      </c>
      <c r="EY48">
        <f>SUMIFS(DataRegularSeason20242025!$AA$3:$AA$1315,DataRegularSeason20242025!$B$3:$B$1315, "&lt;=" &amp; EY$1, DataRegularSeason20242025!$D$3:$D$1315, $A48)+SUMIFS(DataRegularSeason20242025!$AB$3:$AB$1315,DataRegularSeason20242025!$B$3:$B$1315, "&lt;=" &amp; EY$1, DataRegularSeason20242025!$E$3:$E$1315, $A48)</f>
        <v>68</v>
      </c>
      <c r="EZ48">
        <f>SUMIFS(DataRegularSeason20242025!$AA$3:$AA$1315,DataRegularSeason20242025!$B$3:$B$1315, "&lt;=" &amp; EZ$1, DataRegularSeason20242025!$D$3:$D$1315, $A48)+SUMIFS(DataRegularSeason20242025!$AB$3:$AB$1315,DataRegularSeason20242025!$B$3:$B$1315, "&lt;=" &amp; EZ$1, DataRegularSeason20242025!$E$3:$E$1315, $A48)</f>
        <v>68</v>
      </c>
      <c r="FA48">
        <f>SUMIFS(DataRegularSeason20242025!$AA$3:$AA$1315,DataRegularSeason20242025!$B$3:$B$1315, "&lt;=" &amp; FA$1, DataRegularSeason20242025!$D$3:$D$1315, $A48)+SUMIFS(DataRegularSeason20242025!$AB$3:$AB$1315,DataRegularSeason20242025!$B$3:$B$1315, "&lt;=" &amp; FA$1, DataRegularSeason20242025!$E$3:$E$1315, $A48)</f>
        <v>68</v>
      </c>
      <c r="FB48">
        <f>SUMIFS(DataRegularSeason20242025!$AA$3:$AA$1315,DataRegularSeason20242025!$B$3:$B$1315, "&lt;=" &amp; FB$1, DataRegularSeason20242025!$D$3:$D$1315, $A48)+SUMIFS(DataRegularSeason20242025!$AB$3:$AB$1315,DataRegularSeason20242025!$B$3:$B$1315, "&lt;=" &amp; FB$1, DataRegularSeason20242025!$E$3:$E$1315, $A48)</f>
        <v>68</v>
      </c>
      <c r="FC48">
        <f>SUMIFS(DataRegularSeason20242025!$AA$3:$AA$1315,DataRegularSeason20242025!$B$3:$B$1315, "&lt;=" &amp; FC$1, DataRegularSeason20242025!$D$3:$D$1315, $A48)+SUMIFS(DataRegularSeason20242025!$AB$3:$AB$1315,DataRegularSeason20242025!$B$3:$B$1315, "&lt;=" &amp; FC$1, DataRegularSeason20242025!$E$3:$E$1315, $A48)</f>
        <v>68</v>
      </c>
      <c r="FD48">
        <f>SUMIFS(DataRegularSeason20242025!$AA$3:$AA$1315,DataRegularSeason20242025!$B$3:$B$1315, "&lt;=" &amp; FD$1, DataRegularSeason20242025!$D$3:$D$1315, $A48)+SUMIFS(DataRegularSeason20242025!$AB$3:$AB$1315,DataRegularSeason20242025!$B$3:$B$1315, "&lt;=" &amp; FD$1, DataRegularSeason20242025!$E$3:$E$1315, $A48)</f>
        <v>68</v>
      </c>
      <c r="FE48">
        <f>SUMIFS(DataRegularSeason20242025!$AA$3:$AA$1315,DataRegularSeason20242025!$B$3:$B$1315, "&lt;=" &amp; FE$1, DataRegularSeason20242025!$D$3:$D$1315, $A48)+SUMIFS(DataRegularSeason20242025!$AB$3:$AB$1315,DataRegularSeason20242025!$B$3:$B$1315, "&lt;=" &amp; FE$1, DataRegularSeason20242025!$E$3:$E$1315, $A48)</f>
        <v>68</v>
      </c>
      <c r="FF48">
        <f>SUMIFS(DataRegularSeason20242025!$AA$3:$AA$1315,DataRegularSeason20242025!$B$3:$B$1315, "&lt;=" &amp; FF$1, DataRegularSeason20242025!$D$3:$D$1315, $A48)+SUMIFS(DataRegularSeason20242025!$AB$3:$AB$1315,DataRegularSeason20242025!$B$3:$B$1315, "&lt;=" &amp; FF$1, DataRegularSeason20242025!$E$3:$E$1315, $A48)</f>
        <v>68</v>
      </c>
      <c r="FG48">
        <f>SUMIFS(DataRegularSeason20242025!$AA$3:$AA$1315,DataRegularSeason20242025!$B$3:$B$1315, "&lt;=" &amp; FG$1, DataRegularSeason20242025!$D$3:$D$1315, $A48)+SUMIFS(DataRegularSeason20242025!$AB$3:$AB$1315,DataRegularSeason20242025!$B$3:$B$1315, "&lt;=" &amp; FG$1, DataRegularSeason20242025!$E$3:$E$1315, $A48)</f>
        <v>68</v>
      </c>
      <c r="FH48">
        <f>SUMIFS(DataRegularSeason20242025!$AA$3:$AA$1315,DataRegularSeason20242025!$B$3:$B$1315, "&lt;=" &amp; FH$1, DataRegularSeason20242025!$D$3:$D$1315, $A48)+SUMIFS(DataRegularSeason20242025!$AB$3:$AB$1315,DataRegularSeason20242025!$B$3:$B$1315, "&lt;=" &amp; FH$1, DataRegularSeason20242025!$E$3:$E$1315, $A48)</f>
        <v>68</v>
      </c>
      <c r="FI48">
        <f>SUMIFS(DataRegularSeason20242025!$AA$3:$AA$1315,DataRegularSeason20242025!$B$3:$B$1315, "&lt;=" &amp; FI$1, DataRegularSeason20242025!$D$3:$D$1315, $A48)+SUMIFS(DataRegularSeason20242025!$AB$3:$AB$1315,DataRegularSeason20242025!$B$3:$B$1315, "&lt;=" &amp; FI$1, DataRegularSeason20242025!$E$3:$E$1315, $A48)</f>
        <v>68</v>
      </c>
      <c r="FJ48">
        <f>SUMIFS(DataRegularSeason20242025!$AA$3:$AA$1315,DataRegularSeason20242025!$B$3:$B$1315, "&lt;=" &amp; FJ$1, DataRegularSeason20242025!$D$3:$D$1315, $A48)+SUMIFS(DataRegularSeason20242025!$AB$3:$AB$1315,DataRegularSeason20242025!$B$3:$B$1315, "&lt;=" &amp; FJ$1, DataRegularSeason20242025!$E$3:$E$1315, $A48)</f>
        <v>68</v>
      </c>
      <c r="FK48">
        <f>SUMIFS(DataRegularSeason20242025!$AA$3:$AA$1315,DataRegularSeason20242025!$B$3:$B$1315, "&lt;=" &amp; FK$1, DataRegularSeason20242025!$D$3:$D$1315, $A48)+SUMIFS(DataRegularSeason20242025!$AB$3:$AB$1315,DataRegularSeason20242025!$B$3:$B$1315, "&lt;=" &amp; FK$1, DataRegularSeason20242025!$E$3:$E$1315, $A48)</f>
        <v>68</v>
      </c>
      <c r="FL48">
        <f>SUMIFS(DataRegularSeason20242025!$AA$3:$AA$1315,DataRegularSeason20242025!$B$3:$B$1315, "&lt;=" &amp; FL$1, DataRegularSeason20242025!$D$3:$D$1315, $A48)+SUMIFS(DataRegularSeason20242025!$AB$3:$AB$1315,DataRegularSeason20242025!$B$3:$B$1315, "&lt;=" &amp; FL$1, DataRegularSeason20242025!$E$3:$E$1315, $A48)</f>
        <v>68</v>
      </c>
      <c r="FM48">
        <f>SUMIFS(DataRegularSeason20242025!$AA$3:$AA$1315,DataRegularSeason20242025!$B$3:$B$1315, "&lt;=" &amp; FM$1, DataRegularSeason20242025!$D$3:$D$1315, $A48)+SUMIFS(DataRegularSeason20242025!$AB$3:$AB$1315,DataRegularSeason20242025!$B$3:$B$1315, "&lt;=" &amp; FM$1, DataRegularSeason20242025!$E$3:$E$1315, $A48)</f>
        <v>68</v>
      </c>
      <c r="FN48">
        <f>SUMIFS(DataRegularSeason20242025!$AA$3:$AA$1315,DataRegularSeason20242025!$B$3:$B$1315, "&lt;=" &amp; FN$1, DataRegularSeason20242025!$D$3:$D$1315, $A48)+SUMIFS(DataRegularSeason20242025!$AB$3:$AB$1315,DataRegularSeason20242025!$B$3:$B$1315, "&lt;=" &amp; FN$1, DataRegularSeason20242025!$E$3:$E$1315, $A48)</f>
        <v>68</v>
      </c>
      <c r="FO48">
        <f>SUMIFS(DataRegularSeason20242025!$AA$3:$AA$1315,DataRegularSeason20242025!$B$3:$B$1315, "&lt;=" &amp; FO$1, DataRegularSeason20242025!$D$3:$D$1315, $A48)+SUMIFS(DataRegularSeason20242025!$AB$3:$AB$1315,DataRegularSeason20242025!$B$3:$B$1315, "&lt;=" &amp; FO$1, DataRegularSeason20242025!$E$3:$E$1315, $A48)</f>
        <v>68</v>
      </c>
      <c r="FP48">
        <f>SUMIFS(DataRegularSeason20242025!$AA$3:$AA$1315,DataRegularSeason20242025!$B$3:$B$1315, "&lt;=" &amp; FP$1, DataRegularSeason20242025!$D$3:$D$1315, $A48)+SUMIFS(DataRegularSeason20242025!$AB$3:$AB$1315,DataRegularSeason20242025!$B$3:$B$1315, "&lt;=" &amp; FP$1, DataRegularSeason20242025!$E$3:$E$1315, $A48)</f>
        <v>68</v>
      </c>
      <c r="FQ48">
        <f>SUMIFS(DataRegularSeason20242025!$AA$3:$AA$1315,DataRegularSeason20242025!$B$3:$B$1315, "&lt;=" &amp; FQ$1, DataRegularSeason20242025!$D$3:$D$1315, $A48)+SUMIFS(DataRegularSeason20242025!$AB$3:$AB$1315,DataRegularSeason20242025!$B$3:$B$1315, "&lt;=" &amp; FQ$1, DataRegularSeason20242025!$E$3:$E$1315, $A48)</f>
        <v>68</v>
      </c>
      <c r="FR48">
        <f>SUMIFS(DataRegularSeason20242025!$AA$3:$AA$1315,DataRegularSeason20242025!$B$3:$B$1315, "&lt;=" &amp; FR$1, DataRegularSeason20242025!$D$3:$D$1315, $A48)+SUMIFS(DataRegularSeason20242025!$AB$3:$AB$1315,DataRegularSeason20242025!$B$3:$B$1315, "&lt;=" &amp; FR$1, DataRegularSeason20242025!$E$3:$E$1315, $A48)</f>
        <v>68</v>
      </c>
      <c r="FS48">
        <f>SUMIFS(DataRegularSeason20242025!$AA$3:$AA$1315,DataRegularSeason20242025!$B$3:$B$1315, "&lt;=" &amp; FS$1, DataRegularSeason20242025!$D$3:$D$1315, $A48)+SUMIFS(DataRegularSeason20242025!$AB$3:$AB$1315,DataRegularSeason20242025!$B$3:$B$1315, "&lt;=" &amp; FS$1, DataRegularSeason20242025!$E$3:$E$1315, $A48)</f>
        <v>68</v>
      </c>
      <c r="FT48">
        <f>SUMIFS(DataRegularSeason20242025!$AA$3:$AA$1315,DataRegularSeason20242025!$B$3:$B$1315, "&lt;=" &amp; FT$1, DataRegularSeason20242025!$D$3:$D$1315, $A48)+SUMIFS(DataRegularSeason20242025!$AB$3:$AB$1315,DataRegularSeason20242025!$B$3:$B$1315, "&lt;=" &amp; FT$1, DataRegularSeason20242025!$E$3:$E$1315, $A48)</f>
        <v>68</v>
      </c>
      <c r="FU48">
        <f>SUMIFS(DataRegularSeason20242025!$AA$3:$AA$1315,DataRegularSeason20242025!$B$3:$B$1315, "&lt;=" &amp; FU$1, DataRegularSeason20242025!$D$3:$D$1315, $A48)+SUMIFS(DataRegularSeason20242025!$AB$3:$AB$1315,DataRegularSeason20242025!$B$3:$B$1315, "&lt;=" &amp; FU$1, DataRegularSeason20242025!$E$3:$E$1315, $A48)</f>
        <v>68</v>
      </c>
      <c r="FV48">
        <f>SUMIFS(DataRegularSeason20242025!$AA$3:$AA$1315,DataRegularSeason20242025!$B$3:$B$1315, "&lt;=" &amp; FV$1, DataRegularSeason20242025!$D$3:$D$1315, $A48)+SUMIFS(DataRegularSeason20242025!$AB$3:$AB$1315,DataRegularSeason20242025!$B$3:$B$1315, "&lt;=" &amp; FV$1, DataRegularSeason20242025!$E$3:$E$1315, $A48)</f>
        <v>68</v>
      </c>
      <c r="FW48">
        <f>SUMIFS(DataRegularSeason20242025!$AA$3:$AA$1315,DataRegularSeason20242025!$B$3:$B$1315, "&lt;=" &amp; FW$1, DataRegularSeason20242025!$D$3:$D$1315, $A48)+SUMIFS(DataRegularSeason20242025!$AB$3:$AB$1315,DataRegularSeason20242025!$B$3:$B$1315, "&lt;=" &amp; FW$1, DataRegularSeason20242025!$E$3:$E$1315, $A48)</f>
        <v>68</v>
      </c>
      <c r="FX48">
        <f>SUMIFS(DataRegularSeason20242025!$AA$3:$AA$1315,DataRegularSeason20242025!$B$3:$B$1315, "&lt;=" &amp; FX$1, DataRegularSeason20242025!$D$3:$D$1315, $A48)+SUMIFS(DataRegularSeason20242025!$AB$3:$AB$1315,DataRegularSeason20242025!$B$3:$B$1315, "&lt;=" &amp; FX$1, DataRegularSeason20242025!$E$3:$E$1315, $A48)</f>
        <v>68</v>
      </c>
      <c r="FY48">
        <f>SUMIFS(DataRegularSeason20242025!$AA$3:$AA$1315,DataRegularSeason20242025!$B$3:$B$1315, "&lt;=" &amp; FY$1, DataRegularSeason20242025!$D$3:$D$1315, $A48)+SUMIFS(DataRegularSeason20242025!$AB$3:$AB$1315,DataRegularSeason20242025!$B$3:$B$1315, "&lt;=" &amp; FY$1, DataRegularSeason20242025!$E$3:$E$1315, $A48)</f>
        <v>68</v>
      </c>
      <c r="FZ48">
        <f>SUMIFS(DataRegularSeason20242025!$AA$3:$AA$1315,DataRegularSeason20242025!$B$3:$B$1315, "&lt;=" &amp; FZ$1, DataRegularSeason20242025!$D$3:$D$1315, $A48)+SUMIFS(DataRegularSeason20242025!$AB$3:$AB$1315,DataRegularSeason20242025!$B$3:$B$1315, "&lt;=" &amp; FZ$1, DataRegularSeason20242025!$E$3:$E$1315, $A48)</f>
        <v>68</v>
      </c>
      <c r="GA48">
        <f>SUMIFS(DataRegularSeason20242025!$AA$3:$AA$1315,DataRegularSeason20242025!$B$3:$B$1315, "&lt;=" &amp; GA$1, DataRegularSeason20242025!$D$3:$D$1315, $A48)+SUMIFS(DataRegularSeason20242025!$AB$3:$AB$1315,DataRegularSeason20242025!$B$3:$B$1315, "&lt;=" &amp; GA$1, DataRegularSeason20242025!$E$3:$E$1315, $A48)</f>
        <v>68</v>
      </c>
      <c r="GB48">
        <f>SUMIFS(DataRegularSeason20242025!$AA$3:$AA$1315,DataRegularSeason20242025!$B$3:$B$1315, "&lt;=" &amp; GB$1, DataRegularSeason20242025!$D$3:$D$1315, $A48)+SUMIFS(DataRegularSeason20242025!$AB$3:$AB$1315,DataRegularSeason20242025!$B$3:$B$1315, "&lt;=" &amp; GB$1, DataRegularSeason20242025!$E$3:$E$1315, $A48)</f>
        <v>68</v>
      </c>
      <c r="GC48">
        <f>SUMIFS(DataRegularSeason20242025!$AA$3:$AA$1315,DataRegularSeason20242025!$B$3:$B$1315, "&lt;=" &amp; GC$1, DataRegularSeason20242025!$D$3:$D$1315, $A48)+SUMIFS(DataRegularSeason20242025!$AB$3:$AB$1315,DataRegularSeason20242025!$B$3:$B$1315, "&lt;=" &amp; GC$1, DataRegularSeason20242025!$E$3:$E$1315, $A48)</f>
        <v>68</v>
      </c>
      <c r="GD48">
        <f>SUMIFS(DataRegularSeason20242025!$AA$3:$AA$1315,DataRegularSeason20242025!$B$3:$B$1315, "&lt;=" &amp; GD$1, DataRegularSeason20242025!$D$3:$D$1315, $A48)+SUMIFS(DataRegularSeason20242025!$AB$3:$AB$1315,DataRegularSeason20242025!$B$3:$B$1315, "&lt;=" &amp; GD$1, DataRegularSeason20242025!$E$3:$E$1315, $A48)</f>
        <v>68</v>
      </c>
      <c r="GE48">
        <f>SUMIFS(DataRegularSeason20242025!$AA$3:$AA$1315,DataRegularSeason20242025!$B$3:$B$1315, "&lt;=" &amp; GE$1, DataRegularSeason20242025!$D$3:$D$1315, $A48)+SUMIFS(DataRegularSeason20242025!$AB$3:$AB$1315,DataRegularSeason20242025!$B$3:$B$1315, "&lt;=" &amp; GE$1, DataRegularSeason20242025!$E$3:$E$1315, $A48)</f>
        <v>68</v>
      </c>
      <c r="GF48">
        <f>SUMIFS(DataRegularSeason20242025!$AA$3:$AA$1315,DataRegularSeason20242025!$B$3:$B$1315, "&lt;=" &amp; GF$1, DataRegularSeason20242025!$D$3:$D$1315, $A48)+SUMIFS(DataRegularSeason20242025!$AB$3:$AB$1315,DataRegularSeason20242025!$B$3:$B$1315, "&lt;=" &amp; GF$1, DataRegularSeason20242025!$E$3:$E$1315, $A48)</f>
        <v>68</v>
      </c>
      <c r="GG48">
        <f>SUMIFS(DataRegularSeason20242025!$AA$3:$AA$1315,DataRegularSeason20242025!$B$3:$B$1315, "&lt;=" &amp; GG$1, DataRegularSeason20242025!$D$3:$D$1315, $A48)+SUMIFS(DataRegularSeason20242025!$AB$3:$AB$1315,DataRegularSeason20242025!$B$3:$B$1315, "&lt;=" &amp; GG$1, DataRegularSeason20242025!$E$3:$E$1315, $A48)</f>
        <v>68</v>
      </c>
      <c r="GH48">
        <f>SUMIFS(DataRegularSeason20242025!$AA$3:$AA$1315,DataRegularSeason20242025!$B$3:$B$1315, "&lt;=" &amp; GH$1, DataRegularSeason20242025!$D$3:$D$1315, $A48)+SUMIFS(DataRegularSeason20242025!$AB$3:$AB$1315,DataRegularSeason20242025!$B$3:$B$1315, "&lt;=" &amp; GH$1, DataRegularSeason20242025!$E$3:$E$1315, $A48)</f>
        <v>68</v>
      </c>
      <c r="GI48">
        <f>SUMIFS(DataRegularSeason20242025!$AA$3:$AA$1315,DataRegularSeason20242025!$B$3:$B$1315, "&lt;=" &amp; GI$1, DataRegularSeason20242025!$D$3:$D$1315, $A48)+SUMIFS(DataRegularSeason20242025!$AB$3:$AB$1315,DataRegularSeason20242025!$B$3:$B$1315, "&lt;=" &amp; GI$1, DataRegularSeason20242025!$E$3:$E$1315, $A48)</f>
        <v>68</v>
      </c>
      <c r="GJ48">
        <f>SUMIFS(DataRegularSeason20242025!$AA$3:$AA$1315,DataRegularSeason20242025!$B$3:$B$1315, "&lt;=" &amp; GJ$1, DataRegularSeason20242025!$D$3:$D$1315, $A48)+SUMIFS(DataRegularSeason20242025!$AB$3:$AB$1315,DataRegularSeason20242025!$B$3:$B$1315, "&lt;=" &amp; GJ$1, DataRegularSeason20242025!$E$3:$E$1315, $A48)</f>
        <v>68</v>
      </c>
      <c r="GK48">
        <f>SUMIFS(DataRegularSeason20242025!$AA$3:$AA$1315,DataRegularSeason20242025!$B$3:$B$1315, "&lt;=" &amp; GK$1, DataRegularSeason20242025!$D$3:$D$1315, $A48)+SUMIFS(DataRegularSeason20242025!$AB$3:$AB$1315,DataRegularSeason20242025!$B$3:$B$1315, "&lt;=" &amp; GK$1, DataRegularSeason20242025!$E$3:$E$1315, $A48)</f>
        <v>68</v>
      </c>
      <c r="GL48">
        <f>SUMIFS(DataRegularSeason20242025!$AA$3:$AA$1315,DataRegularSeason20242025!$B$3:$B$1315, "&lt;=" &amp; GL$1, DataRegularSeason20242025!$D$3:$D$1315, $A48)+SUMIFS(DataRegularSeason20242025!$AB$3:$AB$1315,DataRegularSeason20242025!$B$3:$B$1315, "&lt;=" &amp; GL$1, DataRegularSeason20242025!$E$3:$E$1315, $A48)</f>
        <v>68</v>
      </c>
      <c r="GM48">
        <f>SUMIFS(DataRegularSeason20242025!$AA$3:$AA$1315,DataRegularSeason20242025!$B$3:$B$1315, "&lt;=" &amp; GM$1, DataRegularSeason20242025!$D$3:$D$1315, $A48)+SUMIFS(DataRegularSeason20242025!$AB$3:$AB$1315,DataRegularSeason20242025!$B$3:$B$1315, "&lt;=" &amp; GM$1, DataRegularSeason20242025!$E$3:$E$1315, $A48)</f>
        <v>68</v>
      </c>
      <c r="GN48">
        <f>SUMIFS(DataRegularSeason20242025!$AA$3:$AA$1315,DataRegularSeason20242025!$B$3:$B$1315, "&lt;=" &amp; GN$1, DataRegularSeason20242025!$D$3:$D$1315, $A48)+SUMIFS(DataRegularSeason20242025!$AB$3:$AB$1315,DataRegularSeason20242025!$B$3:$B$1315, "&lt;=" &amp; GN$1, DataRegularSeason20242025!$E$3:$E$1315, $A48)</f>
        <v>68</v>
      </c>
      <c r="GO48">
        <f>SUMIFS(DataRegularSeason20242025!$AA$3:$AA$1315,DataRegularSeason20242025!$B$3:$B$1315, "&lt;=" &amp; GO$1, DataRegularSeason20242025!$D$3:$D$1315, $A48)+SUMIFS(DataRegularSeason20242025!$AB$3:$AB$1315,DataRegularSeason20242025!$B$3:$B$1315, "&lt;=" &amp; GO$1, DataRegularSeason20242025!$E$3:$E$1315, $A48)</f>
        <v>68</v>
      </c>
      <c r="GP48">
        <f>SUMIFS(DataRegularSeason20242025!$AA$3:$AA$1315,DataRegularSeason20242025!$B$3:$B$1315, "&lt;=" &amp; GP$1, DataRegularSeason20242025!$D$3:$D$1315, $A48)+SUMIFS(DataRegularSeason20242025!$AB$3:$AB$1315,DataRegularSeason20242025!$B$3:$B$1315, "&lt;=" &amp; GP$1, DataRegularSeason20242025!$E$3:$E$1315, $A48)</f>
        <v>68</v>
      </c>
      <c r="GQ48">
        <f>SUMIFS(DataRegularSeason20242025!$AA$3:$AA$1315,DataRegularSeason20242025!$B$3:$B$1315, "&lt;=" &amp; GQ$1, DataRegularSeason20242025!$D$3:$D$1315, $A48)+SUMIFS(DataRegularSeason20242025!$AB$3:$AB$1315,DataRegularSeason20242025!$B$3:$B$1315, "&lt;=" &amp; GQ$1, DataRegularSeason20242025!$E$3:$E$1315, $A48)</f>
        <v>68</v>
      </c>
      <c r="GR48">
        <f>SUMIFS(DataRegularSeason20242025!$AA$3:$AA$1315,DataRegularSeason20242025!$B$3:$B$1315, "&lt;=" &amp; GR$1, DataRegularSeason20242025!$D$3:$D$1315, $A48)+SUMIFS(DataRegularSeason20242025!$AB$3:$AB$1315,DataRegularSeason20242025!$B$3:$B$1315, "&lt;=" &amp; GR$1, DataRegularSeason20242025!$E$3:$E$1315, $A48)</f>
        <v>68</v>
      </c>
      <c r="GS48">
        <f>SUMIFS(DataRegularSeason20242025!$AA$3:$AA$1315,DataRegularSeason20242025!$B$3:$B$1315, "&lt;=" &amp; GS$1, DataRegularSeason20242025!$D$3:$D$1315, $A48)+SUMIFS(DataRegularSeason20242025!$AB$3:$AB$1315,DataRegularSeason20242025!$B$3:$B$1315, "&lt;=" &amp; GS$1, DataRegularSeason20242025!$E$3:$E$1315, $A48)</f>
        <v>68</v>
      </c>
      <c r="GT48">
        <f>SUMIFS(DataRegularSeason20242025!$AA$3:$AA$1315,DataRegularSeason20242025!$B$3:$B$1315, "&lt;=" &amp; GT$1, DataRegularSeason20242025!$D$3:$D$1315, $A48)+SUMIFS(DataRegularSeason20242025!$AB$3:$AB$1315,DataRegularSeason20242025!$B$3:$B$1315, "&lt;=" &amp; GT$1, DataRegularSeason20242025!$E$3:$E$1315, $A48)</f>
        <v>68</v>
      </c>
      <c r="GU48">
        <f>SUMIFS(DataRegularSeason20242025!$AA$3:$AA$1315,DataRegularSeason20242025!$B$3:$B$1315, "&lt;=" &amp; GU$1, DataRegularSeason20242025!$D$3:$D$1315, $A48)+SUMIFS(DataRegularSeason20242025!$AB$3:$AB$1315,DataRegularSeason20242025!$B$3:$B$1315, "&lt;=" &amp; GU$1, DataRegularSeason20242025!$E$3:$E$1315, $A48)</f>
        <v>68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62</v>
      </c>
      <c r="ET49">
        <f>SUMIFS(DataRegularSeason20242025!$AA$3:$AA$1315,DataRegularSeason20242025!$B$3:$B$1315, "&lt;=" &amp; ET$1, DataRegularSeason20242025!$D$3:$D$1315, $A49)+SUMIFS(DataRegularSeason20242025!$AB$3:$AB$1315,DataRegularSeason20242025!$B$3:$B$1315, "&lt;=" &amp; ET$1, DataRegularSeason20242025!$E$3:$E$1315, $A49)</f>
        <v>62</v>
      </c>
      <c r="EU49">
        <f>SUMIFS(DataRegularSeason20242025!$AA$3:$AA$1315,DataRegularSeason20242025!$B$3:$B$1315, "&lt;=" &amp; EU$1, DataRegularSeason20242025!$D$3:$D$1315, $A49)+SUMIFS(DataRegularSeason20242025!$AB$3:$AB$1315,DataRegularSeason20242025!$B$3:$B$1315, "&lt;=" &amp; EU$1, DataRegularSeason20242025!$E$3:$E$1315, $A49)</f>
        <v>62</v>
      </c>
      <c r="EV49">
        <f>SUMIFS(DataRegularSeason20242025!$AA$3:$AA$1315,DataRegularSeason20242025!$B$3:$B$1315, "&lt;=" &amp; EV$1, DataRegularSeason20242025!$D$3:$D$1315, $A49)+SUMIFS(DataRegularSeason20242025!$AB$3:$AB$1315,DataRegularSeason20242025!$B$3:$B$1315, "&lt;=" &amp; EV$1, DataRegularSeason20242025!$E$3:$E$1315, $A49)</f>
        <v>62</v>
      </c>
      <c r="EW49">
        <f>SUMIFS(DataRegularSeason20242025!$AA$3:$AA$1315,DataRegularSeason20242025!$B$3:$B$1315, "&lt;=" &amp; EW$1, DataRegularSeason20242025!$D$3:$D$1315, $A49)+SUMIFS(DataRegularSeason20242025!$AB$3:$AB$1315,DataRegularSeason20242025!$B$3:$B$1315, "&lt;=" &amp; EW$1, DataRegularSeason20242025!$E$3:$E$1315, $A49)</f>
        <v>62</v>
      </c>
      <c r="EX49">
        <f>SUMIFS(DataRegularSeason20242025!$AA$3:$AA$1315,DataRegularSeason20242025!$B$3:$B$1315, "&lt;=" &amp; EX$1, DataRegularSeason20242025!$D$3:$D$1315, $A49)+SUMIFS(DataRegularSeason20242025!$AB$3:$AB$1315,DataRegularSeason20242025!$B$3:$B$1315, "&lt;=" &amp; EX$1, DataRegularSeason20242025!$E$3:$E$1315, $A49)</f>
        <v>62</v>
      </c>
      <c r="EY49">
        <f>SUMIFS(DataRegularSeason20242025!$AA$3:$AA$1315,DataRegularSeason20242025!$B$3:$B$1315, "&lt;=" &amp; EY$1, DataRegularSeason20242025!$D$3:$D$1315, $A49)+SUMIFS(DataRegularSeason20242025!$AB$3:$AB$1315,DataRegularSeason20242025!$B$3:$B$1315, "&lt;=" &amp; EY$1, DataRegularSeason20242025!$E$3:$E$1315, $A49)</f>
        <v>62</v>
      </c>
      <c r="EZ49">
        <f>SUMIFS(DataRegularSeason20242025!$AA$3:$AA$1315,DataRegularSeason20242025!$B$3:$B$1315, "&lt;=" &amp; EZ$1, DataRegularSeason20242025!$D$3:$D$1315, $A49)+SUMIFS(DataRegularSeason20242025!$AB$3:$AB$1315,DataRegularSeason20242025!$B$3:$B$1315, "&lt;=" &amp; EZ$1, DataRegularSeason20242025!$E$3:$E$1315, $A49)</f>
        <v>62</v>
      </c>
      <c r="FA49">
        <f>SUMIFS(DataRegularSeason20242025!$AA$3:$AA$1315,DataRegularSeason20242025!$B$3:$B$1315, "&lt;=" &amp; FA$1, DataRegularSeason20242025!$D$3:$D$1315, $A49)+SUMIFS(DataRegularSeason20242025!$AB$3:$AB$1315,DataRegularSeason20242025!$B$3:$B$1315, "&lt;=" &amp; FA$1, DataRegularSeason20242025!$E$3:$E$1315, $A49)</f>
        <v>62</v>
      </c>
      <c r="FB49">
        <f>SUMIFS(DataRegularSeason20242025!$AA$3:$AA$1315,DataRegularSeason20242025!$B$3:$B$1315, "&lt;=" &amp; FB$1, DataRegularSeason20242025!$D$3:$D$1315, $A49)+SUMIFS(DataRegularSeason20242025!$AB$3:$AB$1315,DataRegularSeason20242025!$B$3:$B$1315, "&lt;=" &amp; FB$1, DataRegularSeason20242025!$E$3:$E$1315, $A49)</f>
        <v>62</v>
      </c>
      <c r="FC49">
        <f>SUMIFS(DataRegularSeason20242025!$AA$3:$AA$1315,DataRegularSeason20242025!$B$3:$B$1315, "&lt;=" &amp; FC$1, DataRegularSeason20242025!$D$3:$D$1315, $A49)+SUMIFS(DataRegularSeason20242025!$AB$3:$AB$1315,DataRegularSeason20242025!$B$3:$B$1315, "&lt;=" &amp; FC$1, DataRegularSeason20242025!$E$3:$E$1315, $A49)</f>
        <v>62</v>
      </c>
      <c r="FD49">
        <f>SUMIFS(DataRegularSeason20242025!$AA$3:$AA$1315,DataRegularSeason20242025!$B$3:$B$1315, "&lt;=" &amp; FD$1, DataRegularSeason20242025!$D$3:$D$1315, $A49)+SUMIFS(DataRegularSeason20242025!$AB$3:$AB$1315,DataRegularSeason20242025!$B$3:$B$1315, "&lt;=" &amp; FD$1, DataRegularSeason20242025!$E$3:$E$1315, $A49)</f>
        <v>62</v>
      </c>
      <c r="FE49">
        <f>SUMIFS(DataRegularSeason20242025!$AA$3:$AA$1315,DataRegularSeason20242025!$B$3:$B$1315, "&lt;=" &amp; FE$1, DataRegularSeason20242025!$D$3:$D$1315, $A49)+SUMIFS(DataRegularSeason20242025!$AB$3:$AB$1315,DataRegularSeason20242025!$B$3:$B$1315, "&lt;=" &amp; FE$1, DataRegularSeason20242025!$E$3:$E$1315, $A49)</f>
        <v>62</v>
      </c>
      <c r="FF49">
        <f>SUMIFS(DataRegularSeason20242025!$AA$3:$AA$1315,DataRegularSeason20242025!$B$3:$B$1315, "&lt;=" &amp; FF$1, DataRegularSeason20242025!$D$3:$D$1315, $A49)+SUMIFS(DataRegularSeason20242025!$AB$3:$AB$1315,DataRegularSeason20242025!$B$3:$B$1315, "&lt;=" &amp; FF$1, DataRegularSeason20242025!$E$3:$E$1315, $A49)</f>
        <v>62</v>
      </c>
      <c r="FG49">
        <f>SUMIFS(DataRegularSeason20242025!$AA$3:$AA$1315,DataRegularSeason20242025!$B$3:$B$1315, "&lt;=" &amp; FG$1, DataRegularSeason20242025!$D$3:$D$1315, $A49)+SUMIFS(DataRegularSeason20242025!$AB$3:$AB$1315,DataRegularSeason20242025!$B$3:$B$1315, "&lt;=" &amp; FG$1, DataRegularSeason20242025!$E$3:$E$1315, $A49)</f>
        <v>62</v>
      </c>
      <c r="FH49">
        <f>SUMIFS(DataRegularSeason20242025!$AA$3:$AA$1315,DataRegularSeason20242025!$B$3:$B$1315, "&lt;=" &amp; FH$1, DataRegularSeason20242025!$D$3:$D$1315, $A49)+SUMIFS(DataRegularSeason20242025!$AB$3:$AB$1315,DataRegularSeason20242025!$B$3:$B$1315, "&lt;=" &amp; FH$1, DataRegularSeason20242025!$E$3:$E$1315, $A49)</f>
        <v>62</v>
      </c>
      <c r="FI49">
        <f>SUMIFS(DataRegularSeason20242025!$AA$3:$AA$1315,DataRegularSeason20242025!$B$3:$B$1315, "&lt;=" &amp; FI$1, DataRegularSeason20242025!$D$3:$D$1315, $A49)+SUMIFS(DataRegularSeason20242025!$AB$3:$AB$1315,DataRegularSeason20242025!$B$3:$B$1315, "&lt;=" &amp; FI$1, DataRegularSeason20242025!$E$3:$E$1315, $A49)</f>
        <v>62</v>
      </c>
      <c r="FJ49">
        <f>SUMIFS(DataRegularSeason20242025!$AA$3:$AA$1315,DataRegularSeason20242025!$B$3:$B$1315, "&lt;=" &amp; FJ$1, DataRegularSeason20242025!$D$3:$D$1315, $A49)+SUMIFS(DataRegularSeason20242025!$AB$3:$AB$1315,DataRegularSeason20242025!$B$3:$B$1315, "&lt;=" &amp; FJ$1, DataRegularSeason20242025!$E$3:$E$1315, $A49)</f>
        <v>62</v>
      </c>
      <c r="FK49">
        <f>SUMIFS(DataRegularSeason20242025!$AA$3:$AA$1315,DataRegularSeason20242025!$B$3:$B$1315, "&lt;=" &amp; FK$1, DataRegularSeason20242025!$D$3:$D$1315, $A49)+SUMIFS(DataRegularSeason20242025!$AB$3:$AB$1315,DataRegularSeason20242025!$B$3:$B$1315, "&lt;=" &amp; FK$1, DataRegularSeason20242025!$E$3:$E$1315, $A49)</f>
        <v>62</v>
      </c>
      <c r="FL49">
        <f>SUMIFS(DataRegularSeason20242025!$AA$3:$AA$1315,DataRegularSeason20242025!$B$3:$B$1315, "&lt;=" &amp; FL$1, DataRegularSeason20242025!$D$3:$D$1315, $A49)+SUMIFS(DataRegularSeason20242025!$AB$3:$AB$1315,DataRegularSeason20242025!$B$3:$B$1315, "&lt;=" &amp; FL$1, DataRegularSeason20242025!$E$3:$E$1315, $A49)</f>
        <v>62</v>
      </c>
      <c r="FM49">
        <f>SUMIFS(DataRegularSeason20242025!$AA$3:$AA$1315,DataRegularSeason20242025!$B$3:$B$1315, "&lt;=" &amp; FM$1, DataRegularSeason20242025!$D$3:$D$1315, $A49)+SUMIFS(DataRegularSeason20242025!$AB$3:$AB$1315,DataRegularSeason20242025!$B$3:$B$1315, "&lt;=" &amp; FM$1, DataRegularSeason20242025!$E$3:$E$1315, $A49)</f>
        <v>62</v>
      </c>
      <c r="FN49">
        <f>SUMIFS(DataRegularSeason20242025!$AA$3:$AA$1315,DataRegularSeason20242025!$B$3:$B$1315, "&lt;=" &amp; FN$1, DataRegularSeason20242025!$D$3:$D$1315, $A49)+SUMIFS(DataRegularSeason20242025!$AB$3:$AB$1315,DataRegularSeason20242025!$B$3:$B$1315, "&lt;=" &amp; FN$1, DataRegularSeason20242025!$E$3:$E$1315, $A49)</f>
        <v>62</v>
      </c>
      <c r="FO49">
        <f>SUMIFS(DataRegularSeason20242025!$AA$3:$AA$1315,DataRegularSeason20242025!$B$3:$B$1315, "&lt;=" &amp; FO$1, DataRegularSeason20242025!$D$3:$D$1315, $A49)+SUMIFS(DataRegularSeason20242025!$AB$3:$AB$1315,DataRegularSeason20242025!$B$3:$B$1315, "&lt;=" &amp; FO$1, DataRegularSeason20242025!$E$3:$E$1315, $A49)</f>
        <v>62</v>
      </c>
      <c r="FP49">
        <f>SUMIFS(DataRegularSeason20242025!$AA$3:$AA$1315,DataRegularSeason20242025!$B$3:$B$1315, "&lt;=" &amp; FP$1, DataRegularSeason20242025!$D$3:$D$1315, $A49)+SUMIFS(DataRegularSeason20242025!$AB$3:$AB$1315,DataRegularSeason20242025!$B$3:$B$1315, "&lt;=" &amp; FP$1, DataRegularSeason20242025!$E$3:$E$1315, $A49)</f>
        <v>62</v>
      </c>
      <c r="FQ49">
        <f>SUMIFS(DataRegularSeason20242025!$AA$3:$AA$1315,DataRegularSeason20242025!$B$3:$B$1315, "&lt;=" &amp; FQ$1, DataRegularSeason20242025!$D$3:$D$1315, $A49)+SUMIFS(DataRegularSeason20242025!$AB$3:$AB$1315,DataRegularSeason20242025!$B$3:$B$1315, "&lt;=" &amp; FQ$1, DataRegularSeason20242025!$E$3:$E$1315, $A49)</f>
        <v>62</v>
      </c>
      <c r="FR49">
        <f>SUMIFS(DataRegularSeason20242025!$AA$3:$AA$1315,DataRegularSeason20242025!$B$3:$B$1315, "&lt;=" &amp; FR$1, DataRegularSeason20242025!$D$3:$D$1315, $A49)+SUMIFS(DataRegularSeason20242025!$AB$3:$AB$1315,DataRegularSeason20242025!$B$3:$B$1315, "&lt;=" &amp; FR$1, DataRegularSeason20242025!$E$3:$E$1315, $A49)</f>
        <v>62</v>
      </c>
      <c r="FS49">
        <f>SUMIFS(DataRegularSeason20242025!$AA$3:$AA$1315,DataRegularSeason20242025!$B$3:$B$1315, "&lt;=" &amp; FS$1, DataRegularSeason20242025!$D$3:$D$1315, $A49)+SUMIFS(DataRegularSeason20242025!$AB$3:$AB$1315,DataRegularSeason20242025!$B$3:$B$1315, "&lt;=" &amp; FS$1, DataRegularSeason20242025!$E$3:$E$1315, $A49)</f>
        <v>62</v>
      </c>
      <c r="FT49">
        <f>SUMIFS(DataRegularSeason20242025!$AA$3:$AA$1315,DataRegularSeason20242025!$B$3:$B$1315, "&lt;=" &amp; FT$1, DataRegularSeason20242025!$D$3:$D$1315, $A49)+SUMIFS(DataRegularSeason20242025!$AB$3:$AB$1315,DataRegularSeason20242025!$B$3:$B$1315, "&lt;=" &amp; FT$1, DataRegularSeason20242025!$E$3:$E$1315, $A49)</f>
        <v>62</v>
      </c>
      <c r="FU49">
        <f>SUMIFS(DataRegularSeason20242025!$AA$3:$AA$1315,DataRegularSeason20242025!$B$3:$B$1315, "&lt;=" &amp; FU$1, DataRegularSeason20242025!$D$3:$D$1315, $A49)+SUMIFS(DataRegularSeason20242025!$AB$3:$AB$1315,DataRegularSeason20242025!$B$3:$B$1315, "&lt;=" &amp; FU$1, DataRegularSeason20242025!$E$3:$E$1315, $A49)</f>
        <v>62</v>
      </c>
      <c r="FV49">
        <f>SUMIFS(DataRegularSeason20242025!$AA$3:$AA$1315,DataRegularSeason20242025!$B$3:$B$1315, "&lt;=" &amp; FV$1, DataRegularSeason20242025!$D$3:$D$1315, $A49)+SUMIFS(DataRegularSeason20242025!$AB$3:$AB$1315,DataRegularSeason20242025!$B$3:$B$1315, "&lt;=" &amp; FV$1, DataRegularSeason20242025!$E$3:$E$1315, $A49)</f>
        <v>62</v>
      </c>
      <c r="FW49">
        <f>SUMIFS(DataRegularSeason20242025!$AA$3:$AA$1315,DataRegularSeason20242025!$B$3:$B$1315, "&lt;=" &amp; FW$1, DataRegularSeason20242025!$D$3:$D$1315, $A49)+SUMIFS(DataRegularSeason20242025!$AB$3:$AB$1315,DataRegularSeason20242025!$B$3:$B$1315, "&lt;=" &amp; FW$1, DataRegularSeason20242025!$E$3:$E$1315, $A49)</f>
        <v>62</v>
      </c>
      <c r="FX49">
        <f>SUMIFS(DataRegularSeason20242025!$AA$3:$AA$1315,DataRegularSeason20242025!$B$3:$B$1315, "&lt;=" &amp; FX$1, DataRegularSeason20242025!$D$3:$D$1315, $A49)+SUMIFS(DataRegularSeason20242025!$AB$3:$AB$1315,DataRegularSeason20242025!$B$3:$B$1315, "&lt;=" &amp; FX$1, DataRegularSeason20242025!$E$3:$E$1315, $A49)</f>
        <v>62</v>
      </c>
      <c r="FY49">
        <f>SUMIFS(DataRegularSeason20242025!$AA$3:$AA$1315,DataRegularSeason20242025!$B$3:$B$1315, "&lt;=" &amp; FY$1, DataRegularSeason20242025!$D$3:$D$1315, $A49)+SUMIFS(DataRegularSeason20242025!$AB$3:$AB$1315,DataRegularSeason20242025!$B$3:$B$1315, "&lt;=" &amp; FY$1, DataRegularSeason20242025!$E$3:$E$1315, $A49)</f>
        <v>62</v>
      </c>
      <c r="FZ49">
        <f>SUMIFS(DataRegularSeason20242025!$AA$3:$AA$1315,DataRegularSeason20242025!$B$3:$B$1315, "&lt;=" &amp; FZ$1, DataRegularSeason20242025!$D$3:$D$1315, $A49)+SUMIFS(DataRegularSeason20242025!$AB$3:$AB$1315,DataRegularSeason20242025!$B$3:$B$1315, "&lt;=" &amp; FZ$1, DataRegularSeason20242025!$E$3:$E$1315, $A49)</f>
        <v>62</v>
      </c>
      <c r="GA49">
        <f>SUMIFS(DataRegularSeason20242025!$AA$3:$AA$1315,DataRegularSeason20242025!$B$3:$B$1315, "&lt;=" &amp; GA$1, DataRegularSeason20242025!$D$3:$D$1315, $A49)+SUMIFS(DataRegularSeason20242025!$AB$3:$AB$1315,DataRegularSeason20242025!$B$3:$B$1315, "&lt;=" &amp; GA$1, DataRegularSeason20242025!$E$3:$E$1315, $A49)</f>
        <v>62</v>
      </c>
      <c r="GB49">
        <f>SUMIFS(DataRegularSeason20242025!$AA$3:$AA$1315,DataRegularSeason20242025!$B$3:$B$1315, "&lt;=" &amp; GB$1, DataRegularSeason20242025!$D$3:$D$1315, $A49)+SUMIFS(DataRegularSeason20242025!$AB$3:$AB$1315,DataRegularSeason20242025!$B$3:$B$1315, "&lt;=" &amp; GB$1, DataRegularSeason20242025!$E$3:$E$1315, $A49)</f>
        <v>62</v>
      </c>
      <c r="GC49">
        <f>SUMIFS(DataRegularSeason20242025!$AA$3:$AA$1315,DataRegularSeason20242025!$B$3:$B$1315, "&lt;=" &amp; GC$1, DataRegularSeason20242025!$D$3:$D$1315, $A49)+SUMIFS(DataRegularSeason20242025!$AB$3:$AB$1315,DataRegularSeason20242025!$B$3:$B$1315, "&lt;=" &amp; GC$1, DataRegularSeason20242025!$E$3:$E$1315, $A49)</f>
        <v>62</v>
      </c>
      <c r="GD49">
        <f>SUMIFS(DataRegularSeason20242025!$AA$3:$AA$1315,DataRegularSeason20242025!$B$3:$B$1315, "&lt;=" &amp; GD$1, DataRegularSeason20242025!$D$3:$D$1315, $A49)+SUMIFS(DataRegularSeason20242025!$AB$3:$AB$1315,DataRegularSeason20242025!$B$3:$B$1315, "&lt;=" &amp; GD$1, DataRegularSeason20242025!$E$3:$E$1315, $A49)</f>
        <v>62</v>
      </c>
      <c r="GE49">
        <f>SUMIFS(DataRegularSeason20242025!$AA$3:$AA$1315,DataRegularSeason20242025!$B$3:$B$1315, "&lt;=" &amp; GE$1, DataRegularSeason20242025!$D$3:$D$1315, $A49)+SUMIFS(DataRegularSeason20242025!$AB$3:$AB$1315,DataRegularSeason20242025!$B$3:$B$1315, "&lt;=" &amp; GE$1, DataRegularSeason20242025!$E$3:$E$1315, $A49)</f>
        <v>62</v>
      </c>
      <c r="GF49">
        <f>SUMIFS(DataRegularSeason20242025!$AA$3:$AA$1315,DataRegularSeason20242025!$B$3:$B$1315, "&lt;=" &amp; GF$1, DataRegularSeason20242025!$D$3:$D$1315, $A49)+SUMIFS(DataRegularSeason20242025!$AB$3:$AB$1315,DataRegularSeason20242025!$B$3:$B$1315, "&lt;=" &amp; GF$1, DataRegularSeason20242025!$E$3:$E$1315, $A49)</f>
        <v>62</v>
      </c>
      <c r="GG49">
        <f>SUMIFS(DataRegularSeason20242025!$AA$3:$AA$1315,DataRegularSeason20242025!$B$3:$B$1315, "&lt;=" &amp; GG$1, DataRegularSeason20242025!$D$3:$D$1315, $A49)+SUMIFS(DataRegularSeason20242025!$AB$3:$AB$1315,DataRegularSeason20242025!$B$3:$B$1315, "&lt;=" &amp; GG$1, DataRegularSeason20242025!$E$3:$E$1315, $A49)</f>
        <v>62</v>
      </c>
      <c r="GH49">
        <f>SUMIFS(DataRegularSeason20242025!$AA$3:$AA$1315,DataRegularSeason20242025!$B$3:$B$1315, "&lt;=" &amp; GH$1, DataRegularSeason20242025!$D$3:$D$1315, $A49)+SUMIFS(DataRegularSeason20242025!$AB$3:$AB$1315,DataRegularSeason20242025!$B$3:$B$1315, "&lt;=" &amp; GH$1, DataRegularSeason20242025!$E$3:$E$1315, $A49)</f>
        <v>62</v>
      </c>
      <c r="GI49">
        <f>SUMIFS(DataRegularSeason20242025!$AA$3:$AA$1315,DataRegularSeason20242025!$B$3:$B$1315, "&lt;=" &amp; GI$1, DataRegularSeason20242025!$D$3:$D$1315, $A49)+SUMIFS(DataRegularSeason20242025!$AB$3:$AB$1315,DataRegularSeason20242025!$B$3:$B$1315, "&lt;=" &amp; GI$1, DataRegularSeason20242025!$E$3:$E$1315, $A49)</f>
        <v>62</v>
      </c>
      <c r="GJ49">
        <f>SUMIFS(DataRegularSeason20242025!$AA$3:$AA$1315,DataRegularSeason20242025!$B$3:$B$1315, "&lt;=" &amp; GJ$1, DataRegularSeason20242025!$D$3:$D$1315, $A49)+SUMIFS(DataRegularSeason20242025!$AB$3:$AB$1315,DataRegularSeason20242025!$B$3:$B$1315, "&lt;=" &amp; GJ$1, DataRegularSeason20242025!$E$3:$E$1315, $A49)</f>
        <v>62</v>
      </c>
      <c r="GK49">
        <f>SUMIFS(DataRegularSeason20242025!$AA$3:$AA$1315,DataRegularSeason20242025!$B$3:$B$1315, "&lt;=" &amp; GK$1, DataRegularSeason20242025!$D$3:$D$1315, $A49)+SUMIFS(DataRegularSeason20242025!$AB$3:$AB$1315,DataRegularSeason20242025!$B$3:$B$1315, "&lt;=" &amp; GK$1, DataRegularSeason20242025!$E$3:$E$1315, $A49)</f>
        <v>62</v>
      </c>
      <c r="GL49">
        <f>SUMIFS(DataRegularSeason20242025!$AA$3:$AA$1315,DataRegularSeason20242025!$B$3:$B$1315, "&lt;=" &amp; GL$1, DataRegularSeason20242025!$D$3:$D$1315, $A49)+SUMIFS(DataRegularSeason20242025!$AB$3:$AB$1315,DataRegularSeason20242025!$B$3:$B$1315, "&lt;=" &amp; GL$1, DataRegularSeason20242025!$E$3:$E$1315, $A49)</f>
        <v>62</v>
      </c>
      <c r="GM49">
        <f>SUMIFS(DataRegularSeason20242025!$AA$3:$AA$1315,DataRegularSeason20242025!$B$3:$B$1315, "&lt;=" &amp; GM$1, DataRegularSeason20242025!$D$3:$D$1315, $A49)+SUMIFS(DataRegularSeason20242025!$AB$3:$AB$1315,DataRegularSeason20242025!$B$3:$B$1315, "&lt;=" &amp; GM$1, DataRegularSeason20242025!$E$3:$E$1315, $A49)</f>
        <v>62</v>
      </c>
      <c r="GN49">
        <f>SUMIFS(DataRegularSeason20242025!$AA$3:$AA$1315,DataRegularSeason20242025!$B$3:$B$1315, "&lt;=" &amp; GN$1, DataRegularSeason20242025!$D$3:$D$1315, $A49)+SUMIFS(DataRegularSeason20242025!$AB$3:$AB$1315,DataRegularSeason20242025!$B$3:$B$1315, "&lt;=" &amp; GN$1, DataRegularSeason20242025!$E$3:$E$1315, $A49)</f>
        <v>62</v>
      </c>
      <c r="GO49">
        <f>SUMIFS(DataRegularSeason20242025!$AA$3:$AA$1315,DataRegularSeason20242025!$B$3:$B$1315, "&lt;=" &amp; GO$1, DataRegularSeason20242025!$D$3:$D$1315, $A49)+SUMIFS(DataRegularSeason20242025!$AB$3:$AB$1315,DataRegularSeason20242025!$B$3:$B$1315, "&lt;=" &amp; GO$1, DataRegularSeason20242025!$E$3:$E$1315, $A49)</f>
        <v>62</v>
      </c>
      <c r="GP49">
        <f>SUMIFS(DataRegularSeason20242025!$AA$3:$AA$1315,DataRegularSeason20242025!$B$3:$B$1315, "&lt;=" &amp; GP$1, DataRegularSeason20242025!$D$3:$D$1315, $A49)+SUMIFS(DataRegularSeason20242025!$AB$3:$AB$1315,DataRegularSeason20242025!$B$3:$B$1315, "&lt;=" &amp; GP$1, DataRegularSeason20242025!$E$3:$E$1315, $A49)</f>
        <v>62</v>
      </c>
      <c r="GQ49">
        <f>SUMIFS(DataRegularSeason20242025!$AA$3:$AA$1315,DataRegularSeason20242025!$B$3:$B$1315, "&lt;=" &amp; GQ$1, DataRegularSeason20242025!$D$3:$D$1315, $A49)+SUMIFS(DataRegularSeason20242025!$AB$3:$AB$1315,DataRegularSeason20242025!$B$3:$B$1315, "&lt;=" &amp; GQ$1, DataRegularSeason20242025!$E$3:$E$1315, $A49)</f>
        <v>62</v>
      </c>
      <c r="GR49">
        <f>SUMIFS(DataRegularSeason20242025!$AA$3:$AA$1315,DataRegularSeason20242025!$B$3:$B$1315, "&lt;=" &amp; GR$1, DataRegularSeason20242025!$D$3:$D$1315, $A49)+SUMIFS(DataRegularSeason20242025!$AB$3:$AB$1315,DataRegularSeason20242025!$B$3:$B$1315, "&lt;=" &amp; GR$1, DataRegularSeason20242025!$E$3:$E$1315, $A49)</f>
        <v>62</v>
      </c>
      <c r="GS49">
        <f>SUMIFS(DataRegularSeason20242025!$AA$3:$AA$1315,DataRegularSeason20242025!$B$3:$B$1315, "&lt;=" &amp; GS$1, DataRegularSeason20242025!$D$3:$D$1315, $A49)+SUMIFS(DataRegularSeason20242025!$AB$3:$AB$1315,DataRegularSeason20242025!$B$3:$B$1315, "&lt;=" &amp; GS$1, DataRegularSeason20242025!$E$3:$E$1315, $A49)</f>
        <v>62</v>
      </c>
      <c r="GT49">
        <f>SUMIFS(DataRegularSeason20242025!$AA$3:$AA$1315,DataRegularSeason20242025!$B$3:$B$1315, "&lt;=" &amp; GT$1, DataRegularSeason20242025!$D$3:$D$1315, $A49)+SUMIFS(DataRegularSeason20242025!$AB$3:$AB$1315,DataRegularSeason20242025!$B$3:$B$1315, "&lt;=" &amp; GT$1, DataRegularSeason20242025!$E$3:$E$1315, $A49)</f>
        <v>62</v>
      </c>
      <c r="GU49">
        <f>SUMIFS(DataRegularSeason20242025!$AA$3:$AA$1315,DataRegularSeason20242025!$B$3:$B$1315, "&lt;=" &amp; GU$1, DataRegularSeason20242025!$D$3:$D$1315, $A49)+SUMIFS(DataRegularSeason20242025!$AB$3:$AB$1315,DataRegularSeason20242025!$B$3:$B$1315, "&lt;=" &amp; GU$1, DataRegularSeason20242025!$E$3:$E$1315, $A49)</f>
        <v>62</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60</v>
      </c>
      <c r="ET50">
        <f>SUMIFS(DataRegularSeason20242025!$AA$3:$AA$1315,DataRegularSeason20242025!$B$3:$B$1315, "&lt;=" &amp; ET$1, DataRegularSeason20242025!$D$3:$D$1315, $A50)+SUMIFS(DataRegularSeason20242025!$AB$3:$AB$1315,DataRegularSeason20242025!$B$3:$B$1315, "&lt;=" &amp; ET$1, DataRegularSeason20242025!$E$3:$E$1315, $A50)</f>
        <v>60</v>
      </c>
      <c r="EU50">
        <f>SUMIFS(DataRegularSeason20242025!$AA$3:$AA$1315,DataRegularSeason20242025!$B$3:$B$1315, "&lt;=" &amp; EU$1, DataRegularSeason20242025!$D$3:$D$1315, $A50)+SUMIFS(DataRegularSeason20242025!$AB$3:$AB$1315,DataRegularSeason20242025!$B$3:$B$1315, "&lt;=" &amp; EU$1, DataRegularSeason20242025!$E$3:$E$1315, $A50)</f>
        <v>60</v>
      </c>
      <c r="EV50">
        <f>SUMIFS(DataRegularSeason20242025!$AA$3:$AA$1315,DataRegularSeason20242025!$B$3:$B$1315, "&lt;=" &amp; EV$1, DataRegularSeason20242025!$D$3:$D$1315, $A50)+SUMIFS(DataRegularSeason20242025!$AB$3:$AB$1315,DataRegularSeason20242025!$B$3:$B$1315, "&lt;=" &amp; EV$1, DataRegularSeason20242025!$E$3:$E$1315, $A50)</f>
        <v>60</v>
      </c>
      <c r="EW50">
        <f>SUMIFS(DataRegularSeason20242025!$AA$3:$AA$1315,DataRegularSeason20242025!$B$3:$B$1315, "&lt;=" &amp; EW$1, DataRegularSeason20242025!$D$3:$D$1315, $A50)+SUMIFS(DataRegularSeason20242025!$AB$3:$AB$1315,DataRegularSeason20242025!$B$3:$B$1315, "&lt;=" &amp; EW$1, DataRegularSeason20242025!$E$3:$E$1315, $A50)</f>
        <v>60</v>
      </c>
      <c r="EX50">
        <f>SUMIFS(DataRegularSeason20242025!$AA$3:$AA$1315,DataRegularSeason20242025!$B$3:$B$1315, "&lt;=" &amp; EX$1, DataRegularSeason20242025!$D$3:$D$1315, $A50)+SUMIFS(DataRegularSeason20242025!$AB$3:$AB$1315,DataRegularSeason20242025!$B$3:$B$1315, "&lt;=" &amp; EX$1, DataRegularSeason20242025!$E$3:$E$1315, $A50)</f>
        <v>60</v>
      </c>
      <c r="EY50">
        <f>SUMIFS(DataRegularSeason20242025!$AA$3:$AA$1315,DataRegularSeason20242025!$B$3:$B$1315, "&lt;=" &amp; EY$1, DataRegularSeason20242025!$D$3:$D$1315, $A50)+SUMIFS(DataRegularSeason20242025!$AB$3:$AB$1315,DataRegularSeason20242025!$B$3:$B$1315, "&lt;=" &amp; EY$1, DataRegularSeason20242025!$E$3:$E$1315, $A50)</f>
        <v>60</v>
      </c>
      <c r="EZ50">
        <f>SUMIFS(DataRegularSeason20242025!$AA$3:$AA$1315,DataRegularSeason20242025!$B$3:$B$1315, "&lt;=" &amp; EZ$1, DataRegularSeason20242025!$D$3:$D$1315, $A50)+SUMIFS(DataRegularSeason20242025!$AB$3:$AB$1315,DataRegularSeason20242025!$B$3:$B$1315, "&lt;=" &amp; EZ$1, DataRegularSeason20242025!$E$3:$E$1315, $A50)</f>
        <v>60</v>
      </c>
      <c r="FA50">
        <f>SUMIFS(DataRegularSeason20242025!$AA$3:$AA$1315,DataRegularSeason20242025!$B$3:$B$1315, "&lt;=" &amp; FA$1, DataRegularSeason20242025!$D$3:$D$1315, $A50)+SUMIFS(DataRegularSeason20242025!$AB$3:$AB$1315,DataRegularSeason20242025!$B$3:$B$1315, "&lt;=" &amp; FA$1, DataRegularSeason20242025!$E$3:$E$1315, $A50)</f>
        <v>60</v>
      </c>
      <c r="FB50">
        <f>SUMIFS(DataRegularSeason20242025!$AA$3:$AA$1315,DataRegularSeason20242025!$B$3:$B$1315, "&lt;=" &amp; FB$1, DataRegularSeason20242025!$D$3:$D$1315, $A50)+SUMIFS(DataRegularSeason20242025!$AB$3:$AB$1315,DataRegularSeason20242025!$B$3:$B$1315, "&lt;=" &amp; FB$1, DataRegularSeason20242025!$E$3:$E$1315, $A50)</f>
        <v>60</v>
      </c>
      <c r="FC50">
        <f>SUMIFS(DataRegularSeason20242025!$AA$3:$AA$1315,DataRegularSeason20242025!$B$3:$B$1315, "&lt;=" &amp; FC$1, DataRegularSeason20242025!$D$3:$D$1315, $A50)+SUMIFS(DataRegularSeason20242025!$AB$3:$AB$1315,DataRegularSeason20242025!$B$3:$B$1315, "&lt;=" &amp; FC$1, DataRegularSeason20242025!$E$3:$E$1315, $A50)</f>
        <v>60</v>
      </c>
      <c r="FD50">
        <f>SUMIFS(DataRegularSeason20242025!$AA$3:$AA$1315,DataRegularSeason20242025!$B$3:$B$1315, "&lt;=" &amp; FD$1, DataRegularSeason20242025!$D$3:$D$1315, $A50)+SUMIFS(DataRegularSeason20242025!$AB$3:$AB$1315,DataRegularSeason20242025!$B$3:$B$1315, "&lt;=" &amp; FD$1, DataRegularSeason20242025!$E$3:$E$1315, $A50)</f>
        <v>60</v>
      </c>
      <c r="FE50">
        <f>SUMIFS(DataRegularSeason20242025!$AA$3:$AA$1315,DataRegularSeason20242025!$B$3:$B$1315, "&lt;=" &amp; FE$1, DataRegularSeason20242025!$D$3:$D$1315, $A50)+SUMIFS(DataRegularSeason20242025!$AB$3:$AB$1315,DataRegularSeason20242025!$B$3:$B$1315, "&lt;=" &amp; FE$1, DataRegularSeason20242025!$E$3:$E$1315, $A50)</f>
        <v>60</v>
      </c>
      <c r="FF50">
        <f>SUMIFS(DataRegularSeason20242025!$AA$3:$AA$1315,DataRegularSeason20242025!$B$3:$B$1315, "&lt;=" &amp; FF$1, DataRegularSeason20242025!$D$3:$D$1315, $A50)+SUMIFS(DataRegularSeason20242025!$AB$3:$AB$1315,DataRegularSeason20242025!$B$3:$B$1315, "&lt;=" &amp; FF$1, DataRegularSeason20242025!$E$3:$E$1315, $A50)</f>
        <v>60</v>
      </c>
      <c r="FG50">
        <f>SUMIFS(DataRegularSeason20242025!$AA$3:$AA$1315,DataRegularSeason20242025!$B$3:$B$1315, "&lt;=" &amp; FG$1, DataRegularSeason20242025!$D$3:$D$1315, $A50)+SUMIFS(DataRegularSeason20242025!$AB$3:$AB$1315,DataRegularSeason20242025!$B$3:$B$1315, "&lt;=" &amp; FG$1, DataRegularSeason20242025!$E$3:$E$1315, $A50)</f>
        <v>60</v>
      </c>
      <c r="FH50">
        <f>SUMIFS(DataRegularSeason20242025!$AA$3:$AA$1315,DataRegularSeason20242025!$B$3:$B$1315, "&lt;=" &amp; FH$1, DataRegularSeason20242025!$D$3:$D$1315, $A50)+SUMIFS(DataRegularSeason20242025!$AB$3:$AB$1315,DataRegularSeason20242025!$B$3:$B$1315, "&lt;=" &amp; FH$1, DataRegularSeason20242025!$E$3:$E$1315, $A50)</f>
        <v>60</v>
      </c>
      <c r="FI50">
        <f>SUMIFS(DataRegularSeason20242025!$AA$3:$AA$1315,DataRegularSeason20242025!$B$3:$B$1315, "&lt;=" &amp; FI$1, DataRegularSeason20242025!$D$3:$D$1315, $A50)+SUMIFS(DataRegularSeason20242025!$AB$3:$AB$1315,DataRegularSeason20242025!$B$3:$B$1315, "&lt;=" &amp; FI$1, DataRegularSeason20242025!$E$3:$E$1315, $A50)</f>
        <v>60</v>
      </c>
      <c r="FJ50">
        <f>SUMIFS(DataRegularSeason20242025!$AA$3:$AA$1315,DataRegularSeason20242025!$B$3:$B$1315, "&lt;=" &amp; FJ$1, DataRegularSeason20242025!$D$3:$D$1315, $A50)+SUMIFS(DataRegularSeason20242025!$AB$3:$AB$1315,DataRegularSeason20242025!$B$3:$B$1315, "&lt;=" &amp; FJ$1, DataRegularSeason20242025!$E$3:$E$1315, $A50)</f>
        <v>60</v>
      </c>
      <c r="FK50">
        <f>SUMIFS(DataRegularSeason20242025!$AA$3:$AA$1315,DataRegularSeason20242025!$B$3:$B$1315, "&lt;=" &amp; FK$1, DataRegularSeason20242025!$D$3:$D$1315, $A50)+SUMIFS(DataRegularSeason20242025!$AB$3:$AB$1315,DataRegularSeason20242025!$B$3:$B$1315, "&lt;=" &amp; FK$1, DataRegularSeason20242025!$E$3:$E$1315, $A50)</f>
        <v>60</v>
      </c>
      <c r="FL50">
        <f>SUMIFS(DataRegularSeason20242025!$AA$3:$AA$1315,DataRegularSeason20242025!$B$3:$B$1315, "&lt;=" &amp; FL$1, DataRegularSeason20242025!$D$3:$D$1315, $A50)+SUMIFS(DataRegularSeason20242025!$AB$3:$AB$1315,DataRegularSeason20242025!$B$3:$B$1315, "&lt;=" &amp; FL$1, DataRegularSeason20242025!$E$3:$E$1315, $A50)</f>
        <v>60</v>
      </c>
      <c r="FM50">
        <f>SUMIFS(DataRegularSeason20242025!$AA$3:$AA$1315,DataRegularSeason20242025!$B$3:$B$1315, "&lt;=" &amp; FM$1, DataRegularSeason20242025!$D$3:$D$1315, $A50)+SUMIFS(DataRegularSeason20242025!$AB$3:$AB$1315,DataRegularSeason20242025!$B$3:$B$1315, "&lt;=" &amp; FM$1, DataRegularSeason20242025!$E$3:$E$1315, $A50)</f>
        <v>60</v>
      </c>
      <c r="FN50">
        <f>SUMIFS(DataRegularSeason20242025!$AA$3:$AA$1315,DataRegularSeason20242025!$B$3:$B$1315, "&lt;=" &amp; FN$1, DataRegularSeason20242025!$D$3:$D$1315, $A50)+SUMIFS(DataRegularSeason20242025!$AB$3:$AB$1315,DataRegularSeason20242025!$B$3:$B$1315, "&lt;=" &amp; FN$1, DataRegularSeason20242025!$E$3:$E$1315, $A50)</f>
        <v>60</v>
      </c>
      <c r="FO50">
        <f>SUMIFS(DataRegularSeason20242025!$AA$3:$AA$1315,DataRegularSeason20242025!$B$3:$B$1315, "&lt;=" &amp; FO$1, DataRegularSeason20242025!$D$3:$D$1315, $A50)+SUMIFS(DataRegularSeason20242025!$AB$3:$AB$1315,DataRegularSeason20242025!$B$3:$B$1315, "&lt;=" &amp; FO$1, DataRegularSeason20242025!$E$3:$E$1315, $A50)</f>
        <v>60</v>
      </c>
      <c r="FP50">
        <f>SUMIFS(DataRegularSeason20242025!$AA$3:$AA$1315,DataRegularSeason20242025!$B$3:$B$1315, "&lt;=" &amp; FP$1, DataRegularSeason20242025!$D$3:$D$1315, $A50)+SUMIFS(DataRegularSeason20242025!$AB$3:$AB$1315,DataRegularSeason20242025!$B$3:$B$1315, "&lt;=" &amp; FP$1, DataRegularSeason20242025!$E$3:$E$1315, $A50)</f>
        <v>60</v>
      </c>
      <c r="FQ50">
        <f>SUMIFS(DataRegularSeason20242025!$AA$3:$AA$1315,DataRegularSeason20242025!$B$3:$B$1315, "&lt;=" &amp; FQ$1, DataRegularSeason20242025!$D$3:$D$1315, $A50)+SUMIFS(DataRegularSeason20242025!$AB$3:$AB$1315,DataRegularSeason20242025!$B$3:$B$1315, "&lt;=" &amp; FQ$1, DataRegularSeason20242025!$E$3:$E$1315, $A50)</f>
        <v>60</v>
      </c>
      <c r="FR50">
        <f>SUMIFS(DataRegularSeason20242025!$AA$3:$AA$1315,DataRegularSeason20242025!$B$3:$B$1315, "&lt;=" &amp; FR$1, DataRegularSeason20242025!$D$3:$D$1315, $A50)+SUMIFS(DataRegularSeason20242025!$AB$3:$AB$1315,DataRegularSeason20242025!$B$3:$B$1315, "&lt;=" &amp; FR$1, DataRegularSeason20242025!$E$3:$E$1315, $A50)</f>
        <v>60</v>
      </c>
      <c r="FS50">
        <f>SUMIFS(DataRegularSeason20242025!$AA$3:$AA$1315,DataRegularSeason20242025!$B$3:$B$1315, "&lt;=" &amp; FS$1, DataRegularSeason20242025!$D$3:$D$1315, $A50)+SUMIFS(DataRegularSeason20242025!$AB$3:$AB$1315,DataRegularSeason20242025!$B$3:$B$1315, "&lt;=" &amp; FS$1, DataRegularSeason20242025!$E$3:$E$1315, $A50)</f>
        <v>60</v>
      </c>
      <c r="FT50">
        <f>SUMIFS(DataRegularSeason20242025!$AA$3:$AA$1315,DataRegularSeason20242025!$B$3:$B$1315, "&lt;=" &amp; FT$1, DataRegularSeason20242025!$D$3:$D$1315, $A50)+SUMIFS(DataRegularSeason20242025!$AB$3:$AB$1315,DataRegularSeason20242025!$B$3:$B$1315, "&lt;=" &amp; FT$1, DataRegularSeason20242025!$E$3:$E$1315, $A50)</f>
        <v>60</v>
      </c>
      <c r="FU50">
        <f>SUMIFS(DataRegularSeason20242025!$AA$3:$AA$1315,DataRegularSeason20242025!$B$3:$B$1315, "&lt;=" &amp; FU$1, DataRegularSeason20242025!$D$3:$D$1315, $A50)+SUMIFS(DataRegularSeason20242025!$AB$3:$AB$1315,DataRegularSeason20242025!$B$3:$B$1315, "&lt;=" &amp; FU$1, DataRegularSeason20242025!$E$3:$E$1315, $A50)</f>
        <v>60</v>
      </c>
      <c r="FV50">
        <f>SUMIFS(DataRegularSeason20242025!$AA$3:$AA$1315,DataRegularSeason20242025!$B$3:$B$1315, "&lt;=" &amp; FV$1, DataRegularSeason20242025!$D$3:$D$1315, $A50)+SUMIFS(DataRegularSeason20242025!$AB$3:$AB$1315,DataRegularSeason20242025!$B$3:$B$1315, "&lt;=" &amp; FV$1, DataRegularSeason20242025!$E$3:$E$1315, $A50)</f>
        <v>60</v>
      </c>
      <c r="FW50">
        <f>SUMIFS(DataRegularSeason20242025!$AA$3:$AA$1315,DataRegularSeason20242025!$B$3:$B$1315, "&lt;=" &amp; FW$1, DataRegularSeason20242025!$D$3:$D$1315, $A50)+SUMIFS(DataRegularSeason20242025!$AB$3:$AB$1315,DataRegularSeason20242025!$B$3:$B$1315, "&lt;=" &amp; FW$1, DataRegularSeason20242025!$E$3:$E$1315, $A50)</f>
        <v>60</v>
      </c>
      <c r="FX50">
        <f>SUMIFS(DataRegularSeason20242025!$AA$3:$AA$1315,DataRegularSeason20242025!$B$3:$B$1315, "&lt;=" &amp; FX$1, DataRegularSeason20242025!$D$3:$D$1315, $A50)+SUMIFS(DataRegularSeason20242025!$AB$3:$AB$1315,DataRegularSeason20242025!$B$3:$B$1315, "&lt;=" &amp; FX$1, DataRegularSeason20242025!$E$3:$E$1315, $A50)</f>
        <v>60</v>
      </c>
      <c r="FY50">
        <f>SUMIFS(DataRegularSeason20242025!$AA$3:$AA$1315,DataRegularSeason20242025!$B$3:$B$1315, "&lt;=" &amp; FY$1, DataRegularSeason20242025!$D$3:$D$1315, $A50)+SUMIFS(DataRegularSeason20242025!$AB$3:$AB$1315,DataRegularSeason20242025!$B$3:$B$1315, "&lt;=" &amp; FY$1, DataRegularSeason20242025!$E$3:$E$1315, $A50)</f>
        <v>60</v>
      </c>
      <c r="FZ50">
        <f>SUMIFS(DataRegularSeason20242025!$AA$3:$AA$1315,DataRegularSeason20242025!$B$3:$B$1315, "&lt;=" &amp; FZ$1, DataRegularSeason20242025!$D$3:$D$1315, $A50)+SUMIFS(DataRegularSeason20242025!$AB$3:$AB$1315,DataRegularSeason20242025!$B$3:$B$1315, "&lt;=" &amp; FZ$1, DataRegularSeason20242025!$E$3:$E$1315, $A50)</f>
        <v>60</v>
      </c>
      <c r="GA50">
        <f>SUMIFS(DataRegularSeason20242025!$AA$3:$AA$1315,DataRegularSeason20242025!$B$3:$B$1315, "&lt;=" &amp; GA$1, DataRegularSeason20242025!$D$3:$D$1315, $A50)+SUMIFS(DataRegularSeason20242025!$AB$3:$AB$1315,DataRegularSeason20242025!$B$3:$B$1315, "&lt;=" &amp; GA$1, DataRegularSeason20242025!$E$3:$E$1315, $A50)</f>
        <v>60</v>
      </c>
      <c r="GB50">
        <f>SUMIFS(DataRegularSeason20242025!$AA$3:$AA$1315,DataRegularSeason20242025!$B$3:$B$1315, "&lt;=" &amp; GB$1, DataRegularSeason20242025!$D$3:$D$1315, $A50)+SUMIFS(DataRegularSeason20242025!$AB$3:$AB$1315,DataRegularSeason20242025!$B$3:$B$1315, "&lt;=" &amp; GB$1, DataRegularSeason20242025!$E$3:$E$1315, $A50)</f>
        <v>60</v>
      </c>
      <c r="GC50">
        <f>SUMIFS(DataRegularSeason20242025!$AA$3:$AA$1315,DataRegularSeason20242025!$B$3:$B$1315, "&lt;=" &amp; GC$1, DataRegularSeason20242025!$D$3:$D$1315, $A50)+SUMIFS(DataRegularSeason20242025!$AB$3:$AB$1315,DataRegularSeason20242025!$B$3:$B$1315, "&lt;=" &amp; GC$1, DataRegularSeason20242025!$E$3:$E$1315, $A50)</f>
        <v>60</v>
      </c>
      <c r="GD50">
        <f>SUMIFS(DataRegularSeason20242025!$AA$3:$AA$1315,DataRegularSeason20242025!$B$3:$B$1315, "&lt;=" &amp; GD$1, DataRegularSeason20242025!$D$3:$D$1315, $A50)+SUMIFS(DataRegularSeason20242025!$AB$3:$AB$1315,DataRegularSeason20242025!$B$3:$B$1315, "&lt;=" &amp; GD$1, DataRegularSeason20242025!$E$3:$E$1315, $A50)</f>
        <v>60</v>
      </c>
      <c r="GE50">
        <f>SUMIFS(DataRegularSeason20242025!$AA$3:$AA$1315,DataRegularSeason20242025!$B$3:$B$1315, "&lt;=" &amp; GE$1, DataRegularSeason20242025!$D$3:$D$1315, $A50)+SUMIFS(DataRegularSeason20242025!$AB$3:$AB$1315,DataRegularSeason20242025!$B$3:$B$1315, "&lt;=" &amp; GE$1, DataRegularSeason20242025!$E$3:$E$1315, $A50)</f>
        <v>60</v>
      </c>
      <c r="GF50">
        <f>SUMIFS(DataRegularSeason20242025!$AA$3:$AA$1315,DataRegularSeason20242025!$B$3:$B$1315, "&lt;=" &amp; GF$1, DataRegularSeason20242025!$D$3:$D$1315, $A50)+SUMIFS(DataRegularSeason20242025!$AB$3:$AB$1315,DataRegularSeason20242025!$B$3:$B$1315, "&lt;=" &amp; GF$1, DataRegularSeason20242025!$E$3:$E$1315, $A50)</f>
        <v>60</v>
      </c>
      <c r="GG50">
        <f>SUMIFS(DataRegularSeason20242025!$AA$3:$AA$1315,DataRegularSeason20242025!$B$3:$B$1315, "&lt;=" &amp; GG$1, DataRegularSeason20242025!$D$3:$D$1315, $A50)+SUMIFS(DataRegularSeason20242025!$AB$3:$AB$1315,DataRegularSeason20242025!$B$3:$B$1315, "&lt;=" &amp; GG$1, DataRegularSeason20242025!$E$3:$E$1315, $A50)</f>
        <v>60</v>
      </c>
      <c r="GH50">
        <f>SUMIFS(DataRegularSeason20242025!$AA$3:$AA$1315,DataRegularSeason20242025!$B$3:$B$1315, "&lt;=" &amp; GH$1, DataRegularSeason20242025!$D$3:$D$1315, $A50)+SUMIFS(DataRegularSeason20242025!$AB$3:$AB$1315,DataRegularSeason20242025!$B$3:$B$1315, "&lt;=" &amp; GH$1, DataRegularSeason20242025!$E$3:$E$1315, $A50)</f>
        <v>60</v>
      </c>
      <c r="GI50">
        <f>SUMIFS(DataRegularSeason20242025!$AA$3:$AA$1315,DataRegularSeason20242025!$B$3:$B$1315, "&lt;=" &amp; GI$1, DataRegularSeason20242025!$D$3:$D$1315, $A50)+SUMIFS(DataRegularSeason20242025!$AB$3:$AB$1315,DataRegularSeason20242025!$B$3:$B$1315, "&lt;=" &amp; GI$1, DataRegularSeason20242025!$E$3:$E$1315, $A50)</f>
        <v>60</v>
      </c>
      <c r="GJ50">
        <f>SUMIFS(DataRegularSeason20242025!$AA$3:$AA$1315,DataRegularSeason20242025!$B$3:$B$1315, "&lt;=" &amp; GJ$1, DataRegularSeason20242025!$D$3:$D$1315, $A50)+SUMIFS(DataRegularSeason20242025!$AB$3:$AB$1315,DataRegularSeason20242025!$B$3:$B$1315, "&lt;=" &amp; GJ$1, DataRegularSeason20242025!$E$3:$E$1315, $A50)</f>
        <v>60</v>
      </c>
      <c r="GK50">
        <f>SUMIFS(DataRegularSeason20242025!$AA$3:$AA$1315,DataRegularSeason20242025!$B$3:$B$1315, "&lt;=" &amp; GK$1, DataRegularSeason20242025!$D$3:$D$1315, $A50)+SUMIFS(DataRegularSeason20242025!$AB$3:$AB$1315,DataRegularSeason20242025!$B$3:$B$1315, "&lt;=" &amp; GK$1, DataRegularSeason20242025!$E$3:$E$1315, $A50)</f>
        <v>60</v>
      </c>
      <c r="GL50">
        <f>SUMIFS(DataRegularSeason20242025!$AA$3:$AA$1315,DataRegularSeason20242025!$B$3:$B$1315, "&lt;=" &amp; GL$1, DataRegularSeason20242025!$D$3:$D$1315, $A50)+SUMIFS(DataRegularSeason20242025!$AB$3:$AB$1315,DataRegularSeason20242025!$B$3:$B$1315, "&lt;=" &amp; GL$1, DataRegularSeason20242025!$E$3:$E$1315, $A50)</f>
        <v>60</v>
      </c>
      <c r="GM50">
        <f>SUMIFS(DataRegularSeason20242025!$AA$3:$AA$1315,DataRegularSeason20242025!$B$3:$B$1315, "&lt;=" &amp; GM$1, DataRegularSeason20242025!$D$3:$D$1315, $A50)+SUMIFS(DataRegularSeason20242025!$AB$3:$AB$1315,DataRegularSeason20242025!$B$3:$B$1315, "&lt;=" &amp; GM$1, DataRegularSeason20242025!$E$3:$E$1315, $A50)</f>
        <v>60</v>
      </c>
      <c r="GN50">
        <f>SUMIFS(DataRegularSeason20242025!$AA$3:$AA$1315,DataRegularSeason20242025!$B$3:$B$1315, "&lt;=" &amp; GN$1, DataRegularSeason20242025!$D$3:$D$1315, $A50)+SUMIFS(DataRegularSeason20242025!$AB$3:$AB$1315,DataRegularSeason20242025!$B$3:$B$1315, "&lt;=" &amp; GN$1, DataRegularSeason20242025!$E$3:$E$1315, $A50)</f>
        <v>60</v>
      </c>
      <c r="GO50">
        <f>SUMIFS(DataRegularSeason20242025!$AA$3:$AA$1315,DataRegularSeason20242025!$B$3:$B$1315, "&lt;=" &amp; GO$1, DataRegularSeason20242025!$D$3:$D$1315, $A50)+SUMIFS(DataRegularSeason20242025!$AB$3:$AB$1315,DataRegularSeason20242025!$B$3:$B$1315, "&lt;=" &amp; GO$1, DataRegularSeason20242025!$E$3:$E$1315, $A50)</f>
        <v>60</v>
      </c>
      <c r="GP50">
        <f>SUMIFS(DataRegularSeason20242025!$AA$3:$AA$1315,DataRegularSeason20242025!$B$3:$B$1315, "&lt;=" &amp; GP$1, DataRegularSeason20242025!$D$3:$D$1315, $A50)+SUMIFS(DataRegularSeason20242025!$AB$3:$AB$1315,DataRegularSeason20242025!$B$3:$B$1315, "&lt;=" &amp; GP$1, DataRegularSeason20242025!$E$3:$E$1315, $A50)</f>
        <v>60</v>
      </c>
      <c r="GQ50">
        <f>SUMIFS(DataRegularSeason20242025!$AA$3:$AA$1315,DataRegularSeason20242025!$B$3:$B$1315, "&lt;=" &amp; GQ$1, DataRegularSeason20242025!$D$3:$D$1315, $A50)+SUMIFS(DataRegularSeason20242025!$AB$3:$AB$1315,DataRegularSeason20242025!$B$3:$B$1315, "&lt;=" &amp; GQ$1, DataRegularSeason20242025!$E$3:$E$1315, $A50)</f>
        <v>60</v>
      </c>
      <c r="GR50">
        <f>SUMIFS(DataRegularSeason20242025!$AA$3:$AA$1315,DataRegularSeason20242025!$B$3:$B$1315, "&lt;=" &amp; GR$1, DataRegularSeason20242025!$D$3:$D$1315, $A50)+SUMIFS(DataRegularSeason20242025!$AB$3:$AB$1315,DataRegularSeason20242025!$B$3:$B$1315, "&lt;=" &amp; GR$1, DataRegularSeason20242025!$E$3:$E$1315, $A50)</f>
        <v>60</v>
      </c>
      <c r="GS50">
        <f>SUMIFS(DataRegularSeason20242025!$AA$3:$AA$1315,DataRegularSeason20242025!$B$3:$B$1315, "&lt;=" &amp; GS$1, DataRegularSeason20242025!$D$3:$D$1315, $A50)+SUMIFS(DataRegularSeason20242025!$AB$3:$AB$1315,DataRegularSeason20242025!$B$3:$B$1315, "&lt;=" &amp; GS$1, DataRegularSeason20242025!$E$3:$E$1315, $A50)</f>
        <v>60</v>
      </c>
      <c r="GT50">
        <f>SUMIFS(DataRegularSeason20242025!$AA$3:$AA$1315,DataRegularSeason20242025!$B$3:$B$1315, "&lt;=" &amp; GT$1, DataRegularSeason20242025!$D$3:$D$1315, $A50)+SUMIFS(DataRegularSeason20242025!$AB$3:$AB$1315,DataRegularSeason20242025!$B$3:$B$1315, "&lt;=" &amp; GT$1, DataRegularSeason20242025!$E$3:$E$1315, $A50)</f>
        <v>60</v>
      </c>
      <c r="GU50">
        <f>SUMIFS(DataRegularSeason20242025!$AA$3:$AA$1315,DataRegularSeason20242025!$B$3:$B$1315, "&lt;=" &amp; GU$1, DataRegularSeason20242025!$D$3:$D$1315, $A50)+SUMIFS(DataRegularSeason20242025!$AB$3:$AB$1315,DataRegularSeason20242025!$B$3:$B$1315, "&lt;=" &amp; GU$1, DataRegularSeason20242025!$E$3:$E$1315, $A50)</f>
        <v>60</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57</v>
      </c>
      <c r="EV51">
        <f>SUMIFS(DataRegularSeason20242025!$AA$3:$AA$1315,DataRegularSeason20242025!$B$3:$B$1315, "&lt;=" &amp; EV$1, DataRegularSeason20242025!$D$3:$D$1315, $A51)+SUMIFS(DataRegularSeason20242025!$AB$3:$AB$1315,DataRegularSeason20242025!$B$3:$B$1315, "&lt;=" &amp; EV$1, DataRegularSeason20242025!$E$3:$E$1315, $A51)</f>
        <v>57</v>
      </c>
      <c r="EW51">
        <f>SUMIFS(DataRegularSeason20242025!$AA$3:$AA$1315,DataRegularSeason20242025!$B$3:$B$1315, "&lt;=" &amp; EW$1, DataRegularSeason20242025!$D$3:$D$1315, $A51)+SUMIFS(DataRegularSeason20242025!$AB$3:$AB$1315,DataRegularSeason20242025!$B$3:$B$1315, "&lt;=" &amp; EW$1, DataRegularSeason20242025!$E$3:$E$1315, $A51)</f>
        <v>57</v>
      </c>
      <c r="EX51">
        <f>SUMIFS(DataRegularSeason20242025!$AA$3:$AA$1315,DataRegularSeason20242025!$B$3:$B$1315, "&lt;=" &amp; EX$1, DataRegularSeason20242025!$D$3:$D$1315, $A51)+SUMIFS(DataRegularSeason20242025!$AB$3:$AB$1315,DataRegularSeason20242025!$B$3:$B$1315, "&lt;=" &amp; EX$1, DataRegularSeason20242025!$E$3:$E$1315, $A51)</f>
        <v>57</v>
      </c>
      <c r="EY51">
        <f>SUMIFS(DataRegularSeason20242025!$AA$3:$AA$1315,DataRegularSeason20242025!$B$3:$B$1315, "&lt;=" &amp; EY$1, DataRegularSeason20242025!$D$3:$D$1315, $A51)+SUMIFS(DataRegularSeason20242025!$AB$3:$AB$1315,DataRegularSeason20242025!$B$3:$B$1315, "&lt;=" &amp; EY$1, DataRegularSeason20242025!$E$3:$E$1315, $A51)</f>
        <v>57</v>
      </c>
      <c r="EZ51">
        <f>SUMIFS(DataRegularSeason20242025!$AA$3:$AA$1315,DataRegularSeason20242025!$B$3:$B$1315, "&lt;=" &amp; EZ$1, DataRegularSeason20242025!$D$3:$D$1315, $A51)+SUMIFS(DataRegularSeason20242025!$AB$3:$AB$1315,DataRegularSeason20242025!$B$3:$B$1315, "&lt;=" &amp; EZ$1, DataRegularSeason20242025!$E$3:$E$1315, $A51)</f>
        <v>57</v>
      </c>
      <c r="FA51">
        <f>SUMIFS(DataRegularSeason20242025!$AA$3:$AA$1315,DataRegularSeason20242025!$B$3:$B$1315, "&lt;=" &amp; FA$1, DataRegularSeason20242025!$D$3:$D$1315, $A51)+SUMIFS(DataRegularSeason20242025!$AB$3:$AB$1315,DataRegularSeason20242025!$B$3:$B$1315, "&lt;=" &amp; FA$1, DataRegularSeason20242025!$E$3:$E$1315, $A51)</f>
        <v>57</v>
      </c>
      <c r="FB51">
        <f>SUMIFS(DataRegularSeason20242025!$AA$3:$AA$1315,DataRegularSeason20242025!$B$3:$B$1315, "&lt;=" &amp; FB$1, DataRegularSeason20242025!$D$3:$D$1315, $A51)+SUMIFS(DataRegularSeason20242025!$AB$3:$AB$1315,DataRegularSeason20242025!$B$3:$B$1315, "&lt;=" &amp; FB$1, DataRegularSeason20242025!$E$3:$E$1315, $A51)</f>
        <v>57</v>
      </c>
      <c r="FC51">
        <f>SUMIFS(DataRegularSeason20242025!$AA$3:$AA$1315,DataRegularSeason20242025!$B$3:$B$1315, "&lt;=" &amp; FC$1, DataRegularSeason20242025!$D$3:$D$1315, $A51)+SUMIFS(DataRegularSeason20242025!$AB$3:$AB$1315,DataRegularSeason20242025!$B$3:$B$1315, "&lt;=" &amp; FC$1, DataRegularSeason20242025!$E$3:$E$1315, $A51)</f>
        <v>57</v>
      </c>
      <c r="FD51">
        <f>SUMIFS(DataRegularSeason20242025!$AA$3:$AA$1315,DataRegularSeason20242025!$B$3:$B$1315, "&lt;=" &amp; FD$1, DataRegularSeason20242025!$D$3:$D$1315, $A51)+SUMIFS(DataRegularSeason20242025!$AB$3:$AB$1315,DataRegularSeason20242025!$B$3:$B$1315, "&lt;=" &amp; FD$1, DataRegularSeason20242025!$E$3:$E$1315, $A51)</f>
        <v>57</v>
      </c>
      <c r="FE51">
        <f>SUMIFS(DataRegularSeason20242025!$AA$3:$AA$1315,DataRegularSeason20242025!$B$3:$B$1315, "&lt;=" &amp; FE$1, DataRegularSeason20242025!$D$3:$D$1315, $A51)+SUMIFS(DataRegularSeason20242025!$AB$3:$AB$1315,DataRegularSeason20242025!$B$3:$B$1315, "&lt;=" &amp; FE$1, DataRegularSeason20242025!$E$3:$E$1315, $A51)</f>
        <v>57</v>
      </c>
      <c r="FF51">
        <f>SUMIFS(DataRegularSeason20242025!$AA$3:$AA$1315,DataRegularSeason20242025!$B$3:$B$1315, "&lt;=" &amp; FF$1, DataRegularSeason20242025!$D$3:$D$1315, $A51)+SUMIFS(DataRegularSeason20242025!$AB$3:$AB$1315,DataRegularSeason20242025!$B$3:$B$1315, "&lt;=" &amp; FF$1, DataRegularSeason20242025!$E$3:$E$1315, $A51)</f>
        <v>57</v>
      </c>
      <c r="FG51">
        <f>SUMIFS(DataRegularSeason20242025!$AA$3:$AA$1315,DataRegularSeason20242025!$B$3:$B$1315, "&lt;=" &amp; FG$1, DataRegularSeason20242025!$D$3:$D$1315, $A51)+SUMIFS(DataRegularSeason20242025!$AB$3:$AB$1315,DataRegularSeason20242025!$B$3:$B$1315, "&lt;=" &amp; FG$1, DataRegularSeason20242025!$E$3:$E$1315, $A51)</f>
        <v>57</v>
      </c>
      <c r="FH51">
        <f>SUMIFS(DataRegularSeason20242025!$AA$3:$AA$1315,DataRegularSeason20242025!$B$3:$B$1315, "&lt;=" &amp; FH$1, DataRegularSeason20242025!$D$3:$D$1315, $A51)+SUMIFS(DataRegularSeason20242025!$AB$3:$AB$1315,DataRegularSeason20242025!$B$3:$B$1315, "&lt;=" &amp; FH$1, DataRegularSeason20242025!$E$3:$E$1315, $A51)</f>
        <v>57</v>
      </c>
      <c r="FI51">
        <f>SUMIFS(DataRegularSeason20242025!$AA$3:$AA$1315,DataRegularSeason20242025!$B$3:$B$1315, "&lt;=" &amp; FI$1, DataRegularSeason20242025!$D$3:$D$1315, $A51)+SUMIFS(DataRegularSeason20242025!$AB$3:$AB$1315,DataRegularSeason20242025!$B$3:$B$1315, "&lt;=" &amp; FI$1, DataRegularSeason20242025!$E$3:$E$1315, $A51)</f>
        <v>57</v>
      </c>
      <c r="FJ51">
        <f>SUMIFS(DataRegularSeason20242025!$AA$3:$AA$1315,DataRegularSeason20242025!$B$3:$B$1315, "&lt;=" &amp; FJ$1, DataRegularSeason20242025!$D$3:$D$1315, $A51)+SUMIFS(DataRegularSeason20242025!$AB$3:$AB$1315,DataRegularSeason20242025!$B$3:$B$1315, "&lt;=" &amp; FJ$1, DataRegularSeason20242025!$E$3:$E$1315, $A51)</f>
        <v>57</v>
      </c>
      <c r="FK51">
        <f>SUMIFS(DataRegularSeason20242025!$AA$3:$AA$1315,DataRegularSeason20242025!$B$3:$B$1315, "&lt;=" &amp; FK$1, DataRegularSeason20242025!$D$3:$D$1315, $A51)+SUMIFS(DataRegularSeason20242025!$AB$3:$AB$1315,DataRegularSeason20242025!$B$3:$B$1315, "&lt;=" &amp; FK$1, DataRegularSeason20242025!$E$3:$E$1315, $A51)</f>
        <v>57</v>
      </c>
      <c r="FL51">
        <f>SUMIFS(DataRegularSeason20242025!$AA$3:$AA$1315,DataRegularSeason20242025!$B$3:$B$1315, "&lt;=" &amp; FL$1, DataRegularSeason20242025!$D$3:$D$1315, $A51)+SUMIFS(DataRegularSeason20242025!$AB$3:$AB$1315,DataRegularSeason20242025!$B$3:$B$1315, "&lt;=" &amp; FL$1, DataRegularSeason20242025!$E$3:$E$1315, $A51)</f>
        <v>57</v>
      </c>
      <c r="FM51">
        <f>SUMIFS(DataRegularSeason20242025!$AA$3:$AA$1315,DataRegularSeason20242025!$B$3:$B$1315, "&lt;=" &amp; FM$1, DataRegularSeason20242025!$D$3:$D$1315, $A51)+SUMIFS(DataRegularSeason20242025!$AB$3:$AB$1315,DataRegularSeason20242025!$B$3:$B$1315, "&lt;=" &amp; FM$1, DataRegularSeason20242025!$E$3:$E$1315, $A51)</f>
        <v>57</v>
      </c>
      <c r="FN51">
        <f>SUMIFS(DataRegularSeason20242025!$AA$3:$AA$1315,DataRegularSeason20242025!$B$3:$B$1315, "&lt;=" &amp; FN$1, DataRegularSeason20242025!$D$3:$D$1315, $A51)+SUMIFS(DataRegularSeason20242025!$AB$3:$AB$1315,DataRegularSeason20242025!$B$3:$B$1315, "&lt;=" &amp; FN$1, DataRegularSeason20242025!$E$3:$E$1315, $A51)</f>
        <v>57</v>
      </c>
      <c r="FO51">
        <f>SUMIFS(DataRegularSeason20242025!$AA$3:$AA$1315,DataRegularSeason20242025!$B$3:$B$1315, "&lt;=" &amp; FO$1, DataRegularSeason20242025!$D$3:$D$1315, $A51)+SUMIFS(DataRegularSeason20242025!$AB$3:$AB$1315,DataRegularSeason20242025!$B$3:$B$1315, "&lt;=" &amp; FO$1, DataRegularSeason20242025!$E$3:$E$1315, $A51)</f>
        <v>57</v>
      </c>
      <c r="FP51">
        <f>SUMIFS(DataRegularSeason20242025!$AA$3:$AA$1315,DataRegularSeason20242025!$B$3:$B$1315, "&lt;=" &amp; FP$1, DataRegularSeason20242025!$D$3:$D$1315, $A51)+SUMIFS(DataRegularSeason20242025!$AB$3:$AB$1315,DataRegularSeason20242025!$B$3:$B$1315, "&lt;=" &amp; FP$1, DataRegularSeason20242025!$E$3:$E$1315, $A51)</f>
        <v>57</v>
      </c>
      <c r="FQ51">
        <f>SUMIFS(DataRegularSeason20242025!$AA$3:$AA$1315,DataRegularSeason20242025!$B$3:$B$1315, "&lt;=" &amp; FQ$1, DataRegularSeason20242025!$D$3:$D$1315, $A51)+SUMIFS(DataRegularSeason20242025!$AB$3:$AB$1315,DataRegularSeason20242025!$B$3:$B$1315, "&lt;=" &amp; FQ$1, DataRegularSeason20242025!$E$3:$E$1315, $A51)</f>
        <v>57</v>
      </c>
      <c r="FR51">
        <f>SUMIFS(DataRegularSeason20242025!$AA$3:$AA$1315,DataRegularSeason20242025!$B$3:$B$1315, "&lt;=" &amp; FR$1, DataRegularSeason20242025!$D$3:$D$1315, $A51)+SUMIFS(DataRegularSeason20242025!$AB$3:$AB$1315,DataRegularSeason20242025!$B$3:$B$1315, "&lt;=" &amp; FR$1, DataRegularSeason20242025!$E$3:$E$1315, $A51)</f>
        <v>57</v>
      </c>
      <c r="FS51">
        <f>SUMIFS(DataRegularSeason20242025!$AA$3:$AA$1315,DataRegularSeason20242025!$B$3:$B$1315, "&lt;=" &amp; FS$1, DataRegularSeason20242025!$D$3:$D$1315, $A51)+SUMIFS(DataRegularSeason20242025!$AB$3:$AB$1315,DataRegularSeason20242025!$B$3:$B$1315, "&lt;=" &amp; FS$1, DataRegularSeason20242025!$E$3:$E$1315, $A51)</f>
        <v>57</v>
      </c>
      <c r="FT51">
        <f>SUMIFS(DataRegularSeason20242025!$AA$3:$AA$1315,DataRegularSeason20242025!$B$3:$B$1315, "&lt;=" &amp; FT$1, DataRegularSeason20242025!$D$3:$D$1315, $A51)+SUMIFS(DataRegularSeason20242025!$AB$3:$AB$1315,DataRegularSeason20242025!$B$3:$B$1315, "&lt;=" &amp; FT$1, DataRegularSeason20242025!$E$3:$E$1315, $A51)</f>
        <v>57</v>
      </c>
      <c r="FU51">
        <f>SUMIFS(DataRegularSeason20242025!$AA$3:$AA$1315,DataRegularSeason20242025!$B$3:$B$1315, "&lt;=" &amp; FU$1, DataRegularSeason20242025!$D$3:$D$1315, $A51)+SUMIFS(DataRegularSeason20242025!$AB$3:$AB$1315,DataRegularSeason20242025!$B$3:$B$1315, "&lt;=" &amp; FU$1, DataRegularSeason20242025!$E$3:$E$1315, $A51)</f>
        <v>57</v>
      </c>
      <c r="FV51">
        <f>SUMIFS(DataRegularSeason20242025!$AA$3:$AA$1315,DataRegularSeason20242025!$B$3:$B$1315, "&lt;=" &amp; FV$1, DataRegularSeason20242025!$D$3:$D$1315, $A51)+SUMIFS(DataRegularSeason20242025!$AB$3:$AB$1315,DataRegularSeason20242025!$B$3:$B$1315, "&lt;=" &amp; FV$1, DataRegularSeason20242025!$E$3:$E$1315, $A51)</f>
        <v>57</v>
      </c>
      <c r="FW51">
        <f>SUMIFS(DataRegularSeason20242025!$AA$3:$AA$1315,DataRegularSeason20242025!$B$3:$B$1315, "&lt;=" &amp; FW$1, DataRegularSeason20242025!$D$3:$D$1315, $A51)+SUMIFS(DataRegularSeason20242025!$AB$3:$AB$1315,DataRegularSeason20242025!$B$3:$B$1315, "&lt;=" &amp; FW$1, DataRegularSeason20242025!$E$3:$E$1315, $A51)</f>
        <v>57</v>
      </c>
      <c r="FX51">
        <f>SUMIFS(DataRegularSeason20242025!$AA$3:$AA$1315,DataRegularSeason20242025!$B$3:$B$1315, "&lt;=" &amp; FX$1, DataRegularSeason20242025!$D$3:$D$1315, $A51)+SUMIFS(DataRegularSeason20242025!$AB$3:$AB$1315,DataRegularSeason20242025!$B$3:$B$1315, "&lt;=" &amp; FX$1, DataRegularSeason20242025!$E$3:$E$1315, $A51)</f>
        <v>57</v>
      </c>
      <c r="FY51">
        <f>SUMIFS(DataRegularSeason20242025!$AA$3:$AA$1315,DataRegularSeason20242025!$B$3:$B$1315, "&lt;=" &amp; FY$1, DataRegularSeason20242025!$D$3:$D$1315, $A51)+SUMIFS(DataRegularSeason20242025!$AB$3:$AB$1315,DataRegularSeason20242025!$B$3:$B$1315, "&lt;=" &amp; FY$1, DataRegularSeason20242025!$E$3:$E$1315, $A51)</f>
        <v>57</v>
      </c>
      <c r="FZ51">
        <f>SUMIFS(DataRegularSeason20242025!$AA$3:$AA$1315,DataRegularSeason20242025!$B$3:$B$1315, "&lt;=" &amp; FZ$1, DataRegularSeason20242025!$D$3:$D$1315, $A51)+SUMIFS(DataRegularSeason20242025!$AB$3:$AB$1315,DataRegularSeason20242025!$B$3:$B$1315, "&lt;=" &amp; FZ$1, DataRegularSeason20242025!$E$3:$E$1315, $A51)</f>
        <v>57</v>
      </c>
      <c r="GA51">
        <f>SUMIFS(DataRegularSeason20242025!$AA$3:$AA$1315,DataRegularSeason20242025!$B$3:$B$1315, "&lt;=" &amp; GA$1, DataRegularSeason20242025!$D$3:$D$1315, $A51)+SUMIFS(DataRegularSeason20242025!$AB$3:$AB$1315,DataRegularSeason20242025!$B$3:$B$1315, "&lt;=" &amp; GA$1, DataRegularSeason20242025!$E$3:$E$1315, $A51)</f>
        <v>57</v>
      </c>
      <c r="GB51">
        <f>SUMIFS(DataRegularSeason20242025!$AA$3:$AA$1315,DataRegularSeason20242025!$B$3:$B$1315, "&lt;=" &amp; GB$1, DataRegularSeason20242025!$D$3:$D$1315, $A51)+SUMIFS(DataRegularSeason20242025!$AB$3:$AB$1315,DataRegularSeason20242025!$B$3:$B$1315, "&lt;=" &amp; GB$1, DataRegularSeason20242025!$E$3:$E$1315, $A51)</f>
        <v>57</v>
      </c>
      <c r="GC51">
        <f>SUMIFS(DataRegularSeason20242025!$AA$3:$AA$1315,DataRegularSeason20242025!$B$3:$B$1315, "&lt;=" &amp; GC$1, DataRegularSeason20242025!$D$3:$D$1315, $A51)+SUMIFS(DataRegularSeason20242025!$AB$3:$AB$1315,DataRegularSeason20242025!$B$3:$B$1315, "&lt;=" &amp; GC$1, DataRegularSeason20242025!$E$3:$E$1315, $A51)</f>
        <v>57</v>
      </c>
      <c r="GD51">
        <f>SUMIFS(DataRegularSeason20242025!$AA$3:$AA$1315,DataRegularSeason20242025!$B$3:$B$1315, "&lt;=" &amp; GD$1, DataRegularSeason20242025!$D$3:$D$1315, $A51)+SUMIFS(DataRegularSeason20242025!$AB$3:$AB$1315,DataRegularSeason20242025!$B$3:$B$1315, "&lt;=" &amp; GD$1, DataRegularSeason20242025!$E$3:$E$1315, $A51)</f>
        <v>57</v>
      </c>
      <c r="GE51">
        <f>SUMIFS(DataRegularSeason20242025!$AA$3:$AA$1315,DataRegularSeason20242025!$B$3:$B$1315, "&lt;=" &amp; GE$1, DataRegularSeason20242025!$D$3:$D$1315, $A51)+SUMIFS(DataRegularSeason20242025!$AB$3:$AB$1315,DataRegularSeason20242025!$B$3:$B$1315, "&lt;=" &amp; GE$1, DataRegularSeason20242025!$E$3:$E$1315, $A51)</f>
        <v>57</v>
      </c>
      <c r="GF51">
        <f>SUMIFS(DataRegularSeason20242025!$AA$3:$AA$1315,DataRegularSeason20242025!$B$3:$B$1315, "&lt;=" &amp; GF$1, DataRegularSeason20242025!$D$3:$D$1315, $A51)+SUMIFS(DataRegularSeason20242025!$AB$3:$AB$1315,DataRegularSeason20242025!$B$3:$B$1315, "&lt;=" &amp; GF$1, DataRegularSeason20242025!$E$3:$E$1315, $A51)</f>
        <v>57</v>
      </c>
      <c r="GG51">
        <f>SUMIFS(DataRegularSeason20242025!$AA$3:$AA$1315,DataRegularSeason20242025!$B$3:$B$1315, "&lt;=" &amp; GG$1, DataRegularSeason20242025!$D$3:$D$1315, $A51)+SUMIFS(DataRegularSeason20242025!$AB$3:$AB$1315,DataRegularSeason20242025!$B$3:$B$1315, "&lt;=" &amp; GG$1, DataRegularSeason20242025!$E$3:$E$1315, $A51)</f>
        <v>57</v>
      </c>
      <c r="GH51">
        <f>SUMIFS(DataRegularSeason20242025!$AA$3:$AA$1315,DataRegularSeason20242025!$B$3:$B$1315, "&lt;=" &amp; GH$1, DataRegularSeason20242025!$D$3:$D$1315, $A51)+SUMIFS(DataRegularSeason20242025!$AB$3:$AB$1315,DataRegularSeason20242025!$B$3:$B$1315, "&lt;=" &amp; GH$1, DataRegularSeason20242025!$E$3:$E$1315, $A51)</f>
        <v>57</v>
      </c>
      <c r="GI51">
        <f>SUMIFS(DataRegularSeason20242025!$AA$3:$AA$1315,DataRegularSeason20242025!$B$3:$B$1315, "&lt;=" &amp; GI$1, DataRegularSeason20242025!$D$3:$D$1315, $A51)+SUMIFS(DataRegularSeason20242025!$AB$3:$AB$1315,DataRegularSeason20242025!$B$3:$B$1315, "&lt;=" &amp; GI$1, DataRegularSeason20242025!$E$3:$E$1315, $A51)</f>
        <v>57</v>
      </c>
      <c r="GJ51">
        <f>SUMIFS(DataRegularSeason20242025!$AA$3:$AA$1315,DataRegularSeason20242025!$B$3:$B$1315, "&lt;=" &amp; GJ$1, DataRegularSeason20242025!$D$3:$D$1315, $A51)+SUMIFS(DataRegularSeason20242025!$AB$3:$AB$1315,DataRegularSeason20242025!$B$3:$B$1315, "&lt;=" &amp; GJ$1, DataRegularSeason20242025!$E$3:$E$1315, $A51)</f>
        <v>57</v>
      </c>
      <c r="GK51">
        <f>SUMIFS(DataRegularSeason20242025!$AA$3:$AA$1315,DataRegularSeason20242025!$B$3:$B$1315, "&lt;=" &amp; GK$1, DataRegularSeason20242025!$D$3:$D$1315, $A51)+SUMIFS(DataRegularSeason20242025!$AB$3:$AB$1315,DataRegularSeason20242025!$B$3:$B$1315, "&lt;=" &amp; GK$1, DataRegularSeason20242025!$E$3:$E$1315, $A51)</f>
        <v>57</v>
      </c>
      <c r="GL51">
        <f>SUMIFS(DataRegularSeason20242025!$AA$3:$AA$1315,DataRegularSeason20242025!$B$3:$B$1315, "&lt;=" &amp; GL$1, DataRegularSeason20242025!$D$3:$D$1315, $A51)+SUMIFS(DataRegularSeason20242025!$AB$3:$AB$1315,DataRegularSeason20242025!$B$3:$B$1315, "&lt;=" &amp; GL$1, DataRegularSeason20242025!$E$3:$E$1315, $A51)</f>
        <v>57</v>
      </c>
      <c r="GM51">
        <f>SUMIFS(DataRegularSeason20242025!$AA$3:$AA$1315,DataRegularSeason20242025!$B$3:$B$1315, "&lt;=" &amp; GM$1, DataRegularSeason20242025!$D$3:$D$1315, $A51)+SUMIFS(DataRegularSeason20242025!$AB$3:$AB$1315,DataRegularSeason20242025!$B$3:$B$1315, "&lt;=" &amp; GM$1, DataRegularSeason20242025!$E$3:$E$1315, $A51)</f>
        <v>57</v>
      </c>
      <c r="GN51">
        <f>SUMIFS(DataRegularSeason20242025!$AA$3:$AA$1315,DataRegularSeason20242025!$B$3:$B$1315, "&lt;=" &amp; GN$1, DataRegularSeason20242025!$D$3:$D$1315, $A51)+SUMIFS(DataRegularSeason20242025!$AB$3:$AB$1315,DataRegularSeason20242025!$B$3:$B$1315, "&lt;=" &amp; GN$1, DataRegularSeason20242025!$E$3:$E$1315, $A51)</f>
        <v>57</v>
      </c>
      <c r="GO51">
        <f>SUMIFS(DataRegularSeason20242025!$AA$3:$AA$1315,DataRegularSeason20242025!$B$3:$B$1315, "&lt;=" &amp; GO$1, DataRegularSeason20242025!$D$3:$D$1315, $A51)+SUMIFS(DataRegularSeason20242025!$AB$3:$AB$1315,DataRegularSeason20242025!$B$3:$B$1315, "&lt;=" &amp; GO$1, DataRegularSeason20242025!$E$3:$E$1315, $A51)</f>
        <v>57</v>
      </c>
      <c r="GP51">
        <f>SUMIFS(DataRegularSeason20242025!$AA$3:$AA$1315,DataRegularSeason20242025!$B$3:$B$1315, "&lt;=" &amp; GP$1, DataRegularSeason20242025!$D$3:$D$1315, $A51)+SUMIFS(DataRegularSeason20242025!$AB$3:$AB$1315,DataRegularSeason20242025!$B$3:$B$1315, "&lt;=" &amp; GP$1, DataRegularSeason20242025!$E$3:$E$1315, $A51)</f>
        <v>57</v>
      </c>
      <c r="GQ51">
        <f>SUMIFS(DataRegularSeason20242025!$AA$3:$AA$1315,DataRegularSeason20242025!$B$3:$B$1315, "&lt;=" &amp; GQ$1, DataRegularSeason20242025!$D$3:$D$1315, $A51)+SUMIFS(DataRegularSeason20242025!$AB$3:$AB$1315,DataRegularSeason20242025!$B$3:$B$1315, "&lt;=" &amp; GQ$1, DataRegularSeason20242025!$E$3:$E$1315, $A51)</f>
        <v>57</v>
      </c>
      <c r="GR51">
        <f>SUMIFS(DataRegularSeason20242025!$AA$3:$AA$1315,DataRegularSeason20242025!$B$3:$B$1315, "&lt;=" &amp; GR$1, DataRegularSeason20242025!$D$3:$D$1315, $A51)+SUMIFS(DataRegularSeason20242025!$AB$3:$AB$1315,DataRegularSeason20242025!$B$3:$B$1315, "&lt;=" &amp; GR$1, DataRegularSeason20242025!$E$3:$E$1315, $A51)</f>
        <v>57</v>
      </c>
      <c r="GS51">
        <f>SUMIFS(DataRegularSeason20242025!$AA$3:$AA$1315,DataRegularSeason20242025!$B$3:$B$1315, "&lt;=" &amp; GS$1, DataRegularSeason20242025!$D$3:$D$1315, $A51)+SUMIFS(DataRegularSeason20242025!$AB$3:$AB$1315,DataRegularSeason20242025!$B$3:$B$1315, "&lt;=" &amp; GS$1, DataRegularSeason20242025!$E$3:$E$1315, $A51)</f>
        <v>57</v>
      </c>
      <c r="GT51">
        <f>SUMIFS(DataRegularSeason20242025!$AA$3:$AA$1315,DataRegularSeason20242025!$B$3:$B$1315, "&lt;=" &amp; GT$1, DataRegularSeason20242025!$D$3:$D$1315, $A51)+SUMIFS(DataRegularSeason20242025!$AB$3:$AB$1315,DataRegularSeason20242025!$B$3:$B$1315, "&lt;=" &amp; GT$1, DataRegularSeason20242025!$E$3:$E$1315, $A51)</f>
        <v>57</v>
      </c>
      <c r="GU51">
        <f>SUMIFS(DataRegularSeason20242025!$AA$3:$AA$1315,DataRegularSeason20242025!$B$3:$B$1315, "&lt;=" &amp; GU$1, DataRegularSeason20242025!$D$3:$D$1315, $A51)+SUMIFS(DataRegularSeason20242025!$AB$3:$AB$1315,DataRegularSeason20242025!$B$3:$B$1315, "&lt;=" &amp; GU$1, DataRegularSeason20242025!$E$3:$E$1315, $A51)</f>
        <v>57</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83</v>
      </c>
      <c r="ES54">
        <f>SUMIFS(DataRegularSeason20242025!$AA$3:$AA$1315,DataRegularSeason20242025!$B$3:$B$1315, "&lt;=" &amp; ES$1, DataRegularSeason20242025!$D$3:$D$1315, $A54)+SUMIFS(DataRegularSeason20242025!$AB$3:$AB$1315,DataRegularSeason20242025!$B$3:$B$1315, "&lt;=" &amp; ES$1, DataRegularSeason20242025!$E$3:$E$1315, $A54)</f>
        <v>83</v>
      </c>
      <c r="ET54">
        <f>SUMIFS(DataRegularSeason20242025!$AA$3:$AA$1315,DataRegularSeason20242025!$B$3:$B$1315, "&lt;=" &amp; ET$1, DataRegularSeason20242025!$D$3:$D$1315, $A54)+SUMIFS(DataRegularSeason20242025!$AB$3:$AB$1315,DataRegularSeason20242025!$B$3:$B$1315, "&lt;=" &amp; ET$1, DataRegularSeason20242025!$E$3:$E$1315, $A54)</f>
        <v>83</v>
      </c>
      <c r="EU54">
        <f>SUMIFS(DataRegularSeason20242025!$AA$3:$AA$1315,DataRegularSeason20242025!$B$3:$B$1315, "&lt;=" &amp; EU$1, DataRegularSeason20242025!$D$3:$D$1315, $A54)+SUMIFS(DataRegularSeason20242025!$AB$3:$AB$1315,DataRegularSeason20242025!$B$3:$B$1315, "&lt;=" &amp; EU$1, DataRegularSeason20242025!$E$3:$E$1315, $A54)</f>
        <v>83</v>
      </c>
      <c r="EV54">
        <f>SUMIFS(DataRegularSeason20242025!$AA$3:$AA$1315,DataRegularSeason20242025!$B$3:$B$1315, "&lt;=" &amp; EV$1, DataRegularSeason20242025!$D$3:$D$1315, $A54)+SUMIFS(DataRegularSeason20242025!$AB$3:$AB$1315,DataRegularSeason20242025!$B$3:$B$1315, "&lt;=" &amp; EV$1, DataRegularSeason20242025!$E$3:$E$1315, $A54)</f>
        <v>83</v>
      </c>
      <c r="EW54">
        <f>SUMIFS(DataRegularSeason20242025!$AA$3:$AA$1315,DataRegularSeason20242025!$B$3:$B$1315, "&lt;=" &amp; EW$1, DataRegularSeason20242025!$D$3:$D$1315, $A54)+SUMIFS(DataRegularSeason20242025!$AB$3:$AB$1315,DataRegularSeason20242025!$B$3:$B$1315, "&lt;=" &amp; EW$1, DataRegularSeason20242025!$E$3:$E$1315, $A54)</f>
        <v>83</v>
      </c>
      <c r="EX54">
        <f>SUMIFS(DataRegularSeason20242025!$AA$3:$AA$1315,DataRegularSeason20242025!$B$3:$B$1315, "&lt;=" &amp; EX$1, DataRegularSeason20242025!$D$3:$D$1315, $A54)+SUMIFS(DataRegularSeason20242025!$AB$3:$AB$1315,DataRegularSeason20242025!$B$3:$B$1315, "&lt;=" &amp; EX$1, DataRegularSeason20242025!$E$3:$E$1315, $A54)</f>
        <v>83</v>
      </c>
      <c r="EY54">
        <f>SUMIFS(DataRegularSeason20242025!$AA$3:$AA$1315,DataRegularSeason20242025!$B$3:$B$1315, "&lt;=" &amp; EY$1, DataRegularSeason20242025!$D$3:$D$1315, $A54)+SUMIFS(DataRegularSeason20242025!$AB$3:$AB$1315,DataRegularSeason20242025!$B$3:$B$1315, "&lt;=" &amp; EY$1, DataRegularSeason20242025!$E$3:$E$1315, $A54)</f>
        <v>83</v>
      </c>
      <c r="EZ54">
        <f>SUMIFS(DataRegularSeason20242025!$AA$3:$AA$1315,DataRegularSeason20242025!$B$3:$B$1315, "&lt;=" &amp; EZ$1, DataRegularSeason20242025!$D$3:$D$1315, $A54)+SUMIFS(DataRegularSeason20242025!$AB$3:$AB$1315,DataRegularSeason20242025!$B$3:$B$1315, "&lt;=" &amp; EZ$1, DataRegularSeason20242025!$E$3:$E$1315, $A54)</f>
        <v>83</v>
      </c>
      <c r="FA54">
        <f>SUMIFS(DataRegularSeason20242025!$AA$3:$AA$1315,DataRegularSeason20242025!$B$3:$B$1315, "&lt;=" &amp; FA$1, DataRegularSeason20242025!$D$3:$D$1315, $A54)+SUMIFS(DataRegularSeason20242025!$AB$3:$AB$1315,DataRegularSeason20242025!$B$3:$B$1315, "&lt;=" &amp; FA$1, DataRegularSeason20242025!$E$3:$E$1315, $A54)</f>
        <v>83</v>
      </c>
      <c r="FB54">
        <f>SUMIFS(DataRegularSeason20242025!$AA$3:$AA$1315,DataRegularSeason20242025!$B$3:$B$1315, "&lt;=" &amp; FB$1, DataRegularSeason20242025!$D$3:$D$1315, $A54)+SUMIFS(DataRegularSeason20242025!$AB$3:$AB$1315,DataRegularSeason20242025!$B$3:$B$1315, "&lt;=" &amp; FB$1, DataRegularSeason20242025!$E$3:$E$1315, $A54)</f>
        <v>83</v>
      </c>
      <c r="FC54">
        <f>SUMIFS(DataRegularSeason20242025!$AA$3:$AA$1315,DataRegularSeason20242025!$B$3:$B$1315, "&lt;=" &amp; FC$1, DataRegularSeason20242025!$D$3:$D$1315, $A54)+SUMIFS(DataRegularSeason20242025!$AB$3:$AB$1315,DataRegularSeason20242025!$B$3:$B$1315, "&lt;=" &amp; FC$1, DataRegularSeason20242025!$E$3:$E$1315, $A54)</f>
        <v>83</v>
      </c>
      <c r="FD54">
        <f>SUMIFS(DataRegularSeason20242025!$AA$3:$AA$1315,DataRegularSeason20242025!$B$3:$B$1315, "&lt;=" &amp; FD$1, DataRegularSeason20242025!$D$3:$D$1315, $A54)+SUMIFS(DataRegularSeason20242025!$AB$3:$AB$1315,DataRegularSeason20242025!$B$3:$B$1315, "&lt;=" &amp; FD$1, DataRegularSeason20242025!$E$3:$E$1315, $A54)</f>
        <v>83</v>
      </c>
      <c r="FE54">
        <f>SUMIFS(DataRegularSeason20242025!$AA$3:$AA$1315,DataRegularSeason20242025!$B$3:$B$1315, "&lt;=" &amp; FE$1, DataRegularSeason20242025!$D$3:$D$1315, $A54)+SUMIFS(DataRegularSeason20242025!$AB$3:$AB$1315,DataRegularSeason20242025!$B$3:$B$1315, "&lt;=" &amp; FE$1, DataRegularSeason20242025!$E$3:$E$1315, $A54)</f>
        <v>83</v>
      </c>
      <c r="FF54">
        <f>SUMIFS(DataRegularSeason20242025!$AA$3:$AA$1315,DataRegularSeason20242025!$B$3:$B$1315, "&lt;=" &amp; FF$1, DataRegularSeason20242025!$D$3:$D$1315, $A54)+SUMIFS(DataRegularSeason20242025!$AB$3:$AB$1315,DataRegularSeason20242025!$B$3:$B$1315, "&lt;=" &amp; FF$1, DataRegularSeason20242025!$E$3:$E$1315, $A54)</f>
        <v>83</v>
      </c>
      <c r="FG54">
        <f>SUMIFS(DataRegularSeason20242025!$AA$3:$AA$1315,DataRegularSeason20242025!$B$3:$B$1315, "&lt;=" &amp; FG$1, DataRegularSeason20242025!$D$3:$D$1315, $A54)+SUMIFS(DataRegularSeason20242025!$AB$3:$AB$1315,DataRegularSeason20242025!$B$3:$B$1315, "&lt;=" &amp; FG$1, DataRegularSeason20242025!$E$3:$E$1315, $A54)</f>
        <v>83</v>
      </c>
      <c r="FH54">
        <f>SUMIFS(DataRegularSeason20242025!$AA$3:$AA$1315,DataRegularSeason20242025!$B$3:$B$1315, "&lt;=" &amp; FH$1, DataRegularSeason20242025!$D$3:$D$1315, $A54)+SUMIFS(DataRegularSeason20242025!$AB$3:$AB$1315,DataRegularSeason20242025!$B$3:$B$1315, "&lt;=" &amp; FH$1, DataRegularSeason20242025!$E$3:$E$1315, $A54)</f>
        <v>83</v>
      </c>
      <c r="FI54">
        <f>SUMIFS(DataRegularSeason20242025!$AA$3:$AA$1315,DataRegularSeason20242025!$B$3:$B$1315, "&lt;=" &amp; FI$1, DataRegularSeason20242025!$D$3:$D$1315, $A54)+SUMIFS(DataRegularSeason20242025!$AB$3:$AB$1315,DataRegularSeason20242025!$B$3:$B$1315, "&lt;=" &amp; FI$1, DataRegularSeason20242025!$E$3:$E$1315, $A54)</f>
        <v>83</v>
      </c>
      <c r="FJ54">
        <f>SUMIFS(DataRegularSeason20242025!$AA$3:$AA$1315,DataRegularSeason20242025!$B$3:$B$1315, "&lt;=" &amp; FJ$1, DataRegularSeason20242025!$D$3:$D$1315, $A54)+SUMIFS(DataRegularSeason20242025!$AB$3:$AB$1315,DataRegularSeason20242025!$B$3:$B$1315, "&lt;=" &amp; FJ$1, DataRegularSeason20242025!$E$3:$E$1315, $A54)</f>
        <v>83</v>
      </c>
      <c r="FK54">
        <f>SUMIFS(DataRegularSeason20242025!$AA$3:$AA$1315,DataRegularSeason20242025!$B$3:$B$1315, "&lt;=" &amp; FK$1, DataRegularSeason20242025!$D$3:$D$1315, $A54)+SUMIFS(DataRegularSeason20242025!$AB$3:$AB$1315,DataRegularSeason20242025!$B$3:$B$1315, "&lt;=" &amp; FK$1, DataRegularSeason20242025!$E$3:$E$1315, $A54)</f>
        <v>83</v>
      </c>
      <c r="FL54">
        <f>SUMIFS(DataRegularSeason20242025!$AA$3:$AA$1315,DataRegularSeason20242025!$B$3:$B$1315, "&lt;=" &amp; FL$1, DataRegularSeason20242025!$D$3:$D$1315, $A54)+SUMIFS(DataRegularSeason20242025!$AB$3:$AB$1315,DataRegularSeason20242025!$B$3:$B$1315, "&lt;=" &amp; FL$1, DataRegularSeason20242025!$E$3:$E$1315, $A54)</f>
        <v>83</v>
      </c>
      <c r="FM54">
        <f>SUMIFS(DataRegularSeason20242025!$AA$3:$AA$1315,DataRegularSeason20242025!$B$3:$B$1315, "&lt;=" &amp; FM$1, DataRegularSeason20242025!$D$3:$D$1315, $A54)+SUMIFS(DataRegularSeason20242025!$AB$3:$AB$1315,DataRegularSeason20242025!$B$3:$B$1315, "&lt;=" &amp; FM$1, DataRegularSeason20242025!$E$3:$E$1315, $A54)</f>
        <v>83</v>
      </c>
      <c r="FN54">
        <f>SUMIFS(DataRegularSeason20242025!$AA$3:$AA$1315,DataRegularSeason20242025!$B$3:$B$1315, "&lt;=" &amp; FN$1, DataRegularSeason20242025!$D$3:$D$1315, $A54)+SUMIFS(DataRegularSeason20242025!$AB$3:$AB$1315,DataRegularSeason20242025!$B$3:$B$1315, "&lt;=" &amp; FN$1, DataRegularSeason20242025!$E$3:$E$1315, $A54)</f>
        <v>83</v>
      </c>
      <c r="FO54">
        <f>SUMIFS(DataRegularSeason20242025!$AA$3:$AA$1315,DataRegularSeason20242025!$B$3:$B$1315, "&lt;=" &amp; FO$1, DataRegularSeason20242025!$D$3:$D$1315, $A54)+SUMIFS(DataRegularSeason20242025!$AB$3:$AB$1315,DataRegularSeason20242025!$B$3:$B$1315, "&lt;=" &amp; FO$1, DataRegularSeason20242025!$E$3:$E$1315, $A54)</f>
        <v>83</v>
      </c>
      <c r="FP54">
        <f>SUMIFS(DataRegularSeason20242025!$AA$3:$AA$1315,DataRegularSeason20242025!$B$3:$B$1315, "&lt;=" &amp; FP$1, DataRegularSeason20242025!$D$3:$D$1315, $A54)+SUMIFS(DataRegularSeason20242025!$AB$3:$AB$1315,DataRegularSeason20242025!$B$3:$B$1315, "&lt;=" &amp; FP$1, DataRegularSeason20242025!$E$3:$E$1315, $A54)</f>
        <v>83</v>
      </c>
      <c r="FQ54">
        <f>SUMIFS(DataRegularSeason20242025!$AA$3:$AA$1315,DataRegularSeason20242025!$B$3:$B$1315, "&lt;=" &amp; FQ$1, DataRegularSeason20242025!$D$3:$D$1315, $A54)+SUMIFS(DataRegularSeason20242025!$AB$3:$AB$1315,DataRegularSeason20242025!$B$3:$B$1315, "&lt;=" &amp; FQ$1, DataRegularSeason20242025!$E$3:$E$1315, $A54)</f>
        <v>83</v>
      </c>
      <c r="FR54">
        <f>SUMIFS(DataRegularSeason20242025!$AA$3:$AA$1315,DataRegularSeason20242025!$B$3:$B$1315, "&lt;=" &amp; FR$1, DataRegularSeason20242025!$D$3:$D$1315, $A54)+SUMIFS(DataRegularSeason20242025!$AB$3:$AB$1315,DataRegularSeason20242025!$B$3:$B$1315, "&lt;=" &amp; FR$1, DataRegularSeason20242025!$E$3:$E$1315, $A54)</f>
        <v>83</v>
      </c>
      <c r="FS54">
        <f>SUMIFS(DataRegularSeason20242025!$AA$3:$AA$1315,DataRegularSeason20242025!$B$3:$B$1315, "&lt;=" &amp; FS$1, DataRegularSeason20242025!$D$3:$D$1315, $A54)+SUMIFS(DataRegularSeason20242025!$AB$3:$AB$1315,DataRegularSeason20242025!$B$3:$B$1315, "&lt;=" &amp; FS$1, DataRegularSeason20242025!$E$3:$E$1315, $A54)</f>
        <v>83</v>
      </c>
      <c r="FT54">
        <f>SUMIFS(DataRegularSeason20242025!$AA$3:$AA$1315,DataRegularSeason20242025!$B$3:$B$1315, "&lt;=" &amp; FT$1, DataRegularSeason20242025!$D$3:$D$1315, $A54)+SUMIFS(DataRegularSeason20242025!$AB$3:$AB$1315,DataRegularSeason20242025!$B$3:$B$1315, "&lt;=" &amp; FT$1, DataRegularSeason20242025!$E$3:$E$1315, $A54)</f>
        <v>83</v>
      </c>
      <c r="FU54">
        <f>SUMIFS(DataRegularSeason20242025!$AA$3:$AA$1315,DataRegularSeason20242025!$B$3:$B$1315, "&lt;=" &amp; FU$1, DataRegularSeason20242025!$D$3:$D$1315, $A54)+SUMIFS(DataRegularSeason20242025!$AB$3:$AB$1315,DataRegularSeason20242025!$B$3:$B$1315, "&lt;=" &amp; FU$1, DataRegularSeason20242025!$E$3:$E$1315, $A54)</f>
        <v>83</v>
      </c>
      <c r="FV54">
        <f>SUMIFS(DataRegularSeason20242025!$AA$3:$AA$1315,DataRegularSeason20242025!$B$3:$B$1315, "&lt;=" &amp; FV$1, DataRegularSeason20242025!$D$3:$D$1315, $A54)+SUMIFS(DataRegularSeason20242025!$AB$3:$AB$1315,DataRegularSeason20242025!$B$3:$B$1315, "&lt;=" &amp; FV$1, DataRegularSeason20242025!$E$3:$E$1315, $A54)</f>
        <v>83</v>
      </c>
      <c r="FW54">
        <f>SUMIFS(DataRegularSeason20242025!$AA$3:$AA$1315,DataRegularSeason20242025!$B$3:$B$1315, "&lt;=" &amp; FW$1, DataRegularSeason20242025!$D$3:$D$1315, $A54)+SUMIFS(DataRegularSeason20242025!$AB$3:$AB$1315,DataRegularSeason20242025!$B$3:$B$1315, "&lt;=" &amp; FW$1, DataRegularSeason20242025!$E$3:$E$1315, $A54)</f>
        <v>83</v>
      </c>
      <c r="FX54">
        <f>SUMIFS(DataRegularSeason20242025!$AA$3:$AA$1315,DataRegularSeason20242025!$B$3:$B$1315, "&lt;=" &amp; FX$1, DataRegularSeason20242025!$D$3:$D$1315, $A54)+SUMIFS(DataRegularSeason20242025!$AB$3:$AB$1315,DataRegularSeason20242025!$B$3:$B$1315, "&lt;=" &amp; FX$1, DataRegularSeason20242025!$E$3:$E$1315, $A54)</f>
        <v>83</v>
      </c>
      <c r="FY54">
        <f>SUMIFS(DataRegularSeason20242025!$AA$3:$AA$1315,DataRegularSeason20242025!$B$3:$B$1315, "&lt;=" &amp; FY$1, DataRegularSeason20242025!$D$3:$D$1315, $A54)+SUMIFS(DataRegularSeason20242025!$AB$3:$AB$1315,DataRegularSeason20242025!$B$3:$B$1315, "&lt;=" &amp; FY$1, DataRegularSeason20242025!$E$3:$E$1315, $A54)</f>
        <v>83</v>
      </c>
      <c r="FZ54">
        <f>SUMIFS(DataRegularSeason20242025!$AA$3:$AA$1315,DataRegularSeason20242025!$B$3:$B$1315, "&lt;=" &amp; FZ$1, DataRegularSeason20242025!$D$3:$D$1315, $A54)+SUMIFS(DataRegularSeason20242025!$AB$3:$AB$1315,DataRegularSeason20242025!$B$3:$B$1315, "&lt;=" &amp; FZ$1, DataRegularSeason20242025!$E$3:$E$1315, $A54)</f>
        <v>83</v>
      </c>
      <c r="GA54">
        <f>SUMIFS(DataRegularSeason20242025!$AA$3:$AA$1315,DataRegularSeason20242025!$B$3:$B$1315, "&lt;=" &amp; GA$1, DataRegularSeason20242025!$D$3:$D$1315, $A54)+SUMIFS(DataRegularSeason20242025!$AB$3:$AB$1315,DataRegularSeason20242025!$B$3:$B$1315, "&lt;=" &amp; GA$1, DataRegularSeason20242025!$E$3:$E$1315, $A54)</f>
        <v>83</v>
      </c>
      <c r="GB54">
        <f>SUMIFS(DataRegularSeason20242025!$AA$3:$AA$1315,DataRegularSeason20242025!$B$3:$B$1315, "&lt;=" &amp; GB$1, DataRegularSeason20242025!$D$3:$D$1315, $A54)+SUMIFS(DataRegularSeason20242025!$AB$3:$AB$1315,DataRegularSeason20242025!$B$3:$B$1315, "&lt;=" &amp; GB$1, DataRegularSeason20242025!$E$3:$E$1315, $A54)</f>
        <v>83</v>
      </c>
      <c r="GC54">
        <f>SUMIFS(DataRegularSeason20242025!$AA$3:$AA$1315,DataRegularSeason20242025!$B$3:$B$1315, "&lt;=" &amp; GC$1, DataRegularSeason20242025!$D$3:$D$1315, $A54)+SUMIFS(DataRegularSeason20242025!$AB$3:$AB$1315,DataRegularSeason20242025!$B$3:$B$1315, "&lt;=" &amp; GC$1, DataRegularSeason20242025!$E$3:$E$1315, $A54)</f>
        <v>83</v>
      </c>
      <c r="GD54">
        <f>SUMIFS(DataRegularSeason20242025!$AA$3:$AA$1315,DataRegularSeason20242025!$B$3:$B$1315, "&lt;=" &amp; GD$1, DataRegularSeason20242025!$D$3:$D$1315, $A54)+SUMIFS(DataRegularSeason20242025!$AB$3:$AB$1315,DataRegularSeason20242025!$B$3:$B$1315, "&lt;=" &amp; GD$1, DataRegularSeason20242025!$E$3:$E$1315, $A54)</f>
        <v>83</v>
      </c>
      <c r="GE54">
        <f>SUMIFS(DataRegularSeason20242025!$AA$3:$AA$1315,DataRegularSeason20242025!$B$3:$B$1315, "&lt;=" &amp; GE$1, DataRegularSeason20242025!$D$3:$D$1315, $A54)+SUMIFS(DataRegularSeason20242025!$AB$3:$AB$1315,DataRegularSeason20242025!$B$3:$B$1315, "&lt;=" &amp; GE$1, DataRegularSeason20242025!$E$3:$E$1315, $A54)</f>
        <v>83</v>
      </c>
      <c r="GF54">
        <f>SUMIFS(DataRegularSeason20242025!$AA$3:$AA$1315,DataRegularSeason20242025!$B$3:$B$1315, "&lt;=" &amp; GF$1, DataRegularSeason20242025!$D$3:$D$1315, $A54)+SUMIFS(DataRegularSeason20242025!$AB$3:$AB$1315,DataRegularSeason20242025!$B$3:$B$1315, "&lt;=" &amp; GF$1, DataRegularSeason20242025!$E$3:$E$1315, $A54)</f>
        <v>83</v>
      </c>
      <c r="GG54">
        <f>SUMIFS(DataRegularSeason20242025!$AA$3:$AA$1315,DataRegularSeason20242025!$B$3:$B$1315, "&lt;=" &amp; GG$1, DataRegularSeason20242025!$D$3:$D$1315, $A54)+SUMIFS(DataRegularSeason20242025!$AB$3:$AB$1315,DataRegularSeason20242025!$B$3:$B$1315, "&lt;=" &amp; GG$1, DataRegularSeason20242025!$E$3:$E$1315, $A54)</f>
        <v>83</v>
      </c>
      <c r="GH54">
        <f>SUMIFS(DataRegularSeason20242025!$AA$3:$AA$1315,DataRegularSeason20242025!$B$3:$B$1315, "&lt;=" &amp; GH$1, DataRegularSeason20242025!$D$3:$D$1315, $A54)+SUMIFS(DataRegularSeason20242025!$AB$3:$AB$1315,DataRegularSeason20242025!$B$3:$B$1315, "&lt;=" &amp; GH$1, DataRegularSeason20242025!$E$3:$E$1315, $A54)</f>
        <v>83</v>
      </c>
      <c r="GI54">
        <f>SUMIFS(DataRegularSeason20242025!$AA$3:$AA$1315,DataRegularSeason20242025!$B$3:$B$1315, "&lt;=" &amp; GI$1, DataRegularSeason20242025!$D$3:$D$1315, $A54)+SUMIFS(DataRegularSeason20242025!$AB$3:$AB$1315,DataRegularSeason20242025!$B$3:$B$1315, "&lt;=" &amp; GI$1, DataRegularSeason20242025!$E$3:$E$1315, $A54)</f>
        <v>83</v>
      </c>
      <c r="GJ54">
        <f>SUMIFS(DataRegularSeason20242025!$AA$3:$AA$1315,DataRegularSeason20242025!$B$3:$B$1315, "&lt;=" &amp; GJ$1, DataRegularSeason20242025!$D$3:$D$1315, $A54)+SUMIFS(DataRegularSeason20242025!$AB$3:$AB$1315,DataRegularSeason20242025!$B$3:$B$1315, "&lt;=" &amp; GJ$1, DataRegularSeason20242025!$E$3:$E$1315, $A54)</f>
        <v>83</v>
      </c>
      <c r="GK54">
        <f>SUMIFS(DataRegularSeason20242025!$AA$3:$AA$1315,DataRegularSeason20242025!$B$3:$B$1315, "&lt;=" &amp; GK$1, DataRegularSeason20242025!$D$3:$D$1315, $A54)+SUMIFS(DataRegularSeason20242025!$AB$3:$AB$1315,DataRegularSeason20242025!$B$3:$B$1315, "&lt;=" &amp; GK$1, DataRegularSeason20242025!$E$3:$E$1315, $A54)</f>
        <v>83</v>
      </c>
      <c r="GL54">
        <f>SUMIFS(DataRegularSeason20242025!$AA$3:$AA$1315,DataRegularSeason20242025!$B$3:$B$1315, "&lt;=" &amp; GL$1, DataRegularSeason20242025!$D$3:$D$1315, $A54)+SUMIFS(DataRegularSeason20242025!$AB$3:$AB$1315,DataRegularSeason20242025!$B$3:$B$1315, "&lt;=" &amp; GL$1, DataRegularSeason20242025!$E$3:$E$1315, $A54)</f>
        <v>83</v>
      </c>
      <c r="GM54">
        <f>SUMIFS(DataRegularSeason20242025!$AA$3:$AA$1315,DataRegularSeason20242025!$B$3:$B$1315, "&lt;=" &amp; GM$1, DataRegularSeason20242025!$D$3:$D$1315, $A54)+SUMIFS(DataRegularSeason20242025!$AB$3:$AB$1315,DataRegularSeason20242025!$B$3:$B$1315, "&lt;=" &amp; GM$1, DataRegularSeason20242025!$E$3:$E$1315, $A54)</f>
        <v>83</v>
      </c>
      <c r="GN54">
        <f>SUMIFS(DataRegularSeason20242025!$AA$3:$AA$1315,DataRegularSeason20242025!$B$3:$B$1315, "&lt;=" &amp; GN$1, DataRegularSeason20242025!$D$3:$D$1315, $A54)+SUMIFS(DataRegularSeason20242025!$AB$3:$AB$1315,DataRegularSeason20242025!$B$3:$B$1315, "&lt;=" &amp; GN$1, DataRegularSeason20242025!$E$3:$E$1315, $A54)</f>
        <v>83</v>
      </c>
      <c r="GO54">
        <f>SUMIFS(DataRegularSeason20242025!$AA$3:$AA$1315,DataRegularSeason20242025!$B$3:$B$1315, "&lt;=" &amp; GO$1, DataRegularSeason20242025!$D$3:$D$1315, $A54)+SUMIFS(DataRegularSeason20242025!$AB$3:$AB$1315,DataRegularSeason20242025!$B$3:$B$1315, "&lt;=" &amp; GO$1, DataRegularSeason20242025!$E$3:$E$1315, $A54)</f>
        <v>83</v>
      </c>
      <c r="GP54">
        <f>SUMIFS(DataRegularSeason20242025!$AA$3:$AA$1315,DataRegularSeason20242025!$B$3:$B$1315, "&lt;=" &amp; GP$1, DataRegularSeason20242025!$D$3:$D$1315, $A54)+SUMIFS(DataRegularSeason20242025!$AB$3:$AB$1315,DataRegularSeason20242025!$B$3:$B$1315, "&lt;=" &amp; GP$1, DataRegularSeason20242025!$E$3:$E$1315, $A54)</f>
        <v>83</v>
      </c>
      <c r="GQ54">
        <f>SUMIFS(DataRegularSeason20242025!$AA$3:$AA$1315,DataRegularSeason20242025!$B$3:$B$1315, "&lt;=" &amp; GQ$1, DataRegularSeason20242025!$D$3:$D$1315, $A54)+SUMIFS(DataRegularSeason20242025!$AB$3:$AB$1315,DataRegularSeason20242025!$B$3:$B$1315, "&lt;=" &amp; GQ$1, DataRegularSeason20242025!$E$3:$E$1315, $A54)</f>
        <v>83</v>
      </c>
      <c r="GR54">
        <f>SUMIFS(DataRegularSeason20242025!$AA$3:$AA$1315,DataRegularSeason20242025!$B$3:$B$1315, "&lt;=" &amp; GR$1, DataRegularSeason20242025!$D$3:$D$1315, $A54)+SUMIFS(DataRegularSeason20242025!$AB$3:$AB$1315,DataRegularSeason20242025!$B$3:$B$1315, "&lt;=" &amp; GR$1, DataRegularSeason20242025!$E$3:$E$1315, $A54)</f>
        <v>83</v>
      </c>
      <c r="GS54">
        <f>SUMIFS(DataRegularSeason20242025!$AA$3:$AA$1315,DataRegularSeason20242025!$B$3:$B$1315, "&lt;=" &amp; GS$1, DataRegularSeason20242025!$D$3:$D$1315, $A54)+SUMIFS(DataRegularSeason20242025!$AB$3:$AB$1315,DataRegularSeason20242025!$B$3:$B$1315, "&lt;=" &amp; GS$1, DataRegularSeason20242025!$E$3:$E$1315, $A54)</f>
        <v>83</v>
      </c>
      <c r="GT54">
        <f>SUMIFS(DataRegularSeason20242025!$AA$3:$AA$1315,DataRegularSeason20242025!$B$3:$B$1315, "&lt;=" &amp; GT$1, DataRegularSeason20242025!$D$3:$D$1315, $A54)+SUMIFS(DataRegularSeason20242025!$AB$3:$AB$1315,DataRegularSeason20242025!$B$3:$B$1315, "&lt;=" &amp; GT$1, DataRegularSeason20242025!$E$3:$E$1315, $A54)</f>
        <v>83</v>
      </c>
      <c r="GU54">
        <f>SUMIFS(DataRegularSeason20242025!$AA$3:$AA$1315,DataRegularSeason20242025!$B$3:$B$1315, "&lt;=" &amp; GU$1, DataRegularSeason20242025!$D$3:$D$1315, $A54)+SUMIFS(DataRegularSeason20242025!$AB$3:$AB$1315,DataRegularSeason20242025!$B$3:$B$1315, "&lt;=" &amp; GU$1, DataRegularSeason20242025!$E$3:$E$1315, $A54)</f>
        <v>83</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74</v>
      </c>
      <c r="ER55">
        <f>SUMIFS(DataRegularSeason20242025!$AA$3:$AA$1315,DataRegularSeason20242025!$B$3:$B$1315, "&lt;=" &amp; ER$1, DataRegularSeason20242025!$D$3:$D$1315, $A55)+SUMIFS(DataRegularSeason20242025!$AB$3:$AB$1315,DataRegularSeason20242025!$B$3:$B$1315, "&lt;=" &amp; ER$1, DataRegularSeason20242025!$E$3:$E$1315, $A55)</f>
        <v>74</v>
      </c>
      <c r="ES55">
        <f>SUMIFS(DataRegularSeason20242025!$AA$3:$AA$1315,DataRegularSeason20242025!$B$3:$B$1315, "&lt;=" &amp; ES$1, DataRegularSeason20242025!$D$3:$D$1315, $A55)+SUMIFS(DataRegularSeason20242025!$AB$3:$AB$1315,DataRegularSeason20242025!$B$3:$B$1315, "&lt;=" &amp; ES$1, DataRegularSeason20242025!$E$3:$E$1315, $A55)</f>
        <v>74</v>
      </c>
      <c r="ET55">
        <f>SUMIFS(DataRegularSeason20242025!$AA$3:$AA$1315,DataRegularSeason20242025!$B$3:$B$1315, "&lt;=" &amp; ET$1, DataRegularSeason20242025!$D$3:$D$1315, $A55)+SUMIFS(DataRegularSeason20242025!$AB$3:$AB$1315,DataRegularSeason20242025!$B$3:$B$1315, "&lt;=" &amp; ET$1, DataRegularSeason20242025!$E$3:$E$1315, $A55)</f>
        <v>74</v>
      </c>
      <c r="EU55">
        <f>SUMIFS(DataRegularSeason20242025!$AA$3:$AA$1315,DataRegularSeason20242025!$B$3:$B$1315, "&lt;=" &amp; EU$1, DataRegularSeason20242025!$D$3:$D$1315, $A55)+SUMIFS(DataRegularSeason20242025!$AB$3:$AB$1315,DataRegularSeason20242025!$B$3:$B$1315, "&lt;=" &amp; EU$1, DataRegularSeason20242025!$E$3:$E$1315, $A55)</f>
        <v>74</v>
      </c>
      <c r="EV55">
        <f>SUMIFS(DataRegularSeason20242025!$AA$3:$AA$1315,DataRegularSeason20242025!$B$3:$B$1315, "&lt;=" &amp; EV$1, DataRegularSeason20242025!$D$3:$D$1315, $A55)+SUMIFS(DataRegularSeason20242025!$AB$3:$AB$1315,DataRegularSeason20242025!$B$3:$B$1315, "&lt;=" &amp; EV$1, DataRegularSeason20242025!$E$3:$E$1315, $A55)</f>
        <v>74</v>
      </c>
      <c r="EW55">
        <f>SUMIFS(DataRegularSeason20242025!$AA$3:$AA$1315,DataRegularSeason20242025!$B$3:$B$1315, "&lt;=" &amp; EW$1, DataRegularSeason20242025!$D$3:$D$1315, $A55)+SUMIFS(DataRegularSeason20242025!$AB$3:$AB$1315,DataRegularSeason20242025!$B$3:$B$1315, "&lt;=" &amp; EW$1, DataRegularSeason20242025!$E$3:$E$1315, $A55)</f>
        <v>74</v>
      </c>
      <c r="EX55">
        <f>SUMIFS(DataRegularSeason20242025!$AA$3:$AA$1315,DataRegularSeason20242025!$B$3:$B$1315, "&lt;=" &amp; EX$1, DataRegularSeason20242025!$D$3:$D$1315, $A55)+SUMIFS(DataRegularSeason20242025!$AB$3:$AB$1315,DataRegularSeason20242025!$B$3:$B$1315, "&lt;=" &amp; EX$1, DataRegularSeason20242025!$E$3:$E$1315, $A55)</f>
        <v>74</v>
      </c>
      <c r="EY55">
        <f>SUMIFS(DataRegularSeason20242025!$AA$3:$AA$1315,DataRegularSeason20242025!$B$3:$B$1315, "&lt;=" &amp; EY$1, DataRegularSeason20242025!$D$3:$D$1315, $A55)+SUMIFS(DataRegularSeason20242025!$AB$3:$AB$1315,DataRegularSeason20242025!$B$3:$B$1315, "&lt;=" &amp; EY$1, DataRegularSeason20242025!$E$3:$E$1315, $A55)</f>
        <v>74</v>
      </c>
      <c r="EZ55">
        <f>SUMIFS(DataRegularSeason20242025!$AA$3:$AA$1315,DataRegularSeason20242025!$B$3:$B$1315, "&lt;=" &amp; EZ$1, DataRegularSeason20242025!$D$3:$D$1315, $A55)+SUMIFS(DataRegularSeason20242025!$AB$3:$AB$1315,DataRegularSeason20242025!$B$3:$B$1315, "&lt;=" &amp; EZ$1, DataRegularSeason20242025!$E$3:$E$1315, $A55)</f>
        <v>74</v>
      </c>
      <c r="FA55">
        <f>SUMIFS(DataRegularSeason20242025!$AA$3:$AA$1315,DataRegularSeason20242025!$B$3:$B$1315, "&lt;=" &amp; FA$1, DataRegularSeason20242025!$D$3:$D$1315, $A55)+SUMIFS(DataRegularSeason20242025!$AB$3:$AB$1315,DataRegularSeason20242025!$B$3:$B$1315, "&lt;=" &amp; FA$1, DataRegularSeason20242025!$E$3:$E$1315, $A55)</f>
        <v>74</v>
      </c>
      <c r="FB55">
        <f>SUMIFS(DataRegularSeason20242025!$AA$3:$AA$1315,DataRegularSeason20242025!$B$3:$B$1315, "&lt;=" &amp; FB$1, DataRegularSeason20242025!$D$3:$D$1315, $A55)+SUMIFS(DataRegularSeason20242025!$AB$3:$AB$1315,DataRegularSeason20242025!$B$3:$B$1315, "&lt;=" &amp; FB$1, DataRegularSeason20242025!$E$3:$E$1315, $A55)</f>
        <v>74</v>
      </c>
      <c r="FC55">
        <f>SUMIFS(DataRegularSeason20242025!$AA$3:$AA$1315,DataRegularSeason20242025!$B$3:$B$1315, "&lt;=" &amp; FC$1, DataRegularSeason20242025!$D$3:$D$1315, $A55)+SUMIFS(DataRegularSeason20242025!$AB$3:$AB$1315,DataRegularSeason20242025!$B$3:$B$1315, "&lt;=" &amp; FC$1, DataRegularSeason20242025!$E$3:$E$1315, $A55)</f>
        <v>74</v>
      </c>
      <c r="FD55">
        <f>SUMIFS(DataRegularSeason20242025!$AA$3:$AA$1315,DataRegularSeason20242025!$B$3:$B$1315, "&lt;=" &amp; FD$1, DataRegularSeason20242025!$D$3:$D$1315, $A55)+SUMIFS(DataRegularSeason20242025!$AB$3:$AB$1315,DataRegularSeason20242025!$B$3:$B$1315, "&lt;=" &amp; FD$1, DataRegularSeason20242025!$E$3:$E$1315, $A55)</f>
        <v>74</v>
      </c>
      <c r="FE55">
        <f>SUMIFS(DataRegularSeason20242025!$AA$3:$AA$1315,DataRegularSeason20242025!$B$3:$B$1315, "&lt;=" &amp; FE$1, DataRegularSeason20242025!$D$3:$D$1315, $A55)+SUMIFS(DataRegularSeason20242025!$AB$3:$AB$1315,DataRegularSeason20242025!$B$3:$B$1315, "&lt;=" &amp; FE$1, DataRegularSeason20242025!$E$3:$E$1315, $A55)</f>
        <v>74</v>
      </c>
      <c r="FF55">
        <f>SUMIFS(DataRegularSeason20242025!$AA$3:$AA$1315,DataRegularSeason20242025!$B$3:$B$1315, "&lt;=" &amp; FF$1, DataRegularSeason20242025!$D$3:$D$1315, $A55)+SUMIFS(DataRegularSeason20242025!$AB$3:$AB$1315,DataRegularSeason20242025!$B$3:$B$1315, "&lt;=" &amp; FF$1, DataRegularSeason20242025!$E$3:$E$1315, $A55)</f>
        <v>74</v>
      </c>
      <c r="FG55">
        <f>SUMIFS(DataRegularSeason20242025!$AA$3:$AA$1315,DataRegularSeason20242025!$B$3:$B$1315, "&lt;=" &amp; FG$1, DataRegularSeason20242025!$D$3:$D$1315, $A55)+SUMIFS(DataRegularSeason20242025!$AB$3:$AB$1315,DataRegularSeason20242025!$B$3:$B$1315, "&lt;=" &amp; FG$1, DataRegularSeason20242025!$E$3:$E$1315, $A55)</f>
        <v>74</v>
      </c>
      <c r="FH55">
        <f>SUMIFS(DataRegularSeason20242025!$AA$3:$AA$1315,DataRegularSeason20242025!$B$3:$B$1315, "&lt;=" &amp; FH$1, DataRegularSeason20242025!$D$3:$D$1315, $A55)+SUMIFS(DataRegularSeason20242025!$AB$3:$AB$1315,DataRegularSeason20242025!$B$3:$B$1315, "&lt;=" &amp; FH$1, DataRegularSeason20242025!$E$3:$E$1315, $A55)</f>
        <v>74</v>
      </c>
      <c r="FI55">
        <f>SUMIFS(DataRegularSeason20242025!$AA$3:$AA$1315,DataRegularSeason20242025!$B$3:$B$1315, "&lt;=" &amp; FI$1, DataRegularSeason20242025!$D$3:$D$1315, $A55)+SUMIFS(DataRegularSeason20242025!$AB$3:$AB$1315,DataRegularSeason20242025!$B$3:$B$1315, "&lt;=" &amp; FI$1, DataRegularSeason20242025!$E$3:$E$1315, $A55)</f>
        <v>74</v>
      </c>
      <c r="FJ55">
        <f>SUMIFS(DataRegularSeason20242025!$AA$3:$AA$1315,DataRegularSeason20242025!$B$3:$B$1315, "&lt;=" &amp; FJ$1, DataRegularSeason20242025!$D$3:$D$1315, $A55)+SUMIFS(DataRegularSeason20242025!$AB$3:$AB$1315,DataRegularSeason20242025!$B$3:$B$1315, "&lt;=" &amp; FJ$1, DataRegularSeason20242025!$E$3:$E$1315, $A55)</f>
        <v>74</v>
      </c>
      <c r="FK55">
        <f>SUMIFS(DataRegularSeason20242025!$AA$3:$AA$1315,DataRegularSeason20242025!$B$3:$B$1315, "&lt;=" &amp; FK$1, DataRegularSeason20242025!$D$3:$D$1315, $A55)+SUMIFS(DataRegularSeason20242025!$AB$3:$AB$1315,DataRegularSeason20242025!$B$3:$B$1315, "&lt;=" &amp; FK$1, DataRegularSeason20242025!$E$3:$E$1315, $A55)</f>
        <v>74</v>
      </c>
      <c r="FL55">
        <f>SUMIFS(DataRegularSeason20242025!$AA$3:$AA$1315,DataRegularSeason20242025!$B$3:$B$1315, "&lt;=" &amp; FL$1, DataRegularSeason20242025!$D$3:$D$1315, $A55)+SUMIFS(DataRegularSeason20242025!$AB$3:$AB$1315,DataRegularSeason20242025!$B$3:$B$1315, "&lt;=" &amp; FL$1, DataRegularSeason20242025!$E$3:$E$1315, $A55)</f>
        <v>74</v>
      </c>
      <c r="FM55">
        <f>SUMIFS(DataRegularSeason20242025!$AA$3:$AA$1315,DataRegularSeason20242025!$B$3:$B$1315, "&lt;=" &amp; FM$1, DataRegularSeason20242025!$D$3:$D$1315, $A55)+SUMIFS(DataRegularSeason20242025!$AB$3:$AB$1315,DataRegularSeason20242025!$B$3:$B$1315, "&lt;=" &amp; FM$1, DataRegularSeason20242025!$E$3:$E$1315, $A55)</f>
        <v>74</v>
      </c>
      <c r="FN55">
        <f>SUMIFS(DataRegularSeason20242025!$AA$3:$AA$1315,DataRegularSeason20242025!$B$3:$B$1315, "&lt;=" &amp; FN$1, DataRegularSeason20242025!$D$3:$D$1315, $A55)+SUMIFS(DataRegularSeason20242025!$AB$3:$AB$1315,DataRegularSeason20242025!$B$3:$B$1315, "&lt;=" &amp; FN$1, DataRegularSeason20242025!$E$3:$E$1315, $A55)</f>
        <v>74</v>
      </c>
      <c r="FO55">
        <f>SUMIFS(DataRegularSeason20242025!$AA$3:$AA$1315,DataRegularSeason20242025!$B$3:$B$1315, "&lt;=" &amp; FO$1, DataRegularSeason20242025!$D$3:$D$1315, $A55)+SUMIFS(DataRegularSeason20242025!$AB$3:$AB$1315,DataRegularSeason20242025!$B$3:$B$1315, "&lt;=" &amp; FO$1, DataRegularSeason20242025!$E$3:$E$1315, $A55)</f>
        <v>74</v>
      </c>
      <c r="FP55">
        <f>SUMIFS(DataRegularSeason20242025!$AA$3:$AA$1315,DataRegularSeason20242025!$B$3:$B$1315, "&lt;=" &amp; FP$1, DataRegularSeason20242025!$D$3:$D$1315, $A55)+SUMIFS(DataRegularSeason20242025!$AB$3:$AB$1315,DataRegularSeason20242025!$B$3:$B$1315, "&lt;=" &amp; FP$1, DataRegularSeason20242025!$E$3:$E$1315, $A55)</f>
        <v>74</v>
      </c>
      <c r="FQ55">
        <f>SUMIFS(DataRegularSeason20242025!$AA$3:$AA$1315,DataRegularSeason20242025!$B$3:$B$1315, "&lt;=" &amp; FQ$1, DataRegularSeason20242025!$D$3:$D$1315, $A55)+SUMIFS(DataRegularSeason20242025!$AB$3:$AB$1315,DataRegularSeason20242025!$B$3:$B$1315, "&lt;=" &amp; FQ$1, DataRegularSeason20242025!$E$3:$E$1315, $A55)</f>
        <v>74</v>
      </c>
      <c r="FR55">
        <f>SUMIFS(DataRegularSeason20242025!$AA$3:$AA$1315,DataRegularSeason20242025!$B$3:$B$1315, "&lt;=" &amp; FR$1, DataRegularSeason20242025!$D$3:$D$1315, $A55)+SUMIFS(DataRegularSeason20242025!$AB$3:$AB$1315,DataRegularSeason20242025!$B$3:$B$1315, "&lt;=" &amp; FR$1, DataRegularSeason20242025!$E$3:$E$1315, $A55)</f>
        <v>74</v>
      </c>
      <c r="FS55">
        <f>SUMIFS(DataRegularSeason20242025!$AA$3:$AA$1315,DataRegularSeason20242025!$B$3:$B$1315, "&lt;=" &amp; FS$1, DataRegularSeason20242025!$D$3:$D$1315, $A55)+SUMIFS(DataRegularSeason20242025!$AB$3:$AB$1315,DataRegularSeason20242025!$B$3:$B$1315, "&lt;=" &amp; FS$1, DataRegularSeason20242025!$E$3:$E$1315, $A55)</f>
        <v>74</v>
      </c>
      <c r="FT55">
        <f>SUMIFS(DataRegularSeason20242025!$AA$3:$AA$1315,DataRegularSeason20242025!$B$3:$B$1315, "&lt;=" &amp; FT$1, DataRegularSeason20242025!$D$3:$D$1315, $A55)+SUMIFS(DataRegularSeason20242025!$AB$3:$AB$1315,DataRegularSeason20242025!$B$3:$B$1315, "&lt;=" &amp; FT$1, DataRegularSeason20242025!$E$3:$E$1315, $A55)</f>
        <v>74</v>
      </c>
      <c r="FU55">
        <f>SUMIFS(DataRegularSeason20242025!$AA$3:$AA$1315,DataRegularSeason20242025!$B$3:$B$1315, "&lt;=" &amp; FU$1, DataRegularSeason20242025!$D$3:$D$1315, $A55)+SUMIFS(DataRegularSeason20242025!$AB$3:$AB$1315,DataRegularSeason20242025!$B$3:$B$1315, "&lt;=" &amp; FU$1, DataRegularSeason20242025!$E$3:$E$1315, $A55)</f>
        <v>74</v>
      </c>
      <c r="FV55">
        <f>SUMIFS(DataRegularSeason20242025!$AA$3:$AA$1315,DataRegularSeason20242025!$B$3:$B$1315, "&lt;=" &amp; FV$1, DataRegularSeason20242025!$D$3:$D$1315, $A55)+SUMIFS(DataRegularSeason20242025!$AB$3:$AB$1315,DataRegularSeason20242025!$B$3:$B$1315, "&lt;=" &amp; FV$1, DataRegularSeason20242025!$E$3:$E$1315, $A55)</f>
        <v>74</v>
      </c>
      <c r="FW55">
        <f>SUMIFS(DataRegularSeason20242025!$AA$3:$AA$1315,DataRegularSeason20242025!$B$3:$B$1315, "&lt;=" &amp; FW$1, DataRegularSeason20242025!$D$3:$D$1315, $A55)+SUMIFS(DataRegularSeason20242025!$AB$3:$AB$1315,DataRegularSeason20242025!$B$3:$B$1315, "&lt;=" &amp; FW$1, DataRegularSeason20242025!$E$3:$E$1315, $A55)</f>
        <v>74</v>
      </c>
      <c r="FX55">
        <f>SUMIFS(DataRegularSeason20242025!$AA$3:$AA$1315,DataRegularSeason20242025!$B$3:$B$1315, "&lt;=" &amp; FX$1, DataRegularSeason20242025!$D$3:$D$1315, $A55)+SUMIFS(DataRegularSeason20242025!$AB$3:$AB$1315,DataRegularSeason20242025!$B$3:$B$1315, "&lt;=" &amp; FX$1, DataRegularSeason20242025!$E$3:$E$1315, $A55)</f>
        <v>74</v>
      </c>
      <c r="FY55">
        <f>SUMIFS(DataRegularSeason20242025!$AA$3:$AA$1315,DataRegularSeason20242025!$B$3:$B$1315, "&lt;=" &amp; FY$1, DataRegularSeason20242025!$D$3:$D$1315, $A55)+SUMIFS(DataRegularSeason20242025!$AB$3:$AB$1315,DataRegularSeason20242025!$B$3:$B$1315, "&lt;=" &amp; FY$1, DataRegularSeason20242025!$E$3:$E$1315, $A55)</f>
        <v>74</v>
      </c>
      <c r="FZ55">
        <f>SUMIFS(DataRegularSeason20242025!$AA$3:$AA$1315,DataRegularSeason20242025!$B$3:$B$1315, "&lt;=" &amp; FZ$1, DataRegularSeason20242025!$D$3:$D$1315, $A55)+SUMIFS(DataRegularSeason20242025!$AB$3:$AB$1315,DataRegularSeason20242025!$B$3:$B$1315, "&lt;=" &amp; FZ$1, DataRegularSeason20242025!$E$3:$E$1315, $A55)</f>
        <v>74</v>
      </c>
      <c r="GA55">
        <f>SUMIFS(DataRegularSeason20242025!$AA$3:$AA$1315,DataRegularSeason20242025!$B$3:$B$1315, "&lt;=" &amp; GA$1, DataRegularSeason20242025!$D$3:$D$1315, $A55)+SUMIFS(DataRegularSeason20242025!$AB$3:$AB$1315,DataRegularSeason20242025!$B$3:$B$1315, "&lt;=" &amp; GA$1, DataRegularSeason20242025!$E$3:$E$1315, $A55)</f>
        <v>74</v>
      </c>
      <c r="GB55">
        <f>SUMIFS(DataRegularSeason20242025!$AA$3:$AA$1315,DataRegularSeason20242025!$B$3:$B$1315, "&lt;=" &amp; GB$1, DataRegularSeason20242025!$D$3:$D$1315, $A55)+SUMIFS(DataRegularSeason20242025!$AB$3:$AB$1315,DataRegularSeason20242025!$B$3:$B$1315, "&lt;=" &amp; GB$1, DataRegularSeason20242025!$E$3:$E$1315, $A55)</f>
        <v>74</v>
      </c>
      <c r="GC55">
        <f>SUMIFS(DataRegularSeason20242025!$AA$3:$AA$1315,DataRegularSeason20242025!$B$3:$B$1315, "&lt;=" &amp; GC$1, DataRegularSeason20242025!$D$3:$D$1315, $A55)+SUMIFS(DataRegularSeason20242025!$AB$3:$AB$1315,DataRegularSeason20242025!$B$3:$B$1315, "&lt;=" &amp; GC$1, DataRegularSeason20242025!$E$3:$E$1315, $A55)</f>
        <v>74</v>
      </c>
      <c r="GD55">
        <f>SUMIFS(DataRegularSeason20242025!$AA$3:$AA$1315,DataRegularSeason20242025!$B$3:$B$1315, "&lt;=" &amp; GD$1, DataRegularSeason20242025!$D$3:$D$1315, $A55)+SUMIFS(DataRegularSeason20242025!$AB$3:$AB$1315,DataRegularSeason20242025!$B$3:$B$1315, "&lt;=" &amp; GD$1, DataRegularSeason20242025!$E$3:$E$1315, $A55)</f>
        <v>74</v>
      </c>
      <c r="GE55">
        <f>SUMIFS(DataRegularSeason20242025!$AA$3:$AA$1315,DataRegularSeason20242025!$B$3:$B$1315, "&lt;=" &amp; GE$1, DataRegularSeason20242025!$D$3:$D$1315, $A55)+SUMIFS(DataRegularSeason20242025!$AB$3:$AB$1315,DataRegularSeason20242025!$B$3:$B$1315, "&lt;=" &amp; GE$1, DataRegularSeason20242025!$E$3:$E$1315, $A55)</f>
        <v>74</v>
      </c>
      <c r="GF55">
        <f>SUMIFS(DataRegularSeason20242025!$AA$3:$AA$1315,DataRegularSeason20242025!$B$3:$B$1315, "&lt;=" &amp; GF$1, DataRegularSeason20242025!$D$3:$D$1315, $A55)+SUMIFS(DataRegularSeason20242025!$AB$3:$AB$1315,DataRegularSeason20242025!$B$3:$B$1315, "&lt;=" &amp; GF$1, DataRegularSeason20242025!$E$3:$E$1315, $A55)</f>
        <v>74</v>
      </c>
      <c r="GG55">
        <f>SUMIFS(DataRegularSeason20242025!$AA$3:$AA$1315,DataRegularSeason20242025!$B$3:$B$1315, "&lt;=" &amp; GG$1, DataRegularSeason20242025!$D$3:$D$1315, $A55)+SUMIFS(DataRegularSeason20242025!$AB$3:$AB$1315,DataRegularSeason20242025!$B$3:$B$1315, "&lt;=" &amp; GG$1, DataRegularSeason20242025!$E$3:$E$1315, $A55)</f>
        <v>74</v>
      </c>
      <c r="GH55">
        <f>SUMIFS(DataRegularSeason20242025!$AA$3:$AA$1315,DataRegularSeason20242025!$B$3:$B$1315, "&lt;=" &amp; GH$1, DataRegularSeason20242025!$D$3:$D$1315, $A55)+SUMIFS(DataRegularSeason20242025!$AB$3:$AB$1315,DataRegularSeason20242025!$B$3:$B$1315, "&lt;=" &amp; GH$1, DataRegularSeason20242025!$E$3:$E$1315, $A55)</f>
        <v>74</v>
      </c>
      <c r="GI55">
        <f>SUMIFS(DataRegularSeason20242025!$AA$3:$AA$1315,DataRegularSeason20242025!$B$3:$B$1315, "&lt;=" &amp; GI$1, DataRegularSeason20242025!$D$3:$D$1315, $A55)+SUMIFS(DataRegularSeason20242025!$AB$3:$AB$1315,DataRegularSeason20242025!$B$3:$B$1315, "&lt;=" &amp; GI$1, DataRegularSeason20242025!$E$3:$E$1315, $A55)</f>
        <v>74</v>
      </c>
      <c r="GJ55">
        <f>SUMIFS(DataRegularSeason20242025!$AA$3:$AA$1315,DataRegularSeason20242025!$B$3:$B$1315, "&lt;=" &amp; GJ$1, DataRegularSeason20242025!$D$3:$D$1315, $A55)+SUMIFS(DataRegularSeason20242025!$AB$3:$AB$1315,DataRegularSeason20242025!$B$3:$B$1315, "&lt;=" &amp; GJ$1, DataRegularSeason20242025!$E$3:$E$1315, $A55)</f>
        <v>74</v>
      </c>
      <c r="GK55">
        <f>SUMIFS(DataRegularSeason20242025!$AA$3:$AA$1315,DataRegularSeason20242025!$B$3:$B$1315, "&lt;=" &amp; GK$1, DataRegularSeason20242025!$D$3:$D$1315, $A55)+SUMIFS(DataRegularSeason20242025!$AB$3:$AB$1315,DataRegularSeason20242025!$B$3:$B$1315, "&lt;=" &amp; GK$1, DataRegularSeason20242025!$E$3:$E$1315, $A55)</f>
        <v>74</v>
      </c>
      <c r="GL55">
        <f>SUMIFS(DataRegularSeason20242025!$AA$3:$AA$1315,DataRegularSeason20242025!$B$3:$B$1315, "&lt;=" &amp; GL$1, DataRegularSeason20242025!$D$3:$D$1315, $A55)+SUMIFS(DataRegularSeason20242025!$AB$3:$AB$1315,DataRegularSeason20242025!$B$3:$B$1315, "&lt;=" &amp; GL$1, DataRegularSeason20242025!$E$3:$E$1315, $A55)</f>
        <v>74</v>
      </c>
      <c r="GM55">
        <f>SUMIFS(DataRegularSeason20242025!$AA$3:$AA$1315,DataRegularSeason20242025!$B$3:$B$1315, "&lt;=" &amp; GM$1, DataRegularSeason20242025!$D$3:$D$1315, $A55)+SUMIFS(DataRegularSeason20242025!$AB$3:$AB$1315,DataRegularSeason20242025!$B$3:$B$1315, "&lt;=" &amp; GM$1, DataRegularSeason20242025!$E$3:$E$1315, $A55)</f>
        <v>74</v>
      </c>
      <c r="GN55">
        <f>SUMIFS(DataRegularSeason20242025!$AA$3:$AA$1315,DataRegularSeason20242025!$B$3:$B$1315, "&lt;=" &amp; GN$1, DataRegularSeason20242025!$D$3:$D$1315, $A55)+SUMIFS(DataRegularSeason20242025!$AB$3:$AB$1315,DataRegularSeason20242025!$B$3:$B$1315, "&lt;=" &amp; GN$1, DataRegularSeason20242025!$E$3:$E$1315, $A55)</f>
        <v>74</v>
      </c>
      <c r="GO55">
        <f>SUMIFS(DataRegularSeason20242025!$AA$3:$AA$1315,DataRegularSeason20242025!$B$3:$B$1315, "&lt;=" &amp; GO$1, DataRegularSeason20242025!$D$3:$D$1315, $A55)+SUMIFS(DataRegularSeason20242025!$AB$3:$AB$1315,DataRegularSeason20242025!$B$3:$B$1315, "&lt;=" &amp; GO$1, DataRegularSeason20242025!$E$3:$E$1315, $A55)</f>
        <v>74</v>
      </c>
      <c r="GP55">
        <f>SUMIFS(DataRegularSeason20242025!$AA$3:$AA$1315,DataRegularSeason20242025!$B$3:$B$1315, "&lt;=" &amp; GP$1, DataRegularSeason20242025!$D$3:$D$1315, $A55)+SUMIFS(DataRegularSeason20242025!$AB$3:$AB$1315,DataRegularSeason20242025!$B$3:$B$1315, "&lt;=" &amp; GP$1, DataRegularSeason20242025!$E$3:$E$1315, $A55)</f>
        <v>74</v>
      </c>
      <c r="GQ55">
        <f>SUMIFS(DataRegularSeason20242025!$AA$3:$AA$1315,DataRegularSeason20242025!$B$3:$B$1315, "&lt;=" &amp; GQ$1, DataRegularSeason20242025!$D$3:$D$1315, $A55)+SUMIFS(DataRegularSeason20242025!$AB$3:$AB$1315,DataRegularSeason20242025!$B$3:$B$1315, "&lt;=" &amp; GQ$1, DataRegularSeason20242025!$E$3:$E$1315, $A55)</f>
        <v>74</v>
      </c>
      <c r="GR55">
        <f>SUMIFS(DataRegularSeason20242025!$AA$3:$AA$1315,DataRegularSeason20242025!$B$3:$B$1315, "&lt;=" &amp; GR$1, DataRegularSeason20242025!$D$3:$D$1315, $A55)+SUMIFS(DataRegularSeason20242025!$AB$3:$AB$1315,DataRegularSeason20242025!$B$3:$B$1315, "&lt;=" &amp; GR$1, DataRegularSeason20242025!$E$3:$E$1315, $A55)</f>
        <v>74</v>
      </c>
      <c r="GS55">
        <f>SUMIFS(DataRegularSeason20242025!$AA$3:$AA$1315,DataRegularSeason20242025!$B$3:$B$1315, "&lt;=" &amp; GS$1, DataRegularSeason20242025!$D$3:$D$1315, $A55)+SUMIFS(DataRegularSeason20242025!$AB$3:$AB$1315,DataRegularSeason20242025!$B$3:$B$1315, "&lt;=" &amp; GS$1, DataRegularSeason20242025!$E$3:$E$1315, $A55)</f>
        <v>74</v>
      </c>
      <c r="GT55">
        <f>SUMIFS(DataRegularSeason20242025!$AA$3:$AA$1315,DataRegularSeason20242025!$B$3:$B$1315, "&lt;=" &amp; GT$1, DataRegularSeason20242025!$D$3:$D$1315, $A55)+SUMIFS(DataRegularSeason20242025!$AB$3:$AB$1315,DataRegularSeason20242025!$B$3:$B$1315, "&lt;=" &amp; GT$1, DataRegularSeason20242025!$E$3:$E$1315, $A55)</f>
        <v>74</v>
      </c>
      <c r="GU55">
        <f>SUMIFS(DataRegularSeason20242025!$AA$3:$AA$1315,DataRegularSeason20242025!$B$3:$B$1315, "&lt;=" &amp; GU$1, DataRegularSeason20242025!$D$3:$D$1315, $A55)+SUMIFS(DataRegularSeason20242025!$AB$3:$AB$1315,DataRegularSeason20242025!$B$3:$B$1315, "&lt;=" &amp; GU$1, DataRegularSeason20242025!$E$3:$E$1315, $A55)</f>
        <v>74</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68</v>
      </c>
      <c r="EU57">
        <f>SUMIFS(DataRegularSeason20242025!$AA$3:$AA$1315,DataRegularSeason20242025!$B$3:$B$1315, "&lt;=" &amp; EU$1, DataRegularSeason20242025!$D$3:$D$1315, $A57)+SUMIFS(DataRegularSeason20242025!$AB$3:$AB$1315,DataRegularSeason20242025!$B$3:$B$1315, "&lt;=" &amp; EU$1, DataRegularSeason20242025!$E$3:$E$1315, $A57)</f>
        <v>68</v>
      </c>
      <c r="EV57">
        <f>SUMIFS(DataRegularSeason20242025!$AA$3:$AA$1315,DataRegularSeason20242025!$B$3:$B$1315, "&lt;=" &amp; EV$1, DataRegularSeason20242025!$D$3:$D$1315, $A57)+SUMIFS(DataRegularSeason20242025!$AB$3:$AB$1315,DataRegularSeason20242025!$B$3:$B$1315, "&lt;=" &amp; EV$1, DataRegularSeason20242025!$E$3:$E$1315, $A57)</f>
        <v>68</v>
      </c>
      <c r="EW57">
        <f>SUMIFS(DataRegularSeason20242025!$AA$3:$AA$1315,DataRegularSeason20242025!$B$3:$B$1315, "&lt;=" &amp; EW$1, DataRegularSeason20242025!$D$3:$D$1315, $A57)+SUMIFS(DataRegularSeason20242025!$AB$3:$AB$1315,DataRegularSeason20242025!$B$3:$B$1315, "&lt;=" &amp; EW$1, DataRegularSeason20242025!$E$3:$E$1315, $A57)</f>
        <v>68</v>
      </c>
      <c r="EX57">
        <f>SUMIFS(DataRegularSeason20242025!$AA$3:$AA$1315,DataRegularSeason20242025!$B$3:$B$1315, "&lt;=" &amp; EX$1, DataRegularSeason20242025!$D$3:$D$1315, $A57)+SUMIFS(DataRegularSeason20242025!$AB$3:$AB$1315,DataRegularSeason20242025!$B$3:$B$1315, "&lt;=" &amp; EX$1, DataRegularSeason20242025!$E$3:$E$1315, $A57)</f>
        <v>68</v>
      </c>
      <c r="EY57">
        <f>SUMIFS(DataRegularSeason20242025!$AA$3:$AA$1315,DataRegularSeason20242025!$B$3:$B$1315, "&lt;=" &amp; EY$1, DataRegularSeason20242025!$D$3:$D$1315, $A57)+SUMIFS(DataRegularSeason20242025!$AB$3:$AB$1315,DataRegularSeason20242025!$B$3:$B$1315, "&lt;=" &amp; EY$1, DataRegularSeason20242025!$E$3:$E$1315, $A57)</f>
        <v>68</v>
      </c>
      <c r="EZ57">
        <f>SUMIFS(DataRegularSeason20242025!$AA$3:$AA$1315,DataRegularSeason20242025!$B$3:$B$1315, "&lt;=" &amp; EZ$1, DataRegularSeason20242025!$D$3:$D$1315, $A57)+SUMIFS(DataRegularSeason20242025!$AB$3:$AB$1315,DataRegularSeason20242025!$B$3:$B$1315, "&lt;=" &amp; EZ$1, DataRegularSeason20242025!$E$3:$E$1315, $A57)</f>
        <v>68</v>
      </c>
      <c r="FA57">
        <f>SUMIFS(DataRegularSeason20242025!$AA$3:$AA$1315,DataRegularSeason20242025!$B$3:$B$1315, "&lt;=" &amp; FA$1, DataRegularSeason20242025!$D$3:$D$1315, $A57)+SUMIFS(DataRegularSeason20242025!$AB$3:$AB$1315,DataRegularSeason20242025!$B$3:$B$1315, "&lt;=" &amp; FA$1, DataRegularSeason20242025!$E$3:$E$1315, $A57)</f>
        <v>68</v>
      </c>
      <c r="FB57">
        <f>SUMIFS(DataRegularSeason20242025!$AA$3:$AA$1315,DataRegularSeason20242025!$B$3:$B$1315, "&lt;=" &amp; FB$1, DataRegularSeason20242025!$D$3:$D$1315, $A57)+SUMIFS(DataRegularSeason20242025!$AB$3:$AB$1315,DataRegularSeason20242025!$B$3:$B$1315, "&lt;=" &amp; FB$1, DataRegularSeason20242025!$E$3:$E$1315, $A57)</f>
        <v>68</v>
      </c>
      <c r="FC57">
        <f>SUMIFS(DataRegularSeason20242025!$AA$3:$AA$1315,DataRegularSeason20242025!$B$3:$B$1315, "&lt;=" &amp; FC$1, DataRegularSeason20242025!$D$3:$D$1315, $A57)+SUMIFS(DataRegularSeason20242025!$AB$3:$AB$1315,DataRegularSeason20242025!$B$3:$B$1315, "&lt;=" &amp; FC$1, DataRegularSeason20242025!$E$3:$E$1315, $A57)</f>
        <v>68</v>
      </c>
      <c r="FD57">
        <f>SUMIFS(DataRegularSeason20242025!$AA$3:$AA$1315,DataRegularSeason20242025!$B$3:$B$1315, "&lt;=" &amp; FD$1, DataRegularSeason20242025!$D$3:$D$1315, $A57)+SUMIFS(DataRegularSeason20242025!$AB$3:$AB$1315,DataRegularSeason20242025!$B$3:$B$1315, "&lt;=" &amp; FD$1, DataRegularSeason20242025!$E$3:$E$1315, $A57)</f>
        <v>68</v>
      </c>
      <c r="FE57">
        <f>SUMIFS(DataRegularSeason20242025!$AA$3:$AA$1315,DataRegularSeason20242025!$B$3:$B$1315, "&lt;=" &amp; FE$1, DataRegularSeason20242025!$D$3:$D$1315, $A57)+SUMIFS(DataRegularSeason20242025!$AB$3:$AB$1315,DataRegularSeason20242025!$B$3:$B$1315, "&lt;=" &amp; FE$1, DataRegularSeason20242025!$E$3:$E$1315, $A57)</f>
        <v>68</v>
      </c>
      <c r="FF57">
        <f>SUMIFS(DataRegularSeason20242025!$AA$3:$AA$1315,DataRegularSeason20242025!$B$3:$B$1315, "&lt;=" &amp; FF$1, DataRegularSeason20242025!$D$3:$D$1315, $A57)+SUMIFS(DataRegularSeason20242025!$AB$3:$AB$1315,DataRegularSeason20242025!$B$3:$B$1315, "&lt;=" &amp; FF$1, DataRegularSeason20242025!$E$3:$E$1315, $A57)</f>
        <v>68</v>
      </c>
      <c r="FG57">
        <f>SUMIFS(DataRegularSeason20242025!$AA$3:$AA$1315,DataRegularSeason20242025!$B$3:$B$1315, "&lt;=" &amp; FG$1, DataRegularSeason20242025!$D$3:$D$1315, $A57)+SUMIFS(DataRegularSeason20242025!$AB$3:$AB$1315,DataRegularSeason20242025!$B$3:$B$1315, "&lt;=" &amp; FG$1, DataRegularSeason20242025!$E$3:$E$1315, $A57)</f>
        <v>68</v>
      </c>
      <c r="FH57">
        <f>SUMIFS(DataRegularSeason20242025!$AA$3:$AA$1315,DataRegularSeason20242025!$B$3:$B$1315, "&lt;=" &amp; FH$1, DataRegularSeason20242025!$D$3:$D$1315, $A57)+SUMIFS(DataRegularSeason20242025!$AB$3:$AB$1315,DataRegularSeason20242025!$B$3:$B$1315, "&lt;=" &amp; FH$1, DataRegularSeason20242025!$E$3:$E$1315, $A57)</f>
        <v>68</v>
      </c>
      <c r="FI57">
        <f>SUMIFS(DataRegularSeason20242025!$AA$3:$AA$1315,DataRegularSeason20242025!$B$3:$B$1315, "&lt;=" &amp; FI$1, DataRegularSeason20242025!$D$3:$D$1315, $A57)+SUMIFS(DataRegularSeason20242025!$AB$3:$AB$1315,DataRegularSeason20242025!$B$3:$B$1315, "&lt;=" &amp; FI$1, DataRegularSeason20242025!$E$3:$E$1315, $A57)</f>
        <v>68</v>
      </c>
      <c r="FJ57">
        <f>SUMIFS(DataRegularSeason20242025!$AA$3:$AA$1315,DataRegularSeason20242025!$B$3:$B$1315, "&lt;=" &amp; FJ$1, DataRegularSeason20242025!$D$3:$D$1315, $A57)+SUMIFS(DataRegularSeason20242025!$AB$3:$AB$1315,DataRegularSeason20242025!$B$3:$B$1315, "&lt;=" &amp; FJ$1, DataRegularSeason20242025!$E$3:$E$1315, $A57)</f>
        <v>68</v>
      </c>
      <c r="FK57">
        <f>SUMIFS(DataRegularSeason20242025!$AA$3:$AA$1315,DataRegularSeason20242025!$B$3:$B$1315, "&lt;=" &amp; FK$1, DataRegularSeason20242025!$D$3:$D$1315, $A57)+SUMIFS(DataRegularSeason20242025!$AB$3:$AB$1315,DataRegularSeason20242025!$B$3:$B$1315, "&lt;=" &amp; FK$1, DataRegularSeason20242025!$E$3:$E$1315, $A57)</f>
        <v>68</v>
      </c>
      <c r="FL57">
        <f>SUMIFS(DataRegularSeason20242025!$AA$3:$AA$1315,DataRegularSeason20242025!$B$3:$B$1315, "&lt;=" &amp; FL$1, DataRegularSeason20242025!$D$3:$D$1315, $A57)+SUMIFS(DataRegularSeason20242025!$AB$3:$AB$1315,DataRegularSeason20242025!$B$3:$B$1315, "&lt;=" &amp; FL$1, DataRegularSeason20242025!$E$3:$E$1315, $A57)</f>
        <v>68</v>
      </c>
      <c r="FM57">
        <f>SUMIFS(DataRegularSeason20242025!$AA$3:$AA$1315,DataRegularSeason20242025!$B$3:$B$1315, "&lt;=" &amp; FM$1, DataRegularSeason20242025!$D$3:$D$1315, $A57)+SUMIFS(DataRegularSeason20242025!$AB$3:$AB$1315,DataRegularSeason20242025!$B$3:$B$1315, "&lt;=" &amp; FM$1, DataRegularSeason20242025!$E$3:$E$1315, $A57)</f>
        <v>68</v>
      </c>
      <c r="FN57">
        <f>SUMIFS(DataRegularSeason20242025!$AA$3:$AA$1315,DataRegularSeason20242025!$B$3:$B$1315, "&lt;=" &amp; FN$1, DataRegularSeason20242025!$D$3:$D$1315, $A57)+SUMIFS(DataRegularSeason20242025!$AB$3:$AB$1315,DataRegularSeason20242025!$B$3:$B$1315, "&lt;=" &amp; FN$1, DataRegularSeason20242025!$E$3:$E$1315, $A57)</f>
        <v>68</v>
      </c>
      <c r="FO57">
        <f>SUMIFS(DataRegularSeason20242025!$AA$3:$AA$1315,DataRegularSeason20242025!$B$3:$B$1315, "&lt;=" &amp; FO$1, DataRegularSeason20242025!$D$3:$D$1315, $A57)+SUMIFS(DataRegularSeason20242025!$AB$3:$AB$1315,DataRegularSeason20242025!$B$3:$B$1315, "&lt;=" &amp; FO$1, DataRegularSeason20242025!$E$3:$E$1315, $A57)</f>
        <v>68</v>
      </c>
      <c r="FP57">
        <f>SUMIFS(DataRegularSeason20242025!$AA$3:$AA$1315,DataRegularSeason20242025!$B$3:$B$1315, "&lt;=" &amp; FP$1, DataRegularSeason20242025!$D$3:$D$1315, $A57)+SUMIFS(DataRegularSeason20242025!$AB$3:$AB$1315,DataRegularSeason20242025!$B$3:$B$1315, "&lt;=" &amp; FP$1, DataRegularSeason20242025!$E$3:$E$1315, $A57)</f>
        <v>68</v>
      </c>
      <c r="FQ57">
        <f>SUMIFS(DataRegularSeason20242025!$AA$3:$AA$1315,DataRegularSeason20242025!$B$3:$B$1315, "&lt;=" &amp; FQ$1, DataRegularSeason20242025!$D$3:$D$1315, $A57)+SUMIFS(DataRegularSeason20242025!$AB$3:$AB$1315,DataRegularSeason20242025!$B$3:$B$1315, "&lt;=" &amp; FQ$1, DataRegularSeason20242025!$E$3:$E$1315, $A57)</f>
        <v>68</v>
      </c>
      <c r="FR57">
        <f>SUMIFS(DataRegularSeason20242025!$AA$3:$AA$1315,DataRegularSeason20242025!$B$3:$B$1315, "&lt;=" &amp; FR$1, DataRegularSeason20242025!$D$3:$D$1315, $A57)+SUMIFS(DataRegularSeason20242025!$AB$3:$AB$1315,DataRegularSeason20242025!$B$3:$B$1315, "&lt;=" &amp; FR$1, DataRegularSeason20242025!$E$3:$E$1315, $A57)</f>
        <v>68</v>
      </c>
      <c r="FS57">
        <f>SUMIFS(DataRegularSeason20242025!$AA$3:$AA$1315,DataRegularSeason20242025!$B$3:$B$1315, "&lt;=" &amp; FS$1, DataRegularSeason20242025!$D$3:$D$1315, $A57)+SUMIFS(DataRegularSeason20242025!$AB$3:$AB$1315,DataRegularSeason20242025!$B$3:$B$1315, "&lt;=" &amp; FS$1, DataRegularSeason20242025!$E$3:$E$1315, $A57)</f>
        <v>68</v>
      </c>
      <c r="FT57">
        <f>SUMIFS(DataRegularSeason20242025!$AA$3:$AA$1315,DataRegularSeason20242025!$B$3:$B$1315, "&lt;=" &amp; FT$1, DataRegularSeason20242025!$D$3:$D$1315, $A57)+SUMIFS(DataRegularSeason20242025!$AB$3:$AB$1315,DataRegularSeason20242025!$B$3:$B$1315, "&lt;=" &amp; FT$1, DataRegularSeason20242025!$E$3:$E$1315, $A57)</f>
        <v>68</v>
      </c>
      <c r="FU57">
        <f>SUMIFS(DataRegularSeason20242025!$AA$3:$AA$1315,DataRegularSeason20242025!$B$3:$B$1315, "&lt;=" &amp; FU$1, DataRegularSeason20242025!$D$3:$D$1315, $A57)+SUMIFS(DataRegularSeason20242025!$AB$3:$AB$1315,DataRegularSeason20242025!$B$3:$B$1315, "&lt;=" &amp; FU$1, DataRegularSeason20242025!$E$3:$E$1315, $A57)</f>
        <v>68</v>
      </c>
      <c r="FV57">
        <f>SUMIFS(DataRegularSeason20242025!$AA$3:$AA$1315,DataRegularSeason20242025!$B$3:$B$1315, "&lt;=" &amp; FV$1, DataRegularSeason20242025!$D$3:$D$1315, $A57)+SUMIFS(DataRegularSeason20242025!$AB$3:$AB$1315,DataRegularSeason20242025!$B$3:$B$1315, "&lt;=" &amp; FV$1, DataRegularSeason20242025!$E$3:$E$1315, $A57)</f>
        <v>68</v>
      </c>
      <c r="FW57">
        <f>SUMIFS(DataRegularSeason20242025!$AA$3:$AA$1315,DataRegularSeason20242025!$B$3:$B$1315, "&lt;=" &amp; FW$1, DataRegularSeason20242025!$D$3:$D$1315, $A57)+SUMIFS(DataRegularSeason20242025!$AB$3:$AB$1315,DataRegularSeason20242025!$B$3:$B$1315, "&lt;=" &amp; FW$1, DataRegularSeason20242025!$E$3:$E$1315, $A57)</f>
        <v>68</v>
      </c>
      <c r="FX57">
        <f>SUMIFS(DataRegularSeason20242025!$AA$3:$AA$1315,DataRegularSeason20242025!$B$3:$B$1315, "&lt;=" &amp; FX$1, DataRegularSeason20242025!$D$3:$D$1315, $A57)+SUMIFS(DataRegularSeason20242025!$AB$3:$AB$1315,DataRegularSeason20242025!$B$3:$B$1315, "&lt;=" &amp; FX$1, DataRegularSeason20242025!$E$3:$E$1315, $A57)</f>
        <v>68</v>
      </c>
      <c r="FY57">
        <f>SUMIFS(DataRegularSeason20242025!$AA$3:$AA$1315,DataRegularSeason20242025!$B$3:$B$1315, "&lt;=" &amp; FY$1, DataRegularSeason20242025!$D$3:$D$1315, $A57)+SUMIFS(DataRegularSeason20242025!$AB$3:$AB$1315,DataRegularSeason20242025!$B$3:$B$1315, "&lt;=" &amp; FY$1, DataRegularSeason20242025!$E$3:$E$1315, $A57)</f>
        <v>68</v>
      </c>
      <c r="FZ57">
        <f>SUMIFS(DataRegularSeason20242025!$AA$3:$AA$1315,DataRegularSeason20242025!$B$3:$B$1315, "&lt;=" &amp; FZ$1, DataRegularSeason20242025!$D$3:$D$1315, $A57)+SUMIFS(DataRegularSeason20242025!$AB$3:$AB$1315,DataRegularSeason20242025!$B$3:$B$1315, "&lt;=" &amp; FZ$1, DataRegularSeason20242025!$E$3:$E$1315, $A57)</f>
        <v>68</v>
      </c>
      <c r="GA57">
        <f>SUMIFS(DataRegularSeason20242025!$AA$3:$AA$1315,DataRegularSeason20242025!$B$3:$B$1315, "&lt;=" &amp; GA$1, DataRegularSeason20242025!$D$3:$D$1315, $A57)+SUMIFS(DataRegularSeason20242025!$AB$3:$AB$1315,DataRegularSeason20242025!$B$3:$B$1315, "&lt;=" &amp; GA$1, DataRegularSeason20242025!$E$3:$E$1315, $A57)</f>
        <v>68</v>
      </c>
      <c r="GB57">
        <f>SUMIFS(DataRegularSeason20242025!$AA$3:$AA$1315,DataRegularSeason20242025!$B$3:$B$1315, "&lt;=" &amp; GB$1, DataRegularSeason20242025!$D$3:$D$1315, $A57)+SUMIFS(DataRegularSeason20242025!$AB$3:$AB$1315,DataRegularSeason20242025!$B$3:$B$1315, "&lt;=" &amp; GB$1, DataRegularSeason20242025!$E$3:$E$1315, $A57)</f>
        <v>68</v>
      </c>
      <c r="GC57">
        <f>SUMIFS(DataRegularSeason20242025!$AA$3:$AA$1315,DataRegularSeason20242025!$B$3:$B$1315, "&lt;=" &amp; GC$1, DataRegularSeason20242025!$D$3:$D$1315, $A57)+SUMIFS(DataRegularSeason20242025!$AB$3:$AB$1315,DataRegularSeason20242025!$B$3:$B$1315, "&lt;=" &amp; GC$1, DataRegularSeason20242025!$E$3:$E$1315, $A57)</f>
        <v>68</v>
      </c>
      <c r="GD57">
        <f>SUMIFS(DataRegularSeason20242025!$AA$3:$AA$1315,DataRegularSeason20242025!$B$3:$B$1315, "&lt;=" &amp; GD$1, DataRegularSeason20242025!$D$3:$D$1315, $A57)+SUMIFS(DataRegularSeason20242025!$AB$3:$AB$1315,DataRegularSeason20242025!$B$3:$B$1315, "&lt;=" &amp; GD$1, DataRegularSeason20242025!$E$3:$E$1315, $A57)</f>
        <v>68</v>
      </c>
      <c r="GE57">
        <f>SUMIFS(DataRegularSeason20242025!$AA$3:$AA$1315,DataRegularSeason20242025!$B$3:$B$1315, "&lt;=" &amp; GE$1, DataRegularSeason20242025!$D$3:$D$1315, $A57)+SUMIFS(DataRegularSeason20242025!$AB$3:$AB$1315,DataRegularSeason20242025!$B$3:$B$1315, "&lt;=" &amp; GE$1, DataRegularSeason20242025!$E$3:$E$1315, $A57)</f>
        <v>68</v>
      </c>
      <c r="GF57">
        <f>SUMIFS(DataRegularSeason20242025!$AA$3:$AA$1315,DataRegularSeason20242025!$B$3:$B$1315, "&lt;=" &amp; GF$1, DataRegularSeason20242025!$D$3:$D$1315, $A57)+SUMIFS(DataRegularSeason20242025!$AB$3:$AB$1315,DataRegularSeason20242025!$B$3:$B$1315, "&lt;=" &amp; GF$1, DataRegularSeason20242025!$E$3:$E$1315, $A57)</f>
        <v>68</v>
      </c>
      <c r="GG57">
        <f>SUMIFS(DataRegularSeason20242025!$AA$3:$AA$1315,DataRegularSeason20242025!$B$3:$B$1315, "&lt;=" &amp; GG$1, DataRegularSeason20242025!$D$3:$D$1315, $A57)+SUMIFS(DataRegularSeason20242025!$AB$3:$AB$1315,DataRegularSeason20242025!$B$3:$B$1315, "&lt;=" &amp; GG$1, DataRegularSeason20242025!$E$3:$E$1315, $A57)</f>
        <v>68</v>
      </c>
      <c r="GH57">
        <f>SUMIFS(DataRegularSeason20242025!$AA$3:$AA$1315,DataRegularSeason20242025!$B$3:$B$1315, "&lt;=" &amp; GH$1, DataRegularSeason20242025!$D$3:$D$1315, $A57)+SUMIFS(DataRegularSeason20242025!$AB$3:$AB$1315,DataRegularSeason20242025!$B$3:$B$1315, "&lt;=" &amp; GH$1, DataRegularSeason20242025!$E$3:$E$1315, $A57)</f>
        <v>68</v>
      </c>
      <c r="GI57">
        <f>SUMIFS(DataRegularSeason20242025!$AA$3:$AA$1315,DataRegularSeason20242025!$B$3:$B$1315, "&lt;=" &amp; GI$1, DataRegularSeason20242025!$D$3:$D$1315, $A57)+SUMIFS(DataRegularSeason20242025!$AB$3:$AB$1315,DataRegularSeason20242025!$B$3:$B$1315, "&lt;=" &amp; GI$1, DataRegularSeason20242025!$E$3:$E$1315, $A57)</f>
        <v>68</v>
      </c>
      <c r="GJ57">
        <f>SUMIFS(DataRegularSeason20242025!$AA$3:$AA$1315,DataRegularSeason20242025!$B$3:$B$1315, "&lt;=" &amp; GJ$1, DataRegularSeason20242025!$D$3:$D$1315, $A57)+SUMIFS(DataRegularSeason20242025!$AB$3:$AB$1315,DataRegularSeason20242025!$B$3:$B$1315, "&lt;=" &amp; GJ$1, DataRegularSeason20242025!$E$3:$E$1315, $A57)</f>
        <v>68</v>
      </c>
      <c r="GK57">
        <f>SUMIFS(DataRegularSeason20242025!$AA$3:$AA$1315,DataRegularSeason20242025!$B$3:$B$1315, "&lt;=" &amp; GK$1, DataRegularSeason20242025!$D$3:$D$1315, $A57)+SUMIFS(DataRegularSeason20242025!$AB$3:$AB$1315,DataRegularSeason20242025!$B$3:$B$1315, "&lt;=" &amp; GK$1, DataRegularSeason20242025!$E$3:$E$1315, $A57)</f>
        <v>68</v>
      </c>
      <c r="GL57">
        <f>SUMIFS(DataRegularSeason20242025!$AA$3:$AA$1315,DataRegularSeason20242025!$B$3:$B$1315, "&lt;=" &amp; GL$1, DataRegularSeason20242025!$D$3:$D$1315, $A57)+SUMIFS(DataRegularSeason20242025!$AB$3:$AB$1315,DataRegularSeason20242025!$B$3:$B$1315, "&lt;=" &amp; GL$1, DataRegularSeason20242025!$E$3:$E$1315, $A57)</f>
        <v>68</v>
      </c>
      <c r="GM57">
        <f>SUMIFS(DataRegularSeason20242025!$AA$3:$AA$1315,DataRegularSeason20242025!$B$3:$B$1315, "&lt;=" &amp; GM$1, DataRegularSeason20242025!$D$3:$D$1315, $A57)+SUMIFS(DataRegularSeason20242025!$AB$3:$AB$1315,DataRegularSeason20242025!$B$3:$B$1315, "&lt;=" &amp; GM$1, DataRegularSeason20242025!$E$3:$E$1315, $A57)</f>
        <v>68</v>
      </c>
      <c r="GN57">
        <f>SUMIFS(DataRegularSeason20242025!$AA$3:$AA$1315,DataRegularSeason20242025!$B$3:$B$1315, "&lt;=" &amp; GN$1, DataRegularSeason20242025!$D$3:$D$1315, $A57)+SUMIFS(DataRegularSeason20242025!$AB$3:$AB$1315,DataRegularSeason20242025!$B$3:$B$1315, "&lt;=" &amp; GN$1, DataRegularSeason20242025!$E$3:$E$1315, $A57)</f>
        <v>68</v>
      </c>
      <c r="GO57">
        <f>SUMIFS(DataRegularSeason20242025!$AA$3:$AA$1315,DataRegularSeason20242025!$B$3:$B$1315, "&lt;=" &amp; GO$1, DataRegularSeason20242025!$D$3:$D$1315, $A57)+SUMIFS(DataRegularSeason20242025!$AB$3:$AB$1315,DataRegularSeason20242025!$B$3:$B$1315, "&lt;=" &amp; GO$1, DataRegularSeason20242025!$E$3:$E$1315, $A57)</f>
        <v>68</v>
      </c>
      <c r="GP57">
        <f>SUMIFS(DataRegularSeason20242025!$AA$3:$AA$1315,DataRegularSeason20242025!$B$3:$B$1315, "&lt;=" &amp; GP$1, DataRegularSeason20242025!$D$3:$D$1315, $A57)+SUMIFS(DataRegularSeason20242025!$AB$3:$AB$1315,DataRegularSeason20242025!$B$3:$B$1315, "&lt;=" &amp; GP$1, DataRegularSeason20242025!$E$3:$E$1315, $A57)</f>
        <v>68</v>
      </c>
      <c r="GQ57">
        <f>SUMIFS(DataRegularSeason20242025!$AA$3:$AA$1315,DataRegularSeason20242025!$B$3:$B$1315, "&lt;=" &amp; GQ$1, DataRegularSeason20242025!$D$3:$D$1315, $A57)+SUMIFS(DataRegularSeason20242025!$AB$3:$AB$1315,DataRegularSeason20242025!$B$3:$B$1315, "&lt;=" &amp; GQ$1, DataRegularSeason20242025!$E$3:$E$1315, $A57)</f>
        <v>68</v>
      </c>
      <c r="GR57">
        <f>SUMIFS(DataRegularSeason20242025!$AA$3:$AA$1315,DataRegularSeason20242025!$B$3:$B$1315, "&lt;=" &amp; GR$1, DataRegularSeason20242025!$D$3:$D$1315, $A57)+SUMIFS(DataRegularSeason20242025!$AB$3:$AB$1315,DataRegularSeason20242025!$B$3:$B$1315, "&lt;=" &amp; GR$1, DataRegularSeason20242025!$E$3:$E$1315, $A57)</f>
        <v>68</v>
      </c>
      <c r="GS57">
        <f>SUMIFS(DataRegularSeason20242025!$AA$3:$AA$1315,DataRegularSeason20242025!$B$3:$B$1315, "&lt;=" &amp; GS$1, DataRegularSeason20242025!$D$3:$D$1315, $A57)+SUMIFS(DataRegularSeason20242025!$AB$3:$AB$1315,DataRegularSeason20242025!$B$3:$B$1315, "&lt;=" &amp; GS$1, DataRegularSeason20242025!$E$3:$E$1315, $A57)</f>
        <v>68</v>
      </c>
      <c r="GT57">
        <f>SUMIFS(DataRegularSeason20242025!$AA$3:$AA$1315,DataRegularSeason20242025!$B$3:$B$1315, "&lt;=" &amp; GT$1, DataRegularSeason20242025!$D$3:$D$1315, $A57)+SUMIFS(DataRegularSeason20242025!$AB$3:$AB$1315,DataRegularSeason20242025!$B$3:$B$1315, "&lt;=" &amp; GT$1, DataRegularSeason20242025!$E$3:$E$1315, $A57)</f>
        <v>68</v>
      </c>
      <c r="GU57">
        <f>SUMIFS(DataRegularSeason20242025!$AA$3:$AA$1315,DataRegularSeason20242025!$B$3:$B$1315, "&lt;=" &amp; GU$1, DataRegularSeason20242025!$D$3:$D$1315, $A57)+SUMIFS(DataRegularSeason20242025!$AB$3:$AB$1315,DataRegularSeason20242025!$B$3:$B$1315, "&lt;=" &amp; GU$1, DataRegularSeason20242025!$E$3:$E$1315, $A57)</f>
        <v>68</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56</v>
      </c>
      <c r="ER58">
        <f>SUMIFS(DataRegularSeason20242025!$AA$3:$AA$1315,DataRegularSeason20242025!$B$3:$B$1315, "&lt;=" &amp; ER$1, DataRegularSeason20242025!$D$3:$D$1315, $A58)+SUMIFS(DataRegularSeason20242025!$AB$3:$AB$1315,DataRegularSeason20242025!$B$3:$B$1315, "&lt;=" &amp; ER$1, DataRegularSeason20242025!$E$3:$E$1315, $A58)</f>
        <v>56</v>
      </c>
      <c r="ES58">
        <f>SUMIFS(DataRegularSeason20242025!$AA$3:$AA$1315,DataRegularSeason20242025!$B$3:$B$1315, "&lt;=" &amp; ES$1, DataRegularSeason20242025!$D$3:$D$1315, $A58)+SUMIFS(DataRegularSeason20242025!$AB$3:$AB$1315,DataRegularSeason20242025!$B$3:$B$1315, "&lt;=" &amp; ES$1, DataRegularSeason20242025!$E$3:$E$1315, $A58)</f>
        <v>56</v>
      </c>
      <c r="ET58">
        <f>SUMIFS(DataRegularSeason20242025!$AA$3:$AA$1315,DataRegularSeason20242025!$B$3:$B$1315, "&lt;=" &amp; ET$1, DataRegularSeason20242025!$D$3:$D$1315, $A58)+SUMIFS(DataRegularSeason20242025!$AB$3:$AB$1315,DataRegularSeason20242025!$B$3:$B$1315, "&lt;=" &amp; ET$1, DataRegularSeason20242025!$E$3:$E$1315, $A58)</f>
        <v>56</v>
      </c>
      <c r="EU58">
        <f>SUMIFS(DataRegularSeason20242025!$AA$3:$AA$1315,DataRegularSeason20242025!$B$3:$B$1315, "&lt;=" &amp; EU$1, DataRegularSeason20242025!$D$3:$D$1315, $A58)+SUMIFS(DataRegularSeason20242025!$AB$3:$AB$1315,DataRegularSeason20242025!$B$3:$B$1315, "&lt;=" &amp; EU$1, DataRegularSeason20242025!$E$3:$E$1315, $A58)</f>
        <v>56</v>
      </c>
      <c r="EV58">
        <f>SUMIFS(DataRegularSeason20242025!$AA$3:$AA$1315,DataRegularSeason20242025!$B$3:$B$1315, "&lt;=" &amp; EV$1, DataRegularSeason20242025!$D$3:$D$1315, $A58)+SUMIFS(DataRegularSeason20242025!$AB$3:$AB$1315,DataRegularSeason20242025!$B$3:$B$1315, "&lt;=" &amp; EV$1, DataRegularSeason20242025!$E$3:$E$1315, $A58)</f>
        <v>56</v>
      </c>
      <c r="EW58">
        <f>SUMIFS(DataRegularSeason20242025!$AA$3:$AA$1315,DataRegularSeason20242025!$B$3:$B$1315, "&lt;=" &amp; EW$1, DataRegularSeason20242025!$D$3:$D$1315, $A58)+SUMIFS(DataRegularSeason20242025!$AB$3:$AB$1315,DataRegularSeason20242025!$B$3:$B$1315, "&lt;=" &amp; EW$1, DataRegularSeason20242025!$E$3:$E$1315, $A58)</f>
        <v>56</v>
      </c>
      <c r="EX58">
        <f>SUMIFS(DataRegularSeason20242025!$AA$3:$AA$1315,DataRegularSeason20242025!$B$3:$B$1315, "&lt;=" &amp; EX$1, DataRegularSeason20242025!$D$3:$D$1315, $A58)+SUMIFS(DataRegularSeason20242025!$AB$3:$AB$1315,DataRegularSeason20242025!$B$3:$B$1315, "&lt;=" &amp; EX$1, DataRegularSeason20242025!$E$3:$E$1315, $A58)</f>
        <v>56</v>
      </c>
      <c r="EY58">
        <f>SUMIFS(DataRegularSeason20242025!$AA$3:$AA$1315,DataRegularSeason20242025!$B$3:$B$1315, "&lt;=" &amp; EY$1, DataRegularSeason20242025!$D$3:$D$1315, $A58)+SUMIFS(DataRegularSeason20242025!$AB$3:$AB$1315,DataRegularSeason20242025!$B$3:$B$1315, "&lt;=" &amp; EY$1, DataRegularSeason20242025!$E$3:$E$1315, $A58)</f>
        <v>56</v>
      </c>
      <c r="EZ58">
        <f>SUMIFS(DataRegularSeason20242025!$AA$3:$AA$1315,DataRegularSeason20242025!$B$3:$B$1315, "&lt;=" &amp; EZ$1, DataRegularSeason20242025!$D$3:$D$1315, $A58)+SUMIFS(DataRegularSeason20242025!$AB$3:$AB$1315,DataRegularSeason20242025!$B$3:$B$1315, "&lt;=" &amp; EZ$1, DataRegularSeason20242025!$E$3:$E$1315, $A58)</f>
        <v>56</v>
      </c>
      <c r="FA58">
        <f>SUMIFS(DataRegularSeason20242025!$AA$3:$AA$1315,DataRegularSeason20242025!$B$3:$B$1315, "&lt;=" &amp; FA$1, DataRegularSeason20242025!$D$3:$D$1315, $A58)+SUMIFS(DataRegularSeason20242025!$AB$3:$AB$1315,DataRegularSeason20242025!$B$3:$B$1315, "&lt;=" &amp; FA$1, DataRegularSeason20242025!$E$3:$E$1315, $A58)</f>
        <v>56</v>
      </c>
      <c r="FB58">
        <f>SUMIFS(DataRegularSeason20242025!$AA$3:$AA$1315,DataRegularSeason20242025!$B$3:$B$1315, "&lt;=" &amp; FB$1, DataRegularSeason20242025!$D$3:$D$1315, $A58)+SUMIFS(DataRegularSeason20242025!$AB$3:$AB$1315,DataRegularSeason20242025!$B$3:$B$1315, "&lt;=" &amp; FB$1, DataRegularSeason20242025!$E$3:$E$1315, $A58)</f>
        <v>56</v>
      </c>
      <c r="FC58">
        <f>SUMIFS(DataRegularSeason20242025!$AA$3:$AA$1315,DataRegularSeason20242025!$B$3:$B$1315, "&lt;=" &amp; FC$1, DataRegularSeason20242025!$D$3:$D$1315, $A58)+SUMIFS(DataRegularSeason20242025!$AB$3:$AB$1315,DataRegularSeason20242025!$B$3:$B$1315, "&lt;=" &amp; FC$1, DataRegularSeason20242025!$E$3:$E$1315, $A58)</f>
        <v>56</v>
      </c>
      <c r="FD58">
        <f>SUMIFS(DataRegularSeason20242025!$AA$3:$AA$1315,DataRegularSeason20242025!$B$3:$B$1315, "&lt;=" &amp; FD$1, DataRegularSeason20242025!$D$3:$D$1315, $A58)+SUMIFS(DataRegularSeason20242025!$AB$3:$AB$1315,DataRegularSeason20242025!$B$3:$B$1315, "&lt;=" &amp; FD$1, DataRegularSeason20242025!$E$3:$E$1315, $A58)</f>
        <v>56</v>
      </c>
      <c r="FE58">
        <f>SUMIFS(DataRegularSeason20242025!$AA$3:$AA$1315,DataRegularSeason20242025!$B$3:$B$1315, "&lt;=" &amp; FE$1, DataRegularSeason20242025!$D$3:$D$1315, $A58)+SUMIFS(DataRegularSeason20242025!$AB$3:$AB$1315,DataRegularSeason20242025!$B$3:$B$1315, "&lt;=" &amp; FE$1, DataRegularSeason20242025!$E$3:$E$1315, $A58)</f>
        <v>56</v>
      </c>
      <c r="FF58">
        <f>SUMIFS(DataRegularSeason20242025!$AA$3:$AA$1315,DataRegularSeason20242025!$B$3:$B$1315, "&lt;=" &amp; FF$1, DataRegularSeason20242025!$D$3:$D$1315, $A58)+SUMIFS(DataRegularSeason20242025!$AB$3:$AB$1315,DataRegularSeason20242025!$B$3:$B$1315, "&lt;=" &amp; FF$1, DataRegularSeason20242025!$E$3:$E$1315, $A58)</f>
        <v>56</v>
      </c>
      <c r="FG58">
        <f>SUMIFS(DataRegularSeason20242025!$AA$3:$AA$1315,DataRegularSeason20242025!$B$3:$B$1315, "&lt;=" &amp; FG$1, DataRegularSeason20242025!$D$3:$D$1315, $A58)+SUMIFS(DataRegularSeason20242025!$AB$3:$AB$1315,DataRegularSeason20242025!$B$3:$B$1315, "&lt;=" &amp; FG$1, DataRegularSeason20242025!$E$3:$E$1315, $A58)</f>
        <v>56</v>
      </c>
      <c r="FH58">
        <f>SUMIFS(DataRegularSeason20242025!$AA$3:$AA$1315,DataRegularSeason20242025!$B$3:$B$1315, "&lt;=" &amp; FH$1, DataRegularSeason20242025!$D$3:$D$1315, $A58)+SUMIFS(DataRegularSeason20242025!$AB$3:$AB$1315,DataRegularSeason20242025!$B$3:$B$1315, "&lt;=" &amp; FH$1, DataRegularSeason20242025!$E$3:$E$1315, $A58)</f>
        <v>56</v>
      </c>
      <c r="FI58">
        <f>SUMIFS(DataRegularSeason20242025!$AA$3:$AA$1315,DataRegularSeason20242025!$B$3:$B$1315, "&lt;=" &amp; FI$1, DataRegularSeason20242025!$D$3:$D$1315, $A58)+SUMIFS(DataRegularSeason20242025!$AB$3:$AB$1315,DataRegularSeason20242025!$B$3:$B$1315, "&lt;=" &amp; FI$1, DataRegularSeason20242025!$E$3:$E$1315, $A58)</f>
        <v>56</v>
      </c>
      <c r="FJ58">
        <f>SUMIFS(DataRegularSeason20242025!$AA$3:$AA$1315,DataRegularSeason20242025!$B$3:$B$1315, "&lt;=" &amp; FJ$1, DataRegularSeason20242025!$D$3:$D$1315, $A58)+SUMIFS(DataRegularSeason20242025!$AB$3:$AB$1315,DataRegularSeason20242025!$B$3:$B$1315, "&lt;=" &amp; FJ$1, DataRegularSeason20242025!$E$3:$E$1315, $A58)</f>
        <v>56</v>
      </c>
      <c r="FK58">
        <f>SUMIFS(DataRegularSeason20242025!$AA$3:$AA$1315,DataRegularSeason20242025!$B$3:$B$1315, "&lt;=" &amp; FK$1, DataRegularSeason20242025!$D$3:$D$1315, $A58)+SUMIFS(DataRegularSeason20242025!$AB$3:$AB$1315,DataRegularSeason20242025!$B$3:$B$1315, "&lt;=" &amp; FK$1, DataRegularSeason20242025!$E$3:$E$1315, $A58)</f>
        <v>56</v>
      </c>
      <c r="FL58">
        <f>SUMIFS(DataRegularSeason20242025!$AA$3:$AA$1315,DataRegularSeason20242025!$B$3:$B$1315, "&lt;=" &amp; FL$1, DataRegularSeason20242025!$D$3:$D$1315, $A58)+SUMIFS(DataRegularSeason20242025!$AB$3:$AB$1315,DataRegularSeason20242025!$B$3:$B$1315, "&lt;=" &amp; FL$1, DataRegularSeason20242025!$E$3:$E$1315, $A58)</f>
        <v>56</v>
      </c>
      <c r="FM58">
        <f>SUMIFS(DataRegularSeason20242025!$AA$3:$AA$1315,DataRegularSeason20242025!$B$3:$B$1315, "&lt;=" &amp; FM$1, DataRegularSeason20242025!$D$3:$D$1315, $A58)+SUMIFS(DataRegularSeason20242025!$AB$3:$AB$1315,DataRegularSeason20242025!$B$3:$B$1315, "&lt;=" &amp; FM$1, DataRegularSeason20242025!$E$3:$E$1315, $A58)</f>
        <v>56</v>
      </c>
      <c r="FN58">
        <f>SUMIFS(DataRegularSeason20242025!$AA$3:$AA$1315,DataRegularSeason20242025!$B$3:$B$1315, "&lt;=" &amp; FN$1, DataRegularSeason20242025!$D$3:$D$1315, $A58)+SUMIFS(DataRegularSeason20242025!$AB$3:$AB$1315,DataRegularSeason20242025!$B$3:$B$1315, "&lt;=" &amp; FN$1, DataRegularSeason20242025!$E$3:$E$1315, $A58)</f>
        <v>56</v>
      </c>
      <c r="FO58">
        <f>SUMIFS(DataRegularSeason20242025!$AA$3:$AA$1315,DataRegularSeason20242025!$B$3:$B$1315, "&lt;=" &amp; FO$1, DataRegularSeason20242025!$D$3:$D$1315, $A58)+SUMIFS(DataRegularSeason20242025!$AB$3:$AB$1315,DataRegularSeason20242025!$B$3:$B$1315, "&lt;=" &amp; FO$1, DataRegularSeason20242025!$E$3:$E$1315, $A58)</f>
        <v>56</v>
      </c>
      <c r="FP58">
        <f>SUMIFS(DataRegularSeason20242025!$AA$3:$AA$1315,DataRegularSeason20242025!$B$3:$B$1315, "&lt;=" &amp; FP$1, DataRegularSeason20242025!$D$3:$D$1315, $A58)+SUMIFS(DataRegularSeason20242025!$AB$3:$AB$1315,DataRegularSeason20242025!$B$3:$B$1315, "&lt;=" &amp; FP$1, DataRegularSeason20242025!$E$3:$E$1315, $A58)</f>
        <v>56</v>
      </c>
      <c r="FQ58">
        <f>SUMIFS(DataRegularSeason20242025!$AA$3:$AA$1315,DataRegularSeason20242025!$B$3:$B$1315, "&lt;=" &amp; FQ$1, DataRegularSeason20242025!$D$3:$D$1315, $A58)+SUMIFS(DataRegularSeason20242025!$AB$3:$AB$1315,DataRegularSeason20242025!$B$3:$B$1315, "&lt;=" &amp; FQ$1, DataRegularSeason20242025!$E$3:$E$1315, $A58)</f>
        <v>56</v>
      </c>
      <c r="FR58">
        <f>SUMIFS(DataRegularSeason20242025!$AA$3:$AA$1315,DataRegularSeason20242025!$B$3:$B$1315, "&lt;=" &amp; FR$1, DataRegularSeason20242025!$D$3:$D$1315, $A58)+SUMIFS(DataRegularSeason20242025!$AB$3:$AB$1315,DataRegularSeason20242025!$B$3:$B$1315, "&lt;=" &amp; FR$1, DataRegularSeason20242025!$E$3:$E$1315, $A58)</f>
        <v>56</v>
      </c>
      <c r="FS58">
        <f>SUMIFS(DataRegularSeason20242025!$AA$3:$AA$1315,DataRegularSeason20242025!$B$3:$B$1315, "&lt;=" &amp; FS$1, DataRegularSeason20242025!$D$3:$D$1315, $A58)+SUMIFS(DataRegularSeason20242025!$AB$3:$AB$1315,DataRegularSeason20242025!$B$3:$B$1315, "&lt;=" &amp; FS$1, DataRegularSeason20242025!$E$3:$E$1315, $A58)</f>
        <v>56</v>
      </c>
      <c r="FT58">
        <f>SUMIFS(DataRegularSeason20242025!$AA$3:$AA$1315,DataRegularSeason20242025!$B$3:$B$1315, "&lt;=" &amp; FT$1, DataRegularSeason20242025!$D$3:$D$1315, $A58)+SUMIFS(DataRegularSeason20242025!$AB$3:$AB$1315,DataRegularSeason20242025!$B$3:$B$1315, "&lt;=" &amp; FT$1, DataRegularSeason20242025!$E$3:$E$1315, $A58)</f>
        <v>56</v>
      </c>
      <c r="FU58">
        <f>SUMIFS(DataRegularSeason20242025!$AA$3:$AA$1315,DataRegularSeason20242025!$B$3:$B$1315, "&lt;=" &amp; FU$1, DataRegularSeason20242025!$D$3:$D$1315, $A58)+SUMIFS(DataRegularSeason20242025!$AB$3:$AB$1315,DataRegularSeason20242025!$B$3:$B$1315, "&lt;=" &amp; FU$1, DataRegularSeason20242025!$E$3:$E$1315, $A58)</f>
        <v>56</v>
      </c>
      <c r="FV58">
        <f>SUMIFS(DataRegularSeason20242025!$AA$3:$AA$1315,DataRegularSeason20242025!$B$3:$B$1315, "&lt;=" &amp; FV$1, DataRegularSeason20242025!$D$3:$D$1315, $A58)+SUMIFS(DataRegularSeason20242025!$AB$3:$AB$1315,DataRegularSeason20242025!$B$3:$B$1315, "&lt;=" &amp; FV$1, DataRegularSeason20242025!$E$3:$E$1315, $A58)</f>
        <v>56</v>
      </c>
      <c r="FW58">
        <f>SUMIFS(DataRegularSeason20242025!$AA$3:$AA$1315,DataRegularSeason20242025!$B$3:$B$1315, "&lt;=" &amp; FW$1, DataRegularSeason20242025!$D$3:$D$1315, $A58)+SUMIFS(DataRegularSeason20242025!$AB$3:$AB$1315,DataRegularSeason20242025!$B$3:$B$1315, "&lt;=" &amp; FW$1, DataRegularSeason20242025!$E$3:$E$1315, $A58)</f>
        <v>56</v>
      </c>
      <c r="FX58">
        <f>SUMIFS(DataRegularSeason20242025!$AA$3:$AA$1315,DataRegularSeason20242025!$B$3:$B$1315, "&lt;=" &amp; FX$1, DataRegularSeason20242025!$D$3:$D$1315, $A58)+SUMIFS(DataRegularSeason20242025!$AB$3:$AB$1315,DataRegularSeason20242025!$B$3:$B$1315, "&lt;=" &amp; FX$1, DataRegularSeason20242025!$E$3:$E$1315, $A58)</f>
        <v>56</v>
      </c>
      <c r="FY58">
        <f>SUMIFS(DataRegularSeason20242025!$AA$3:$AA$1315,DataRegularSeason20242025!$B$3:$B$1315, "&lt;=" &amp; FY$1, DataRegularSeason20242025!$D$3:$D$1315, $A58)+SUMIFS(DataRegularSeason20242025!$AB$3:$AB$1315,DataRegularSeason20242025!$B$3:$B$1315, "&lt;=" &amp; FY$1, DataRegularSeason20242025!$E$3:$E$1315, $A58)</f>
        <v>56</v>
      </c>
      <c r="FZ58">
        <f>SUMIFS(DataRegularSeason20242025!$AA$3:$AA$1315,DataRegularSeason20242025!$B$3:$B$1315, "&lt;=" &amp; FZ$1, DataRegularSeason20242025!$D$3:$D$1315, $A58)+SUMIFS(DataRegularSeason20242025!$AB$3:$AB$1315,DataRegularSeason20242025!$B$3:$B$1315, "&lt;=" &amp; FZ$1, DataRegularSeason20242025!$E$3:$E$1315, $A58)</f>
        <v>56</v>
      </c>
      <c r="GA58">
        <f>SUMIFS(DataRegularSeason20242025!$AA$3:$AA$1315,DataRegularSeason20242025!$B$3:$B$1315, "&lt;=" &amp; GA$1, DataRegularSeason20242025!$D$3:$D$1315, $A58)+SUMIFS(DataRegularSeason20242025!$AB$3:$AB$1315,DataRegularSeason20242025!$B$3:$B$1315, "&lt;=" &amp; GA$1, DataRegularSeason20242025!$E$3:$E$1315, $A58)</f>
        <v>56</v>
      </c>
      <c r="GB58">
        <f>SUMIFS(DataRegularSeason20242025!$AA$3:$AA$1315,DataRegularSeason20242025!$B$3:$B$1315, "&lt;=" &amp; GB$1, DataRegularSeason20242025!$D$3:$D$1315, $A58)+SUMIFS(DataRegularSeason20242025!$AB$3:$AB$1315,DataRegularSeason20242025!$B$3:$B$1315, "&lt;=" &amp; GB$1, DataRegularSeason20242025!$E$3:$E$1315, $A58)</f>
        <v>56</v>
      </c>
      <c r="GC58">
        <f>SUMIFS(DataRegularSeason20242025!$AA$3:$AA$1315,DataRegularSeason20242025!$B$3:$B$1315, "&lt;=" &amp; GC$1, DataRegularSeason20242025!$D$3:$D$1315, $A58)+SUMIFS(DataRegularSeason20242025!$AB$3:$AB$1315,DataRegularSeason20242025!$B$3:$B$1315, "&lt;=" &amp; GC$1, DataRegularSeason20242025!$E$3:$E$1315, $A58)</f>
        <v>56</v>
      </c>
      <c r="GD58">
        <f>SUMIFS(DataRegularSeason20242025!$AA$3:$AA$1315,DataRegularSeason20242025!$B$3:$B$1315, "&lt;=" &amp; GD$1, DataRegularSeason20242025!$D$3:$D$1315, $A58)+SUMIFS(DataRegularSeason20242025!$AB$3:$AB$1315,DataRegularSeason20242025!$B$3:$B$1315, "&lt;=" &amp; GD$1, DataRegularSeason20242025!$E$3:$E$1315, $A58)</f>
        <v>56</v>
      </c>
      <c r="GE58">
        <f>SUMIFS(DataRegularSeason20242025!$AA$3:$AA$1315,DataRegularSeason20242025!$B$3:$B$1315, "&lt;=" &amp; GE$1, DataRegularSeason20242025!$D$3:$D$1315, $A58)+SUMIFS(DataRegularSeason20242025!$AB$3:$AB$1315,DataRegularSeason20242025!$B$3:$B$1315, "&lt;=" &amp; GE$1, DataRegularSeason20242025!$E$3:$E$1315, $A58)</f>
        <v>56</v>
      </c>
      <c r="GF58">
        <f>SUMIFS(DataRegularSeason20242025!$AA$3:$AA$1315,DataRegularSeason20242025!$B$3:$B$1315, "&lt;=" &amp; GF$1, DataRegularSeason20242025!$D$3:$D$1315, $A58)+SUMIFS(DataRegularSeason20242025!$AB$3:$AB$1315,DataRegularSeason20242025!$B$3:$B$1315, "&lt;=" &amp; GF$1, DataRegularSeason20242025!$E$3:$E$1315, $A58)</f>
        <v>56</v>
      </c>
      <c r="GG58">
        <f>SUMIFS(DataRegularSeason20242025!$AA$3:$AA$1315,DataRegularSeason20242025!$B$3:$B$1315, "&lt;=" &amp; GG$1, DataRegularSeason20242025!$D$3:$D$1315, $A58)+SUMIFS(DataRegularSeason20242025!$AB$3:$AB$1315,DataRegularSeason20242025!$B$3:$B$1315, "&lt;=" &amp; GG$1, DataRegularSeason20242025!$E$3:$E$1315, $A58)</f>
        <v>56</v>
      </c>
      <c r="GH58">
        <f>SUMIFS(DataRegularSeason20242025!$AA$3:$AA$1315,DataRegularSeason20242025!$B$3:$B$1315, "&lt;=" &amp; GH$1, DataRegularSeason20242025!$D$3:$D$1315, $A58)+SUMIFS(DataRegularSeason20242025!$AB$3:$AB$1315,DataRegularSeason20242025!$B$3:$B$1315, "&lt;=" &amp; GH$1, DataRegularSeason20242025!$E$3:$E$1315, $A58)</f>
        <v>56</v>
      </c>
      <c r="GI58">
        <f>SUMIFS(DataRegularSeason20242025!$AA$3:$AA$1315,DataRegularSeason20242025!$B$3:$B$1315, "&lt;=" &amp; GI$1, DataRegularSeason20242025!$D$3:$D$1315, $A58)+SUMIFS(DataRegularSeason20242025!$AB$3:$AB$1315,DataRegularSeason20242025!$B$3:$B$1315, "&lt;=" &amp; GI$1, DataRegularSeason20242025!$E$3:$E$1315, $A58)</f>
        <v>56</v>
      </c>
      <c r="GJ58">
        <f>SUMIFS(DataRegularSeason20242025!$AA$3:$AA$1315,DataRegularSeason20242025!$B$3:$B$1315, "&lt;=" &amp; GJ$1, DataRegularSeason20242025!$D$3:$D$1315, $A58)+SUMIFS(DataRegularSeason20242025!$AB$3:$AB$1315,DataRegularSeason20242025!$B$3:$B$1315, "&lt;=" &amp; GJ$1, DataRegularSeason20242025!$E$3:$E$1315, $A58)</f>
        <v>56</v>
      </c>
      <c r="GK58">
        <f>SUMIFS(DataRegularSeason20242025!$AA$3:$AA$1315,DataRegularSeason20242025!$B$3:$B$1315, "&lt;=" &amp; GK$1, DataRegularSeason20242025!$D$3:$D$1315, $A58)+SUMIFS(DataRegularSeason20242025!$AB$3:$AB$1315,DataRegularSeason20242025!$B$3:$B$1315, "&lt;=" &amp; GK$1, DataRegularSeason20242025!$E$3:$E$1315, $A58)</f>
        <v>56</v>
      </c>
      <c r="GL58">
        <f>SUMIFS(DataRegularSeason20242025!$AA$3:$AA$1315,DataRegularSeason20242025!$B$3:$B$1315, "&lt;=" &amp; GL$1, DataRegularSeason20242025!$D$3:$D$1315, $A58)+SUMIFS(DataRegularSeason20242025!$AB$3:$AB$1315,DataRegularSeason20242025!$B$3:$B$1315, "&lt;=" &amp; GL$1, DataRegularSeason20242025!$E$3:$E$1315, $A58)</f>
        <v>56</v>
      </c>
      <c r="GM58">
        <f>SUMIFS(DataRegularSeason20242025!$AA$3:$AA$1315,DataRegularSeason20242025!$B$3:$B$1315, "&lt;=" &amp; GM$1, DataRegularSeason20242025!$D$3:$D$1315, $A58)+SUMIFS(DataRegularSeason20242025!$AB$3:$AB$1315,DataRegularSeason20242025!$B$3:$B$1315, "&lt;=" &amp; GM$1, DataRegularSeason20242025!$E$3:$E$1315, $A58)</f>
        <v>56</v>
      </c>
      <c r="GN58">
        <f>SUMIFS(DataRegularSeason20242025!$AA$3:$AA$1315,DataRegularSeason20242025!$B$3:$B$1315, "&lt;=" &amp; GN$1, DataRegularSeason20242025!$D$3:$D$1315, $A58)+SUMIFS(DataRegularSeason20242025!$AB$3:$AB$1315,DataRegularSeason20242025!$B$3:$B$1315, "&lt;=" &amp; GN$1, DataRegularSeason20242025!$E$3:$E$1315, $A58)</f>
        <v>56</v>
      </c>
      <c r="GO58">
        <f>SUMIFS(DataRegularSeason20242025!$AA$3:$AA$1315,DataRegularSeason20242025!$B$3:$B$1315, "&lt;=" &amp; GO$1, DataRegularSeason20242025!$D$3:$D$1315, $A58)+SUMIFS(DataRegularSeason20242025!$AB$3:$AB$1315,DataRegularSeason20242025!$B$3:$B$1315, "&lt;=" &amp; GO$1, DataRegularSeason20242025!$E$3:$E$1315, $A58)</f>
        <v>56</v>
      </c>
      <c r="GP58">
        <f>SUMIFS(DataRegularSeason20242025!$AA$3:$AA$1315,DataRegularSeason20242025!$B$3:$B$1315, "&lt;=" &amp; GP$1, DataRegularSeason20242025!$D$3:$D$1315, $A58)+SUMIFS(DataRegularSeason20242025!$AB$3:$AB$1315,DataRegularSeason20242025!$B$3:$B$1315, "&lt;=" &amp; GP$1, DataRegularSeason20242025!$E$3:$E$1315, $A58)</f>
        <v>56</v>
      </c>
      <c r="GQ58">
        <f>SUMIFS(DataRegularSeason20242025!$AA$3:$AA$1315,DataRegularSeason20242025!$B$3:$B$1315, "&lt;=" &amp; GQ$1, DataRegularSeason20242025!$D$3:$D$1315, $A58)+SUMIFS(DataRegularSeason20242025!$AB$3:$AB$1315,DataRegularSeason20242025!$B$3:$B$1315, "&lt;=" &amp; GQ$1, DataRegularSeason20242025!$E$3:$E$1315, $A58)</f>
        <v>56</v>
      </c>
      <c r="GR58">
        <f>SUMIFS(DataRegularSeason20242025!$AA$3:$AA$1315,DataRegularSeason20242025!$B$3:$B$1315, "&lt;=" &amp; GR$1, DataRegularSeason20242025!$D$3:$D$1315, $A58)+SUMIFS(DataRegularSeason20242025!$AB$3:$AB$1315,DataRegularSeason20242025!$B$3:$B$1315, "&lt;=" &amp; GR$1, DataRegularSeason20242025!$E$3:$E$1315, $A58)</f>
        <v>56</v>
      </c>
      <c r="GS58">
        <f>SUMIFS(DataRegularSeason20242025!$AA$3:$AA$1315,DataRegularSeason20242025!$B$3:$B$1315, "&lt;=" &amp; GS$1, DataRegularSeason20242025!$D$3:$D$1315, $A58)+SUMIFS(DataRegularSeason20242025!$AB$3:$AB$1315,DataRegularSeason20242025!$B$3:$B$1315, "&lt;=" &amp; GS$1, DataRegularSeason20242025!$E$3:$E$1315, $A58)</f>
        <v>56</v>
      </c>
      <c r="GT58">
        <f>SUMIFS(DataRegularSeason20242025!$AA$3:$AA$1315,DataRegularSeason20242025!$B$3:$B$1315, "&lt;=" &amp; GT$1, DataRegularSeason20242025!$D$3:$D$1315, $A58)+SUMIFS(DataRegularSeason20242025!$AB$3:$AB$1315,DataRegularSeason20242025!$B$3:$B$1315, "&lt;=" &amp; GT$1, DataRegularSeason20242025!$E$3:$E$1315, $A58)</f>
        <v>56</v>
      </c>
      <c r="GU58">
        <f>SUMIFS(DataRegularSeason20242025!$AA$3:$AA$1315,DataRegularSeason20242025!$B$3:$B$1315, "&lt;=" &amp; GU$1, DataRegularSeason20242025!$D$3:$D$1315, $A58)+SUMIFS(DataRegularSeason20242025!$AB$3:$AB$1315,DataRegularSeason20242025!$B$3:$B$1315, "&lt;=" &amp; GU$1, DataRegularSeason20242025!$E$3:$E$1315, $A58)</f>
        <v>56</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57</v>
      </c>
      <c r="ER59">
        <f>SUMIFS(DataRegularSeason20242025!$AA$3:$AA$1315,DataRegularSeason20242025!$B$3:$B$1315, "&lt;=" &amp; ER$1, DataRegularSeason20242025!$D$3:$D$1315, $A59)+SUMIFS(DataRegularSeason20242025!$AB$3:$AB$1315,DataRegularSeason20242025!$B$3:$B$1315, "&lt;=" &amp; ER$1, DataRegularSeason20242025!$E$3:$E$1315, $A59)</f>
        <v>57</v>
      </c>
      <c r="ES59">
        <f>SUMIFS(DataRegularSeason20242025!$AA$3:$AA$1315,DataRegularSeason20242025!$B$3:$B$1315, "&lt;=" &amp; ES$1, DataRegularSeason20242025!$D$3:$D$1315, $A59)+SUMIFS(DataRegularSeason20242025!$AB$3:$AB$1315,DataRegularSeason20242025!$B$3:$B$1315, "&lt;=" &amp; ES$1, DataRegularSeason20242025!$E$3:$E$1315, $A59)</f>
        <v>57</v>
      </c>
      <c r="ET59">
        <f>SUMIFS(DataRegularSeason20242025!$AA$3:$AA$1315,DataRegularSeason20242025!$B$3:$B$1315, "&lt;=" &amp; ET$1, DataRegularSeason20242025!$D$3:$D$1315, $A59)+SUMIFS(DataRegularSeason20242025!$AB$3:$AB$1315,DataRegularSeason20242025!$B$3:$B$1315, "&lt;=" &amp; ET$1, DataRegularSeason20242025!$E$3:$E$1315, $A59)</f>
        <v>57</v>
      </c>
      <c r="EU59">
        <f>SUMIFS(DataRegularSeason20242025!$AA$3:$AA$1315,DataRegularSeason20242025!$B$3:$B$1315, "&lt;=" &amp; EU$1, DataRegularSeason20242025!$D$3:$D$1315, $A59)+SUMIFS(DataRegularSeason20242025!$AB$3:$AB$1315,DataRegularSeason20242025!$B$3:$B$1315, "&lt;=" &amp; EU$1, DataRegularSeason20242025!$E$3:$E$1315, $A59)</f>
        <v>57</v>
      </c>
      <c r="EV59">
        <f>SUMIFS(DataRegularSeason20242025!$AA$3:$AA$1315,DataRegularSeason20242025!$B$3:$B$1315, "&lt;=" &amp; EV$1, DataRegularSeason20242025!$D$3:$D$1315, $A59)+SUMIFS(DataRegularSeason20242025!$AB$3:$AB$1315,DataRegularSeason20242025!$B$3:$B$1315, "&lt;=" &amp; EV$1, DataRegularSeason20242025!$E$3:$E$1315, $A59)</f>
        <v>57</v>
      </c>
      <c r="EW59">
        <f>SUMIFS(DataRegularSeason20242025!$AA$3:$AA$1315,DataRegularSeason20242025!$B$3:$B$1315, "&lt;=" &amp; EW$1, DataRegularSeason20242025!$D$3:$D$1315, $A59)+SUMIFS(DataRegularSeason20242025!$AB$3:$AB$1315,DataRegularSeason20242025!$B$3:$B$1315, "&lt;=" &amp; EW$1, DataRegularSeason20242025!$E$3:$E$1315, $A59)</f>
        <v>57</v>
      </c>
      <c r="EX59">
        <f>SUMIFS(DataRegularSeason20242025!$AA$3:$AA$1315,DataRegularSeason20242025!$B$3:$B$1315, "&lt;=" &amp; EX$1, DataRegularSeason20242025!$D$3:$D$1315, $A59)+SUMIFS(DataRegularSeason20242025!$AB$3:$AB$1315,DataRegularSeason20242025!$B$3:$B$1315, "&lt;=" &amp; EX$1, DataRegularSeason20242025!$E$3:$E$1315, $A59)</f>
        <v>57</v>
      </c>
      <c r="EY59">
        <f>SUMIFS(DataRegularSeason20242025!$AA$3:$AA$1315,DataRegularSeason20242025!$B$3:$B$1315, "&lt;=" &amp; EY$1, DataRegularSeason20242025!$D$3:$D$1315, $A59)+SUMIFS(DataRegularSeason20242025!$AB$3:$AB$1315,DataRegularSeason20242025!$B$3:$B$1315, "&lt;=" &amp; EY$1, DataRegularSeason20242025!$E$3:$E$1315, $A59)</f>
        <v>57</v>
      </c>
      <c r="EZ59">
        <f>SUMIFS(DataRegularSeason20242025!$AA$3:$AA$1315,DataRegularSeason20242025!$B$3:$B$1315, "&lt;=" &amp; EZ$1, DataRegularSeason20242025!$D$3:$D$1315, $A59)+SUMIFS(DataRegularSeason20242025!$AB$3:$AB$1315,DataRegularSeason20242025!$B$3:$B$1315, "&lt;=" &amp; EZ$1, DataRegularSeason20242025!$E$3:$E$1315, $A59)</f>
        <v>57</v>
      </c>
      <c r="FA59">
        <f>SUMIFS(DataRegularSeason20242025!$AA$3:$AA$1315,DataRegularSeason20242025!$B$3:$B$1315, "&lt;=" &amp; FA$1, DataRegularSeason20242025!$D$3:$D$1315, $A59)+SUMIFS(DataRegularSeason20242025!$AB$3:$AB$1315,DataRegularSeason20242025!$B$3:$B$1315, "&lt;=" &amp; FA$1, DataRegularSeason20242025!$E$3:$E$1315, $A59)</f>
        <v>57</v>
      </c>
      <c r="FB59">
        <f>SUMIFS(DataRegularSeason20242025!$AA$3:$AA$1315,DataRegularSeason20242025!$B$3:$B$1315, "&lt;=" &amp; FB$1, DataRegularSeason20242025!$D$3:$D$1315, $A59)+SUMIFS(DataRegularSeason20242025!$AB$3:$AB$1315,DataRegularSeason20242025!$B$3:$B$1315, "&lt;=" &amp; FB$1, DataRegularSeason20242025!$E$3:$E$1315, $A59)</f>
        <v>57</v>
      </c>
      <c r="FC59">
        <f>SUMIFS(DataRegularSeason20242025!$AA$3:$AA$1315,DataRegularSeason20242025!$B$3:$B$1315, "&lt;=" &amp; FC$1, DataRegularSeason20242025!$D$3:$D$1315, $A59)+SUMIFS(DataRegularSeason20242025!$AB$3:$AB$1315,DataRegularSeason20242025!$B$3:$B$1315, "&lt;=" &amp; FC$1, DataRegularSeason20242025!$E$3:$E$1315, $A59)</f>
        <v>57</v>
      </c>
      <c r="FD59">
        <f>SUMIFS(DataRegularSeason20242025!$AA$3:$AA$1315,DataRegularSeason20242025!$B$3:$B$1315, "&lt;=" &amp; FD$1, DataRegularSeason20242025!$D$3:$D$1315, $A59)+SUMIFS(DataRegularSeason20242025!$AB$3:$AB$1315,DataRegularSeason20242025!$B$3:$B$1315, "&lt;=" &amp; FD$1, DataRegularSeason20242025!$E$3:$E$1315, $A59)</f>
        <v>57</v>
      </c>
      <c r="FE59">
        <f>SUMIFS(DataRegularSeason20242025!$AA$3:$AA$1315,DataRegularSeason20242025!$B$3:$B$1315, "&lt;=" &amp; FE$1, DataRegularSeason20242025!$D$3:$D$1315, $A59)+SUMIFS(DataRegularSeason20242025!$AB$3:$AB$1315,DataRegularSeason20242025!$B$3:$B$1315, "&lt;=" &amp; FE$1, DataRegularSeason20242025!$E$3:$E$1315, $A59)</f>
        <v>57</v>
      </c>
      <c r="FF59">
        <f>SUMIFS(DataRegularSeason20242025!$AA$3:$AA$1315,DataRegularSeason20242025!$B$3:$B$1315, "&lt;=" &amp; FF$1, DataRegularSeason20242025!$D$3:$D$1315, $A59)+SUMIFS(DataRegularSeason20242025!$AB$3:$AB$1315,DataRegularSeason20242025!$B$3:$B$1315, "&lt;=" &amp; FF$1, DataRegularSeason20242025!$E$3:$E$1315, $A59)</f>
        <v>57</v>
      </c>
      <c r="FG59">
        <f>SUMIFS(DataRegularSeason20242025!$AA$3:$AA$1315,DataRegularSeason20242025!$B$3:$B$1315, "&lt;=" &amp; FG$1, DataRegularSeason20242025!$D$3:$D$1315, $A59)+SUMIFS(DataRegularSeason20242025!$AB$3:$AB$1315,DataRegularSeason20242025!$B$3:$B$1315, "&lt;=" &amp; FG$1, DataRegularSeason20242025!$E$3:$E$1315, $A59)</f>
        <v>57</v>
      </c>
      <c r="FH59">
        <f>SUMIFS(DataRegularSeason20242025!$AA$3:$AA$1315,DataRegularSeason20242025!$B$3:$B$1315, "&lt;=" &amp; FH$1, DataRegularSeason20242025!$D$3:$D$1315, $A59)+SUMIFS(DataRegularSeason20242025!$AB$3:$AB$1315,DataRegularSeason20242025!$B$3:$B$1315, "&lt;=" &amp; FH$1, DataRegularSeason20242025!$E$3:$E$1315, $A59)</f>
        <v>57</v>
      </c>
      <c r="FI59">
        <f>SUMIFS(DataRegularSeason20242025!$AA$3:$AA$1315,DataRegularSeason20242025!$B$3:$B$1315, "&lt;=" &amp; FI$1, DataRegularSeason20242025!$D$3:$D$1315, $A59)+SUMIFS(DataRegularSeason20242025!$AB$3:$AB$1315,DataRegularSeason20242025!$B$3:$B$1315, "&lt;=" &amp; FI$1, DataRegularSeason20242025!$E$3:$E$1315, $A59)</f>
        <v>57</v>
      </c>
      <c r="FJ59">
        <f>SUMIFS(DataRegularSeason20242025!$AA$3:$AA$1315,DataRegularSeason20242025!$B$3:$B$1315, "&lt;=" &amp; FJ$1, DataRegularSeason20242025!$D$3:$D$1315, $A59)+SUMIFS(DataRegularSeason20242025!$AB$3:$AB$1315,DataRegularSeason20242025!$B$3:$B$1315, "&lt;=" &amp; FJ$1, DataRegularSeason20242025!$E$3:$E$1315, $A59)</f>
        <v>57</v>
      </c>
      <c r="FK59">
        <f>SUMIFS(DataRegularSeason20242025!$AA$3:$AA$1315,DataRegularSeason20242025!$B$3:$B$1315, "&lt;=" &amp; FK$1, DataRegularSeason20242025!$D$3:$D$1315, $A59)+SUMIFS(DataRegularSeason20242025!$AB$3:$AB$1315,DataRegularSeason20242025!$B$3:$B$1315, "&lt;=" &amp; FK$1, DataRegularSeason20242025!$E$3:$E$1315, $A59)</f>
        <v>57</v>
      </c>
      <c r="FL59">
        <f>SUMIFS(DataRegularSeason20242025!$AA$3:$AA$1315,DataRegularSeason20242025!$B$3:$B$1315, "&lt;=" &amp; FL$1, DataRegularSeason20242025!$D$3:$D$1315, $A59)+SUMIFS(DataRegularSeason20242025!$AB$3:$AB$1315,DataRegularSeason20242025!$B$3:$B$1315, "&lt;=" &amp; FL$1, DataRegularSeason20242025!$E$3:$E$1315, $A59)</f>
        <v>57</v>
      </c>
      <c r="FM59">
        <f>SUMIFS(DataRegularSeason20242025!$AA$3:$AA$1315,DataRegularSeason20242025!$B$3:$B$1315, "&lt;=" &amp; FM$1, DataRegularSeason20242025!$D$3:$D$1315, $A59)+SUMIFS(DataRegularSeason20242025!$AB$3:$AB$1315,DataRegularSeason20242025!$B$3:$B$1315, "&lt;=" &amp; FM$1, DataRegularSeason20242025!$E$3:$E$1315, $A59)</f>
        <v>57</v>
      </c>
      <c r="FN59">
        <f>SUMIFS(DataRegularSeason20242025!$AA$3:$AA$1315,DataRegularSeason20242025!$B$3:$B$1315, "&lt;=" &amp; FN$1, DataRegularSeason20242025!$D$3:$D$1315, $A59)+SUMIFS(DataRegularSeason20242025!$AB$3:$AB$1315,DataRegularSeason20242025!$B$3:$B$1315, "&lt;=" &amp; FN$1, DataRegularSeason20242025!$E$3:$E$1315, $A59)</f>
        <v>57</v>
      </c>
      <c r="FO59">
        <f>SUMIFS(DataRegularSeason20242025!$AA$3:$AA$1315,DataRegularSeason20242025!$B$3:$B$1315, "&lt;=" &amp; FO$1, DataRegularSeason20242025!$D$3:$D$1315, $A59)+SUMIFS(DataRegularSeason20242025!$AB$3:$AB$1315,DataRegularSeason20242025!$B$3:$B$1315, "&lt;=" &amp; FO$1, DataRegularSeason20242025!$E$3:$E$1315, $A59)</f>
        <v>57</v>
      </c>
      <c r="FP59">
        <f>SUMIFS(DataRegularSeason20242025!$AA$3:$AA$1315,DataRegularSeason20242025!$B$3:$B$1315, "&lt;=" &amp; FP$1, DataRegularSeason20242025!$D$3:$D$1315, $A59)+SUMIFS(DataRegularSeason20242025!$AB$3:$AB$1315,DataRegularSeason20242025!$B$3:$B$1315, "&lt;=" &amp; FP$1, DataRegularSeason20242025!$E$3:$E$1315, $A59)</f>
        <v>57</v>
      </c>
      <c r="FQ59">
        <f>SUMIFS(DataRegularSeason20242025!$AA$3:$AA$1315,DataRegularSeason20242025!$B$3:$B$1315, "&lt;=" &amp; FQ$1, DataRegularSeason20242025!$D$3:$D$1315, $A59)+SUMIFS(DataRegularSeason20242025!$AB$3:$AB$1315,DataRegularSeason20242025!$B$3:$B$1315, "&lt;=" &amp; FQ$1, DataRegularSeason20242025!$E$3:$E$1315, $A59)</f>
        <v>57</v>
      </c>
      <c r="FR59">
        <f>SUMIFS(DataRegularSeason20242025!$AA$3:$AA$1315,DataRegularSeason20242025!$B$3:$B$1315, "&lt;=" &amp; FR$1, DataRegularSeason20242025!$D$3:$D$1315, $A59)+SUMIFS(DataRegularSeason20242025!$AB$3:$AB$1315,DataRegularSeason20242025!$B$3:$B$1315, "&lt;=" &amp; FR$1, DataRegularSeason20242025!$E$3:$E$1315, $A59)</f>
        <v>57</v>
      </c>
      <c r="FS59">
        <f>SUMIFS(DataRegularSeason20242025!$AA$3:$AA$1315,DataRegularSeason20242025!$B$3:$B$1315, "&lt;=" &amp; FS$1, DataRegularSeason20242025!$D$3:$D$1315, $A59)+SUMIFS(DataRegularSeason20242025!$AB$3:$AB$1315,DataRegularSeason20242025!$B$3:$B$1315, "&lt;=" &amp; FS$1, DataRegularSeason20242025!$E$3:$E$1315, $A59)</f>
        <v>57</v>
      </c>
      <c r="FT59">
        <f>SUMIFS(DataRegularSeason20242025!$AA$3:$AA$1315,DataRegularSeason20242025!$B$3:$B$1315, "&lt;=" &amp; FT$1, DataRegularSeason20242025!$D$3:$D$1315, $A59)+SUMIFS(DataRegularSeason20242025!$AB$3:$AB$1315,DataRegularSeason20242025!$B$3:$B$1315, "&lt;=" &amp; FT$1, DataRegularSeason20242025!$E$3:$E$1315, $A59)</f>
        <v>57</v>
      </c>
      <c r="FU59">
        <f>SUMIFS(DataRegularSeason20242025!$AA$3:$AA$1315,DataRegularSeason20242025!$B$3:$B$1315, "&lt;=" &amp; FU$1, DataRegularSeason20242025!$D$3:$D$1315, $A59)+SUMIFS(DataRegularSeason20242025!$AB$3:$AB$1315,DataRegularSeason20242025!$B$3:$B$1315, "&lt;=" &amp; FU$1, DataRegularSeason20242025!$E$3:$E$1315, $A59)</f>
        <v>57</v>
      </c>
      <c r="FV59">
        <f>SUMIFS(DataRegularSeason20242025!$AA$3:$AA$1315,DataRegularSeason20242025!$B$3:$B$1315, "&lt;=" &amp; FV$1, DataRegularSeason20242025!$D$3:$D$1315, $A59)+SUMIFS(DataRegularSeason20242025!$AB$3:$AB$1315,DataRegularSeason20242025!$B$3:$B$1315, "&lt;=" &amp; FV$1, DataRegularSeason20242025!$E$3:$E$1315, $A59)</f>
        <v>57</v>
      </c>
      <c r="FW59">
        <f>SUMIFS(DataRegularSeason20242025!$AA$3:$AA$1315,DataRegularSeason20242025!$B$3:$B$1315, "&lt;=" &amp; FW$1, DataRegularSeason20242025!$D$3:$D$1315, $A59)+SUMIFS(DataRegularSeason20242025!$AB$3:$AB$1315,DataRegularSeason20242025!$B$3:$B$1315, "&lt;=" &amp; FW$1, DataRegularSeason20242025!$E$3:$E$1315, $A59)</f>
        <v>57</v>
      </c>
      <c r="FX59">
        <f>SUMIFS(DataRegularSeason20242025!$AA$3:$AA$1315,DataRegularSeason20242025!$B$3:$B$1315, "&lt;=" &amp; FX$1, DataRegularSeason20242025!$D$3:$D$1315, $A59)+SUMIFS(DataRegularSeason20242025!$AB$3:$AB$1315,DataRegularSeason20242025!$B$3:$B$1315, "&lt;=" &amp; FX$1, DataRegularSeason20242025!$E$3:$E$1315, $A59)</f>
        <v>57</v>
      </c>
      <c r="FY59">
        <f>SUMIFS(DataRegularSeason20242025!$AA$3:$AA$1315,DataRegularSeason20242025!$B$3:$B$1315, "&lt;=" &amp; FY$1, DataRegularSeason20242025!$D$3:$D$1315, $A59)+SUMIFS(DataRegularSeason20242025!$AB$3:$AB$1315,DataRegularSeason20242025!$B$3:$B$1315, "&lt;=" &amp; FY$1, DataRegularSeason20242025!$E$3:$E$1315, $A59)</f>
        <v>57</v>
      </c>
      <c r="FZ59">
        <f>SUMIFS(DataRegularSeason20242025!$AA$3:$AA$1315,DataRegularSeason20242025!$B$3:$B$1315, "&lt;=" &amp; FZ$1, DataRegularSeason20242025!$D$3:$D$1315, $A59)+SUMIFS(DataRegularSeason20242025!$AB$3:$AB$1315,DataRegularSeason20242025!$B$3:$B$1315, "&lt;=" &amp; FZ$1, DataRegularSeason20242025!$E$3:$E$1315, $A59)</f>
        <v>57</v>
      </c>
      <c r="GA59">
        <f>SUMIFS(DataRegularSeason20242025!$AA$3:$AA$1315,DataRegularSeason20242025!$B$3:$B$1315, "&lt;=" &amp; GA$1, DataRegularSeason20242025!$D$3:$D$1315, $A59)+SUMIFS(DataRegularSeason20242025!$AB$3:$AB$1315,DataRegularSeason20242025!$B$3:$B$1315, "&lt;=" &amp; GA$1, DataRegularSeason20242025!$E$3:$E$1315, $A59)</f>
        <v>57</v>
      </c>
      <c r="GB59">
        <f>SUMIFS(DataRegularSeason20242025!$AA$3:$AA$1315,DataRegularSeason20242025!$B$3:$B$1315, "&lt;=" &amp; GB$1, DataRegularSeason20242025!$D$3:$D$1315, $A59)+SUMIFS(DataRegularSeason20242025!$AB$3:$AB$1315,DataRegularSeason20242025!$B$3:$B$1315, "&lt;=" &amp; GB$1, DataRegularSeason20242025!$E$3:$E$1315, $A59)</f>
        <v>57</v>
      </c>
      <c r="GC59">
        <f>SUMIFS(DataRegularSeason20242025!$AA$3:$AA$1315,DataRegularSeason20242025!$B$3:$B$1315, "&lt;=" &amp; GC$1, DataRegularSeason20242025!$D$3:$D$1315, $A59)+SUMIFS(DataRegularSeason20242025!$AB$3:$AB$1315,DataRegularSeason20242025!$B$3:$B$1315, "&lt;=" &amp; GC$1, DataRegularSeason20242025!$E$3:$E$1315, $A59)</f>
        <v>57</v>
      </c>
      <c r="GD59">
        <f>SUMIFS(DataRegularSeason20242025!$AA$3:$AA$1315,DataRegularSeason20242025!$B$3:$B$1315, "&lt;=" &amp; GD$1, DataRegularSeason20242025!$D$3:$D$1315, $A59)+SUMIFS(DataRegularSeason20242025!$AB$3:$AB$1315,DataRegularSeason20242025!$B$3:$B$1315, "&lt;=" &amp; GD$1, DataRegularSeason20242025!$E$3:$E$1315, $A59)</f>
        <v>57</v>
      </c>
      <c r="GE59">
        <f>SUMIFS(DataRegularSeason20242025!$AA$3:$AA$1315,DataRegularSeason20242025!$B$3:$B$1315, "&lt;=" &amp; GE$1, DataRegularSeason20242025!$D$3:$D$1315, $A59)+SUMIFS(DataRegularSeason20242025!$AB$3:$AB$1315,DataRegularSeason20242025!$B$3:$B$1315, "&lt;=" &amp; GE$1, DataRegularSeason20242025!$E$3:$E$1315, $A59)</f>
        <v>57</v>
      </c>
      <c r="GF59">
        <f>SUMIFS(DataRegularSeason20242025!$AA$3:$AA$1315,DataRegularSeason20242025!$B$3:$B$1315, "&lt;=" &amp; GF$1, DataRegularSeason20242025!$D$3:$D$1315, $A59)+SUMIFS(DataRegularSeason20242025!$AB$3:$AB$1315,DataRegularSeason20242025!$B$3:$B$1315, "&lt;=" &amp; GF$1, DataRegularSeason20242025!$E$3:$E$1315, $A59)</f>
        <v>57</v>
      </c>
      <c r="GG59">
        <f>SUMIFS(DataRegularSeason20242025!$AA$3:$AA$1315,DataRegularSeason20242025!$B$3:$B$1315, "&lt;=" &amp; GG$1, DataRegularSeason20242025!$D$3:$D$1315, $A59)+SUMIFS(DataRegularSeason20242025!$AB$3:$AB$1315,DataRegularSeason20242025!$B$3:$B$1315, "&lt;=" &amp; GG$1, DataRegularSeason20242025!$E$3:$E$1315, $A59)</f>
        <v>57</v>
      </c>
      <c r="GH59">
        <f>SUMIFS(DataRegularSeason20242025!$AA$3:$AA$1315,DataRegularSeason20242025!$B$3:$B$1315, "&lt;=" &amp; GH$1, DataRegularSeason20242025!$D$3:$D$1315, $A59)+SUMIFS(DataRegularSeason20242025!$AB$3:$AB$1315,DataRegularSeason20242025!$B$3:$B$1315, "&lt;=" &amp; GH$1, DataRegularSeason20242025!$E$3:$E$1315, $A59)</f>
        <v>57</v>
      </c>
      <c r="GI59">
        <f>SUMIFS(DataRegularSeason20242025!$AA$3:$AA$1315,DataRegularSeason20242025!$B$3:$B$1315, "&lt;=" &amp; GI$1, DataRegularSeason20242025!$D$3:$D$1315, $A59)+SUMIFS(DataRegularSeason20242025!$AB$3:$AB$1315,DataRegularSeason20242025!$B$3:$B$1315, "&lt;=" &amp; GI$1, DataRegularSeason20242025!$E$3:$E$1315, $A59)</f>
        <v>57</v>
      </c>
      <c r="GJ59">
        <f>SUMIFS(DataRegularSeason20242025!$AA$3:$AA$1315,DataRegularSeason20242025!$B$3:$B$1315, "&lt;=" &amp; GJ$1, DataRegularSeason20242025!$D$3:$D$1315, $A59)+SUMIFS(DataRegularSeason20242025!$AB$3:$AB$1315,DataRegularSeason20242025!$B$3:$B$1315, "&lt;=" &amp; GJ$1, DataRegularSeason20242025!$E$3:$E$1315, $A59)</f>
        <v>57</v>
      </c>
      <c r="GK59">
        <f>SUMIFS(DataRegularSeason20242025!$AA$3:$AA$1315,DataRegularSeason20242025!$B$3:$B$1315, "&lt;=" &amp; GK$1, DataRegularSeason20242025!$D$3:$D$1315, $A59)+SUMIFS(DataRegularSeason20242025!$AB$3:$AB$1315,DataRegularSeason20242025!$B$3:$B$1315, "&lt;=" &amp; GK$1, DataRegularSeason20242025!$E$3:$E$1315, $A59)</f>
        <v>57</v>
      </c>
      <c r="GL59">
        <f>SUMIFS(DataRegularSeason20242025!$AA$3:$AA$1315,DataRegularSeason20242025!$B$3:$B$1315, "&lt;=" &amp; GL$1, DataRegularSeason20242025!$D$3:$D$1315, $A59)+SUMIFS(DataRegularSeason20242025!$AB$3:$AB$1315,DataRegularSeason20242025!$B$3:$B$1315, "&lt;=" &amp; GL$1, DataRegularSeason20242025!$E$3:$E$1315, $A59)</f>
        <v>57</v>
      </c>
      <c r="GM59">
        <f>SUMIFS(DataRegularSeason20242025!$AA$3:$AA$1315,DataRegularSeason20242025!$B$3:$B$1315, "&lt;=" &amp; GM$1, DataRegularSeason20242025!$D$3:$D$1315, $A59)+SUMIFS(DataRegularSeason20242025!$AB$3:$AB$1315,DataRegularSeason20242025!$B$3:$B$1315, "&lt;=" &amp; GM$1, DataRegularSeason20242025!$E$3:$E$1315, $A59)</f>
        <v>57</v>
      </c>
      <c r="GN59">
        <f>SUMIFS(DataRegularSeason20242025!$AA$3:$AA$1315,DataRegularSeason20242025!$B$3:$B$1315, "&lt;=" &amp; GN$1, DataRegularSeason20242025!$D$3:$D$1315, $A59)+SUMIFS(DataRegularSeason20242025!$AB$3:$AB$1315,DataRegularSeason20242025!$B$3:$B$1315, "&lt;=" &amp; GN$1, DataRegularSeason20242025!$E$3:$E$1315, $A59)</f>
        <v>57</v>
      </c>
      <c r="GO59">
        <f>SUMIFS(DataRegularSeason20242025!$AA$3:$AA$1315,DataRegularSeason20242025!$B$3:$B$1315, "&lt;=" &amp; GO$1, DataRegularSeason20242025!$D$3:$D$1315, $A59)+SUMIFS(DataRegularSeason20242025!$AB$3:$AB$1315,DataRegularSeason20242025!$B$3:$B$1315, "&lt;=" &amp; GO$1, DataRegularSeason20242025!$E$3:$E$1315, $A59)</f>
        <v>57</v>
      </c>
      <c r="GP59">
        <f>SUMIFS(DataRegularSeason20242025!$AA$3:$AA$1315,DataRegularSeason20242025!$B$3:$B$1315, "&lt;=" &amp; GP$1, DataRegularSeason20242025!$D$3:$D$1315, $A59)+SUMIFS(DataRegularSeason20242025!$AB$3:$AB$1315,DataRegularSeason20242025!$B$3:$B$1315, "&lt;=" &amp; GP$1, DataRegularSeason20242025!$E$3:$E$1315, $A59)</f>
        <v>57</v>
      </c>
      <c r="GQ59">
        <f>SUMIFS(DataRegularSeason20242025!$AA$3:$AA$1315,DataRegularSeason20242025!$B$3:$B$1315, "&lt;=" &amp; GQ$1, DataRegularSeason20242025!$D$3:$D$1315, $A59)+SUMIFS(DataRegularSeason20242025!$AB$3:$AB$1315,DataRegularSeason20242025!$B$3:$B$1315, "&lt;=" &amp; GQ$1, DataRegularSeason20242025!$E$3:$E$1315, $A59)</f>
        <v>57</v>
      </c>
      <c r="GR59">
        <f>SUMIFS(DataRegularSeason20242025!$AA$3:$AA$1315,DataRegularSeason20242025!$B$3:$B$1315, "&lt;=" &amp; GR$1, DataRegularSeason20242025!$D$3:$D$1315, $A59)+SUMIFS(DataRegularSeason20242025!$AB$3:$AB$1315,DataRegularSeason20242025!$B$3:$B$1315, "&lt;=" &amp; GR$1, DataRegularSeason20242025!$E$3:$E$1315, $A59)</f>
        <v>57</v>
      </c>
      <c r="GS59">
        <f>SUMIFS(DataRegularSeason20242025!$AA$3:$AA$1315,DataRegularSeason20242025!$B$3:$B$1315, "&lt;=" &amp; GS$1, DataRegularSeason20242025!$D$3:$D$1315, $A59)+SUMIFS(DataRegularSeason20242025!$AB$3:$AB$1315,DataRegularSeason20242025!$B$3:$B$1315, "&lt;=" &amp; GS$1, DataRegularSeason20242025!$E$3:$E$1315, $A59)</f>
        <v>57</v>
      </c>
      <c r="GT59">
        <f>SUMIFS(DataRegularSeason20242025!$AA$3:$AA$1315,DataRegularSeason20242025!$B$3:$B$1315, "&lt;=" &amp; GT$1, DataRegularSeason20242025!$D$3:$D$1315, $A59)+SUMIFS(DataRegularSeason20242025!$AB$3:$AB$1315,DataRegularSeason20242025!$B$3:$B$1315, "&lt;=" &amp; GT$1, DataRegularSeason20242025!$E$3:$E$1315, $A59)</f>
        <v>57</v>
      </c>
      <c r="GU59">
        <f>SUMIFS(DataRegularSeason20242025!$AA$3:$AA$1315,DataRegularSeason20242025!$B$3:$B$1315, "&lt;=" &amp; GU$1, DataRegularSeason20242025!$D$3:$D$1315, $A59)+SUMIFS(DataRegularSeason20242025!$AB$3:$AB$1315,DataRegularSeason20242025!$B$3:$B$1315, "&lt;=" &amp; GU$1, DataRegularSeason20242025!$E$3:$E$1315, $A59)</f>
        <v>57</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47</v>
      </c>
      <c r="EV60">
        <f>SUMIFS(DataRegularSeason20242025!$AA$3:$AA$1315,DataRegularSeason20242025!$B$3:$B$1315, "&lt;=" &amp; EV$1, DataRegularSeason20242025!$D$3:$D$1315, $A60)+SUMIFS(DataRegularSeason20242025!$AB$3:$AB$1315,DataRegularSeason20242025!$B$3:$B$1315, "&lt;=" &amp; EV$1, DataRegularSeason20242025!$E$3:$E$1315, $A60)</f>
        <v>47</v>
      </c>
      <c r="EW60">
        <f>SUMIFS(DataRegularSeason20242025!$AA$3:$AA$1315,DataRegularSeason20242025!$B$3:$B$1315, "&lt;=" &amp; EW$1, DataRegularSeason20242025!$D$3:$D$1315, $A60)+SUMIFS(DataRegularSeason20242025!$AB$3:$AB$1315,DataRegularSeason20242025!$B$3:$B$1315, "&lt;=" &amp; EW$1, DataRegularSeason20242025!$E$3:$E$1315, $A60)</f>
        <v>47</v>
      </c>
      <c r="EX60">
        <f>SUMIFS(DataRegularSeason20242025!$AA$3:$AA$1315,DataRegularSeason20242025!$B$3:$B$1315, "&lt;=" &amp; EX$1, DataRegularSeason20242025!$D$3:$D$1315, $A60)+SUMIFS(DataRegularSeason20242025!$AB$3:$AB$1315,DataRegularSeason20242025!$B$3:$B$1315, "&lt;=" &amp; EX$1, DataRegularSeason20242025!$E$3:$E$1315, $A60)</f>
        <v>47</v>
      </c>
      <c r="EY60">
        <f>SUMIFS(DataRegularSeason20242025!$AA$3:$AA$1315,DataRegularSeason20242025!$B$3:$B$1315, "&lt;=" &amp; EY$1, DataRegularSeason20242025!$D$3:$D$1315, $A60)+SUMIFS(DataRegularSeason20242025!$AB$3:$AB$1315,DataRegularSeason20242025!$B$3:$B$1315, "&lt;=" &amp; EY$1, DataRegularSeason20242025!$E$3:$E$1315, $A60)</f>
        <v>47</v>
      </c>
      <c r="EZ60">
        <f>SUMIFS(DataRegularSeason20242025!$AA$3:$AA$1315,DataRegularSeason20242025!$B$3:$B$1315, "&lt;=" &amp; EZ$1, DataRegularSeason20242025!$D$3:$D$1315, $A60)+SUMIFS(DataRegularSeason20242025!$AB$3:$AB$1315,DataRegularSeason20242025!$B$3:$B$1315, "&lt;=" &amp; EZ$1, DataRegularSeason20242025!$E$3:$E$1315, $A60)</f>
        <v>47</v>
      </c>
      <c r="FA60">
        <f>SUMIFS(DataRegularSeason20242025!$AA$3:$AA$1315,DataRegularSeason20242025!$B$3:$B$1315, "&lt;=" &amp; FA$1, DataRegularSeason20242025!$D$3:$D$1315, $A60)+SUMIFS(DataRegularSeason20242025!$AB$3:$AB$1315,DataRegularSeason20242025!$B$3:$B$1315, "&lt;=" &amp; FA$1, DataRegularSeason20242025!$E$3:$E$1315, $A60)</f>
        <v>47</v>
      </c>
      <c r="FB60">
        <f>SUMIFS(DataRegularSeason20242025!$AA$3:$AA$1315,DataRegularSeason20242025!$B$3:$B$1315, "&lt;=" &amp; FB$1, DataRegularSeason20242025!$D$3:$D$1315, $A60)+SUMIFS(DataRegularSeason20242025!$AB$3:$AB$1315,DataRegularSeason20242025!$B$3:$B$1315, "&lt;=" &amp; FB$1, DataRegularSeason20242025!$E$3:$E$1315, $A60)</f>
        <v>47</v>
      </c>
      <c r="FC60">
        <f>SUMIFS(DataRegularSeason20242025!$AA$3:$AA$1315,DataRegularSeason20242025!$B$3:$B$1315, "&lt;=" &amp; FC$1, DataRegularSeason20242025!$D$3:$D$1315, $A60)+SUMIFS(DataRegularSeason20242025!$AB$3:$AB$1315,DataRegularSeason20242025!$B$3:$B$1315, "&lt;=" &amp; FC$1, DataRegularSeason20242025!$E$3:$E$1315, $A60)</f>
        <v>47</v>
      </c>
      <c r="FD60">
        <f>SUMIFS(DataRegularSeason20242025!$AA$3:$AA$1315,DataRegularSeason20242025!$B$3:$B$1315, "&lt;=" &amp; FD$1, DataRegularSeason20242025!$D$3:$D$1315, $A60)+SUMIFS(DataRegularSeason20242025!$AB$3:$AB$1315,DataRegularSeason20242025!$B$3:$B$1315, "&lt;=" &amp; FD$1, DataRegularSeason20242025!$E$3:$E$1315, $A60)</f>
        <v>47</v>
      </c>
      <c r="FE60">
        <f>SUMIFS(DataRegularSeason20242025!$AA$3:$AA$1315,DataRegularSeason20242025!$B$3:$B$1315, "&lt;=" &amp; FE$1, DataRegularSeason20242025!$D$3:$D$1315, $A60)+SUMIFS(DataRegularSeason20242025!$AB$3:$AB$1315,DataRegularSeason20242025!$B$3:$B$1315, "&lt;=" &amp; FE$1, DataRegularSeason20242025!$E$3:$E$1315, $A60)</f>
        <v>47</v>
      </c>
      <c r="FF60">
        <f>SUMIFS(DataRegularSeason20242025!$AA$3:$AA$1315,DataRegularSeason20242025!$B$3:$B$1315, "&lt;=" &amp; FF$1, DataRegularSeason20242025!$D$3:$D$1315, $A60)+SUMIFS(DataRegularSeason20242025!$AB$3:$AB$1315,DataRegularSeason20242025!$B$3:$B$1315, "&lt;=" &amp; FF$1, DataRegularSeason20242025!$E$3:$E$1315, $A60)</f>
        <v>47</v>
      </c>
      <c r="FG60">
        <f>SUMIFS(DataRegularSeason20242025!$AA$3:$AA$1315,DataRegularSeason20242025!$B$3:$B$1315, "&lt;=" &amp; FG$1, DataRegularSeason20242025!$D$3:$D$1315, $A60)+SUMIFS(DataRegularSeason20242025!$AB$3:$AB$1315,DataRegularSeason20242025!$B$3:$B$1315, "&lt;=" &amp; FG$1, DataRegularSeason20242025!$E$3:$E$1315, $A60)</f>
        <v>47</v>
      </c>
      <c r="FH60">
        <f>SUMIFS(DataRegularSeason20242025!$AA$3:$AA$1315,DataRegularSeason20242025!$B$3:$B$1315, "&lt;=" &amp; FH$1, DataRegularSeason20242025!$D$3:$D$1315, $A60)+SUMIFS(DataRegularSeason20242025!$AB$3:$AB$1315,DataRegularSeason20242025!$B$3:$B$1315, "&lt;=" &amp; FH$1, DataRegularSeason20242025!$E$3:$E$1315, $A60)</f>
        <v>47</v>
      </c>
      <c r="FI60">
        <f>SUMIFS(DataRegularSeason20242025!$AA$3:$AA$1315,DataRegularSeason20242025!$B$3:$B$1315, "&lt;=" &amp; FI$1, DataRegularSeason20242025!$D$3:$D$1315, $A60)+SUMIFS(DataRegularSeason20242025!$AB$3:$AB$1315,DataRegularSeason20242025!$B$3:$B$1315, "&lt;=" &amp; FI$1, DataRegularSeason20242025!$E$3:$E$1315, $A60)</f>
        <v>47</v>
      </c>
      <c r="FJ60">
        <f>SUMIFS(DataRegularSeason20242025!$AA$3:$AA$1315,DataRegularSeason20242025!$B$3:$B$1315, "&lt;=" &amp; FJ$1, DataRegularSeason20242025!$D$3:$D$1315, $A60)+SUMIFS(DataRegularSeason20242025!$AB$3:$AB$1315,DataRegularSeason20242025!$B$3:$B$1315, "&lt;=" &amp; FJ$1, DataRegularSeason20242025!$E$3:$E$1315, $A60)</f>
        <v>47</v>
      </c>
      <c r="FK60">
        <f>SUMIFS(DataRegularSeason20242025!$AA$3:$AA$1315,DataRegularSeason20242025!$B$3:$B$1315, "&lt;=" &amp; FK$1, DataRegularSeason20242025!$D$3:$D$1315, $A60)+SUMIFS(DataRegularSeason20242025!$AB$3:$AB$1315,DataRegularSeason20242025!$B$3:$B$1315, "&lt;=" &amp; FK$1, DataRegularSeason20242025!$E$3:$E$1315, $A60)</f>
        <v>47</v>
      </c>
      <c r="FL60">
        <f>SUMIFS(DataRegularSeason20242025!$AA$3:$AA$1315,DataRegularSeason20242025!$B$3:$B$1315, "&lt;=" &amp; FL$1, DataRegularSeason20242025!$D$3:$D$1315, $A60)+SUMIFS(DataRegularSeason20242025!$AB$3:$AB$1315,DataRegularSeason20242025!$B$3:$B$1315, "&lt;=" &amp; FL$1, DataRegularSeason20242025!$E$3:$E$1315, $A60)</f>
        <v>47</v>
      </c>
      <c r="FM60">
        <f>SUMIFS(DataRegularSeason20242025!$AA$3:$AA$1315,DataRegularSeason20242025!$B$3:$B$1315, "&lt;=" &amp; FM$1, DataRegularSeason20242025!$D$3:$D$1315, $A60)+SUMIFS(DataRegularSeason20242025!$AB$3:$AB$1315,DataRegularSeason20242025!$B$3:$B$1315, "&lt;=" &amp; FM$1, DataRegularSeason20242025!$E$3:$E$1315, $A60)</f>
        <v>47</v>
      </c>
      <c r="FN60">
        <f>SUMIFS(DataRegularSeason20242025!$AA$3:$AA$1315,DataRegularSeason20242025!$B$3:$B$1315, "&lt;=" &amp; FN$1, DataRegularSeason20242025!$D$3:$D$1315, $A60)+SUMIFS(DataRegularSeason20242025!$AB$3:$AB$1315,DataRegularSeason20242025!$B$3:$B$1315, "&lt;=" &amp; FN$1, DataRegularSeason20242025!$E$3:$E$1315, $A60)</f>
        <v>47</v>
      </c>
      <c r="FO60">
        <f>SUMIFS(DataRegularSeason20242025!$AA$3:$AA$1315,DataRegularSeason20242025!$B$3:$B$1315, "&lt;=" &amp; FO$1, DataRegularSeason20242025!$D$3:$D$1315, $A60)+SUMIFS(DataRegularSeason20242025!$AB$3:$AB$1315,DataRegularSeason20242025!$B$3:$B$1315, "&lt;=" &amp; FO$1, DataRegularSeason20242025!$E$3:$E$1315, $A60)</f>
        <v>47</v>
      </c>
      <c r="FP60">
        <f>SUMIFS(DataRegularSeason20242025!$AA$3:$AA$1315,DataRegularSeason20242025!$B$3:$B$1315, "&lt;=" &amp; FP$1, DataRegularSeason20242025!$D$3:$D$1315, $A60)+SUMIFS(DataRegularSeason20242025!$AB$3:$AB$1315,DataRegularSeason20242025!$B$3:$B$1315, "&lt;=" &amp; FP$1, DataRegularSeason20242025!$E$3:$E$1315, $A60)</f>
        <v>47</v>
      </c>
      <c r="FQ60">
        <f>SUMIFS(DataRegularSeason20242025!$AA$3:$AA$1315,DataRegularSeason20242025!$B$3:$B$1315, "&lt;=" &amp; FQ$1, DataRegularSeason20242025!$D$3:$D$1315, $A60)+SUMIFS(DataRegularSeason20242025!$AB$3:$AB$1315,DataRegularSeason20242025!$B$3:$B$1315, "&lt;=" &amp; FQ$1, DataRegularSeason20242025!$E$3:$E$1315, $A60)</f>
        <v>47</v>
      </c>
      <c r="FR60">
        <f>SUMIFS(DataRegularSeason20242025!$AA$3:$AA$1315,DataRegularSeason20242025!$B$3:$B$1315, "&lt;=" &amp; FR$1, DataRegularSeason20242025!$D$3:$D$1315, $A60)+SUMIFS(DataRegularSeason20242025!$AB$3:$AB$1315,DataRegularSeason20242025!$B$3:$B$1315, "&lt;=" &amp; FR$1, DataRegularSeason20242025!$E$3:$E$1315, $A60)</f>
        <v>47</v>
      </c>
      <c r="FS60">
        <f>SUMIFS(DataRegularSeason20242025!$AA$3:$AA$1315,DataRegularSeason20242025!$B$3:$B$1315, "&lt;=" &amp; FS$1, DataRegularSeason20242025!$D$3:$D$1315, $A60)+SUMIFS(DataRegularSeason20242025!$AB$3:$AB$1315,DataRegularSeason20242025!$B$3:$B$1315, "&lt;=" &amp; FS$1, DataRegularSeason20242025!$E$3:$E$1315, $A60)</f>
        <v>47</v>
      </c>
      <c r="FT60">
        <f>SUMIFS(DataRegularSeason20242025!$AA$3:$AA$1315,DataRegularSeason20242025!$B$3:$B$1315, "&lt;=" &amp; FT$1, DataRegularSeason20242025!$D$3:$D$1315, $A60)+SUMIFS(DataRegularSeason20242025!$AB$3:$AB$1315,DataRegularSeason20242025!$B$3:$B$1315, "&lt;=" &amp; FT$1, DataRegularSeason20242025!$E$3:$E$1315, $A60)</f>
        <v>47</v>
      </c>
      <c r="FU60">
        <f>SUMIFS(DataRegularSeason20242025!$AA$3:$AA$1315,DataRegularSeason20242025!$B$3:$B$1315, "&lt;=" &amp; FU$1, DataRegularSeason20242025!$D$3:$D$1315, $A60)+SUMIFS(DataRegularSeason20242025!$AB$3:$AB$1315,DataRegularSeason20242025!$B$3:$B$1315, "&lt;=" &amp; FU$1, DataRegularSeason20242025!$E$3:$E$1315, $A60)</f>
        <v>47</v>
      </c>
      <c r="FV60">
        <f>SUMIFS(DataRegularSeason20242025!$AA$3:$AA$1315,DataRegularSeason20242025!$B$3:$B$1315, "&lt;=" &amp; FV$1, DataRegularSeason20242025!$D$3:$D$1315, $A60)+SUMIFS(DataRegularSeason20242025!$AB$3:$AB$1315,DataRegularSeason20242025!$B$3:$B$1315, "&lt;=" &amp; FV$1, DataRegularSeason20242025!$E$3:$E$1315, $A60)</f>
        <v>47</v>
      </c>
      <c r="FW60">
        <f>SUMIFS(DataRegularSeason20242025!$AA$3:$AA$1315,DataRegularSeason20242025!$B$3:$B$1315, "&lt;=" &amp; FW$1, DataRegularSeason20242025!$D$3:$D$1315, $A60)+SUMIFS(DataRegularSeason20242025!$AB$3:$AB$1315,DataRegularSeason20242025!$B$3:$B$1315, "&lt;=" &amp; FW$1, DataRegularSeason20242025!$E$3:$E$1315, $A60)</f>
        <v>47</v>
      </c>
      <c r="FX60">
        <f>SUMIFS(DataRegularSeason20242025!$AA$3:$AA$1315,DataRegularSeason20242025!$B$3:$B$1315, "&lt;=" &amp; FX$1, DataRegularSeason20242025!$D$3:$D$1315, $A60)+SUMIFS(DataRegularSeason20242025!$AB$3:$AB$1315,DataRegularSeason20242025!$B$3:$B$1315, "&lt;=" &amp; FX$1, DataRegularSeason20242025!$E$3:$E$1315, $A60)</f>
        <v>47</v>
      </c>
      <c r="FY60">
        <f>SUMIFS(DataRegularSeason20242025!$AA$3:$AA$1315,DataRegularSeason20242025!$B$3:$B$1315, "&lt;=" &amp; FY$1, DataRegularSeason20242025!$D$3:$D$1315, $A60)+SUMIFS(DataRegularSeason20242025!$AB$3:$AB$1315,DataRegularSeason20242025!$B$3:$B$1315, "&lt;=" &amp; FY$1, DataRegularSeason20242025!$E$3:$E$1315, $A60)</f>
        <v>47</v>
      </c>
      <c r="FZ60">
        <f>SUMIFS(DataRegularSeason20242025!$AA$3:$AA$1315,DataRegularSeason20242025!$B$3:$B$1315, "&lt;=" &amp; FZ$1, DataRegularSeason20242025!$D$3:$D$1315, $A60)+SUMIFS(DataRegularSeason20242025!$AB$3:$AB$1315,DataRegularSeason20242025!$B$3:$B$1315, "&lt;=" &amp; FZ$1, DataRegularSeason20242025!$E$3:$E$1315, $A60)</f>
        <v>47</v>
      </c>
      <c r="GA60">
        <f>SUMIFS(DataRegularSeason20242025!$AA$3:$AA$1315,DataRegularSeason20242025!$B$3:$B$1315, "&lt;=" &amp; GA$1, DataRegularSeason20242025!$D$3:$D$1315, $A60)+SUMIFS(DataRegularSeason20242025!$AB$3:$AB$1315,DataRegularSeason20242025!$B$3:$B$1315, "&lt;=" &amp; GA$1, DataRegularSeason20242025!$E$3:$E$1315, $A60)</f>
        <v>47</v>
      </c>
      <c r="GB60">
        <f>SUMIFS(DataRegularSeason20242025!$AA$3:$AA$1315,DataRegularSeason20242025!$B$3:$B$1315, "&lt;=" &amp; GB$1, DataRegularSeason20242025!$D$3:$D$1315, $A60)+SUMIFS(DataRegularSeason20242025!$AB$3:$AB$1315,DataRegularSeason20242025!$B$3:$B$1315, "&lt;=" &amp; GB$1, DataRegularSeason20242025!$E$3:$E$1315, $A60)</f>
        <v>47</v>
      </c>
      <c r="GC60">
        <f>SUMIFS(DataRegularSeason20242025!$AA$3:$AA$1315,DataRegularSeason20242025!$B$3:$B$1315, "&lt;=" &amp; GC$1, DataRegularSeason20242025!$D$3:$D$1315, $A60)+SUMIFS(DataRegularSeason20242025!$AB$3:$AB$1315,DataRegularSeason20242025!$B$3:$B$1315, "&lt;=" &amp; GC$1, DataRegularSeason20242025!$E$3:$E$1315, $A60)</f>
        <v>47</v>
      </c>
      <c r="GD60">
        <f>SUMIFS(DataRegularSeason20242025!$AA$3:$AA$1315,DataRegularSeason20242025!$B$3:$B$1315, "&lt;=" &amp; GD$1, DataRegularSeason20242025!$D$3:$D$1315, $A60)+SUMIFS(DataRegularSeason20242025!$AB$3:$AB$1315,DataRegularSeason20242025!$B$3:$B$1315, "&lt;=" &amp; GD$1, DataRegularSeason20242025!$E$3:$E$1315, $A60)</f>
        <v>47</v>
      </c>
      <c r="GE60">
        <f>SUMIFS(DataRegularSeason20242025!$AA$3:$AA$1315,DataRegularSeason20242025!$B$3:$B$1315, "&lt;=" &amp; GE$1, DataRegularSeason20242025!$D$3:$D$1315, $A60)+SUMIFS(DataRegularSeason20242025!$AB$3:$AB$1315,DataRegularSeason20242025!$B$3:$B$1315, "&lt;=" &amp; GE$1, DataRegularSeason20242025!$E$3:$E$1315, $A60)</f>
        <v>47</v>
      </c>
      <c r="GF60">
        <f>SUMIFS(DataRegularSeason20242025!$AA$3:$AA$1315,DataRegularSeason20242025!$B$3:$B$1315, "&lt;=" &amp; GF$1, DataRegularSeason20242025!$D$3:$D$1315, $A60)+SUMIFS(DataRegularSeason20242025!$AB$3:$AB$1315,DataRegularSeason20242025!$B$3:$B$1315, "&lt;=" &amp; GF$1, DataRegularSeason20242025!$E$3:$E$1315, $A60)</f>
        <v>47</v>
      </c>
      <c r="GG60">
        <f>SUMIFS(DataRegularSeason20242025!$AA$3:$AA$1315,DataRegularSeason20242025!$B$3:$B$1315, "&lt;=" &amp; GG$1, DataRegularSeason20242025!$D$3:$D$1315, $A60)+SUMIFS(DataRegularSeason20242025!$AB$3:$AB$1315,DataRegularSeason20242025!$B$3:$B$1315, "&lt;=" &amp; GG$1, DataRegularSeason20242025!$E$3:$E$1315, $A60)</f>
        <v>47</v>
      </c>
      <c r="GH60">
        <f>SUMIFS(DataRegularSeason20242025!$AA$3:$AA$1315,DataRegularSeason20242025!$B$3:$B$1315, "&lt;=" &amp; GH$1, DataRegularSeason20242025!$D$3:$D$1315, $A60)+SUMIFS(DataRegularSeason20242025!$AB$3:$AB$1315,DataRegularSeason20242025!$B$3:$B$1315, "&lt;=" &amp; GH$1, DataRegularSeason20242025!$E$3:$E$1315, $A60)</f>
        <v>47</v>
      </c>
      <c r="GI60">
        <f>SUMIFS(DataRegularSeason20242025!$AA$3:$AA$1315,DataRegularSeason20242025!$B$3:$B$1315, "&lt;=" &amp; GI$1, DataRegularSeason20242025!$D$3:$D$1315, $A60)+SUMIFS(DataRegularSeason20242025!$AB$3:$AB$1315,DataRegularSeason20242025!$B$3:$B$1315, "&lt;=" &amp; GI$1, DataRegularSeason20242025!$E$3:$E$1315, $A60)</f>
        <v>47</v>
      </c>
      <c r="GJ60">
        <f>SUMIFS(DataRegularSeason20242025!$AA$3:$AA$1315,DataRegularSeason20242025!$B$3:$B$1315, "&lt;=" &amp; GJ$1, DataRegularSeason20242025!$D$3:$D$1315, $A60)+SUMIFS(DataRegularSeason20242025!$AB$3:$AB$1315,DataRegularSeason20242025!$B$3:$B$1315, "&lt;=" &amp; GJ$1, DataRegularSeason20242025!$E$3:$E$1315, $A60)</f>
        <v>47</v>
      </c>
      <c r="GK60">
        <f>SUMIFS(DataRegularSeason20242025!$AA$3:$AA$1315,DataRegularSeason20242025!$B$3:$B$1315, "&lt;=" &amp; GK$1, DataRegularSeason20242025!$D$3:$D$1315, $A60)+SUMIFS(DataRegularSeason20242025!$AB$3:$AB$1315,DataRegularSeason20242025!$B$3:$B$1315, "&lt;=" &amp; GK$1, DataRegularSeason20242025!$E$3:$E$1315, $A60)</f>
        <v>47</v>
      </c>
      <c r="GL60">
        <f>SUMIFS(DataRegularSeason20242025!$AA$3:$AA$1315,DataRegularSeason20242025!$B$3:$B$1315, "&lt;=" &amp; GL$1, DataRegularSeason20242025!$D$3:$D$1315, $A60)+SUMIFS(DataRegularSeason20242025!$AB$3:$AB$1315,DataRegularSeason20242025!$B$3:$B$1315, "&lt;=" &amp; GL$1, DataRegularSeason20242025!$E$3:$E$1315, $A60)</f>
        <v>47</v>
      </c>
      <c r="GM60">
        <f>SUMIFS(DataRegularSeason20242025!$AA$3:$AA$1315,DataRegularSeason20242025!$B$3:$B$1315, "&lt;=" &amp; GM$1, DataRegularSeason20242025!$D$3:$D$1315, $A60)+SUMIFS(DataRegularSeason20242025!$AB$3:$AB$1315,DataRegularSeason20242025!$B$3:$B$1315, "&lt;=" &amp; GM$1, DataRegularSeason20242025!$E$3:$E$1315, $A60)</f>
        <v>47</v>
      </c>
      <c r="GN60">
        <f>SUMIFS(DataRegularSeason20242025!$AA$3:$AA$1315,DataRegularSeason20242025!$B$3:$B$1315, "&lt;=" &amp; GN$1, DataRegularSeason20242025!$D$3:$D$1315, $A60)+SUMIFS(DataRegularSeason20242025!$AB$3:$AB$1315,DataRegularSeason20242025!$B$3:$B$1315, "&lt;=" &amp; GN$1, DataRegularSeason20242025!$E$3:$E$1315, $A60)</f>
        <v>47</v>
      </c>
      <c r="GO60">
        <f>SUMIFS(DataRegularSeason20242025!$AA$3:$AA$1315,DataRegularSeason20242025!$B$3:$B$1315, "&lt;=" &amp; GO$1, DataRegularSeason20242025!$D$3:$D$1315, $A60)+SUMIFS(DataRegularSeason20242025!$AB$3:$AB$1315,DataRegularSeason20242025!$B$3:$B$1315, "&lt;=" &amp; GO$1, DataRegularSeason20242025!$E$3:$E$1315, $A60)</f>
        <v>47</v>
      </c>
      <c r="GP60">
        <f>SUMIFS(DataRegularSeason20242025!$AA$3:$AA$1315,DataRegularSeason20242025!$B$3:$B$1315, "&lt;=" &amp; GP$1, DataRegularSeason20242025!$D$3:$D$1315, $A60)+SUMIFS(DataRegularSeason20242025!$AB$3:$AB$1315,DataRegularSeason20242025!$B$3:$B$1315, "&lt;=" &amp; GP$1, DataRegularSeason20242025!$E$3:$E$1315, $A60)</f>
        <v>47</v>
      </c>
      <c r="GQ60">
        <f>SUMIFS(DataRegularSeason20242025!$AA$3:$AA$1315,DataRegularSeason20242025!$B$3:$B$1315, "&lt;=" &amp; GQ$1, DataRegularSeason20242025!$D$3:$D$1315, $A60)+SUMIFS(DataRegularSeason20242025!$AB$3:$AB$1315,DataRegularSeason20242025!$B$3:$B$1315, "&lt;=" &amp; GQ$1, DataRegularSeason20242025!$E$3:$E$1315, $A60)</f>
        <v>47</v>
      </c>
      <c r="GR60">
        <f>SUMIFS(DataRegularSeason20242025!$AA$3:$AA$1315,DataRegularSeason20242025!$B$3:$B$1315, "&lt;=" &amp; GR$1, DataRegularSeason20242025!$D$3:$D$1315, $A60)+SUMIFS(DataRegularSeason20242025!$AB$3:$AB$1315,DataRegularSeason20242025!$B$3:$B$1315, "&lt;=" &amp; GR$1, DataRegularSeason20242025!$E$3:$E$1315, $A60)</f>
        <v>47</v>
      </c>
      <c r="GS60">
        <f>SUMIFS(DataRegularSeason20242025!$AA$3:$AA$1315,DataRegularSeason20242025!$B$3:$B$1315, "&lt;=" &amp; GS$1, DataRegularSeason20242025!$D$3:$D$1315, $A60)+SUMIFS(DataRegularSeason20242025!$AB$3:$AB$1315,DataRegularSeason20242025!$B$3:$B$1315, "&lt;=" &amp; GS$1, DataRegularSeason20242025!$E$3:$E$1315, $A60)</f>
        <v>47</v>
      </c>
      <c r="GT60">
        <f>SUMIFS(DataRegularSeason20242025!$AA$3:$AA$1315,DataRegularSeason20242025!$B$3:$B$1315, "&lt;=" &amp; GT$1, DataRegularSeason20242025!$D$3:$D$1315, $A60)+SUMIFS(DataRegularSeason20242025!$AB$3:$AB$1315,DataRegularSeason20242025!$B$3:$B$1315, "&lt;=" &amp; GT$1, DataRegularSeason20242025!$E$3:$E$1315, $A60)</f>
        <v>47</v>
      </c>
      <c r="GU60">
        <f>SUMIFS(DataRegularSeason20242025!$AA$3:$AA$1315,DataRegularSeason20242025!$B$3:$B$1315, "&lt;=" &amp; GU$1, DataRegularSeason20242025!$D$3:$D$1315, $A60)+SUMIFS(DataRegularSeason20242025!$AB$3:$AB$1315,DataRegularSeason20242025!$B$3:$B$1315, "&lt;=" &amp; GU$1, DataRegularSeason20242025!$E$3:$E$1315, $A60)</f>
        <v>47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74</v>
      </c>
      <c r="EV63">
        <f>SUMIFS(DataRegularSeason20242025!$AA$3:$AA$1315,DataRegularSeason20242025!$B$3:$B$1315, "&lt;=" &amp; EV$1, DataRegularSeason20242025!$D$3:$D$1315, $A63)+SUMIFS(DataRegularSeason20242025!$AB$3:$AB$1315,DataRegularSeason20242025!$B$3:$B$1315, "&lt;=" &amp; EV$1, DataRegularSeason20242025!$E$3:$E$1315, $A63)</f>
        <v>74</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74</v>
      </c>
      <c r="FC63">
        <f>SUMIFS(DataRegularSeason20242025!$AA$3:$AA$1315,DataRegularSeason20242025!$B$3:$B$1315, "&lt;=" &amp; FC$1, DataRegularSeason20242025!$D$3:$D$1315, $A63)+SUMIFS(DataRegularSeason20242025!$AB$3:$AB$1315,DataRegularSeason20242025!$B$3:$B$1315, "&lt;=" &amp; FC$1, DataRegularSeason20242025!$E$3:$E$1315, $A63)</f>
        <v>74</v>
      </c>
      <c r="FD63">
        <f>SUMIFS(DataRegularSeason20242025!$AA$3:$AA$1315,DataRegularSeason20242025!$B$3:$B$1315, "&lt;=" &amp; FD$1, DataRegularSeason20242025!$D$3:$D$1315, $A63)+SUMIFS(DataRegularSeason20242025!$AB$3:$AB$1315,DataRegularSeason20242025!$B$3:$B$1315, "&lt;=" &amp; FD$1, DataRegularSeason20242025!$E$3:$E$1315, $A63)</f>
        <v>74</v>
      </c>
      <c r="FE63">
        <f>SUMIFS(DataRegularSeason20242025!$AA$3:$AA$1315,DataRegularSeason20242025!$B$3:$B$1315, "&lt;=" &amp; FE$1, DataRegularSeason20242025!$D$3:$D$1315, $A63)+SUMIFS(DataRegularSeason20242025!$AB$3:$AB$1315,DataRegularSeason20242025!$B$3:$B$1315, "&lt;=" &amp; FE$1, DataRegularSeason20242025!$E$3:$E$1315, $A63)</f>
        <v>74</v>
      </c>
      <c r="FF63">
        <f>SUMIFS(DataRegularSeason20242025!$AA$3:$AA$1315,DataRegularSeason20242025!$B$3:$B$1315, "&lt;=" &amp; FF$1, DataRegularSeason20242025!$D$3:$D$1315, $A63)+SUMIFS(DataRegularSeason20242025!$AB$3:$AB$1315,DataRegularSeason20242025!$B$3:$B$1315, "&lt;=" &amp; FF$1, DataRegularSeason20242025!$E$3:$E$1315, $A63)</f>
        <v>74</v>
      </c>
      <c r="FG63">
        <f>SUMIFS(DataRegularSeason20242025!$AA$3:$AA$1315,DataRegularSeason20242025!$B$3:$B$1315, "&lt;=" &amp; FG$1, DataRegularSeason20242025!$D$3:$D$1315, $A63)+SUMIFS(DataRegularSeason20242025!$AB$3:$AB$1315,DataRegularSeason20242025!$B$3:$B$1315, "&lt;=" &amp; FG$1, DataRegularSeason20242025!$E$3:$E$1315, $A63)</f>
        <v>74</v>
      </c>
      <c r="FH63">
        <f>SUMIFS(DataRegularSeason20242025!$AA$3:$AA$1315,DataRegularSeason20242025!$B$3:$B$1315, "&lt;=" &amp; FH$1, DataRegularSeason20242025!$D$3:$D$1315, $A63)+SUMIFS(DataRegularSeason20242025!$AB$3:$AB$1315,DataRegularSeason20242025!$B$3:$B$1315, "&lt;=" &amp; FH$1, DataRegularSeason20242025!$E$3:$E$1315, $A63)</f>
        <v>74</v>
      </c>
      <c r="FI63">
        <f>SUMIFS(DataRegularSeason20242025!$AA$3:$AA$1315,DataRegularSeason20242025!$B$3:$B$1315, "&lt;=" &amp; FI$1, DataRegularSeason20242025!$D$3:$D$1315, $A63)+SUMIFS(DataRegularSeason20242025!$AB$3:$AB$1315,DataRegularSeason20242025!$B$3:$B$1315, "&lt;=" &amp; FI$1, DataRegularSeason20242025!$E$3:$E$1315, $A63)</f>
        <v>74</v>
      </c>
      <c r="FJ63">
        <f>SUMIFS(DataRegularSeason20242025!$AA$3:$AA$1315,DataRegularSeason20242025!$B$3:$B$1315, "&lt;=" &amp; FJ$1, DataRegularSeason20242025!$D$3:$D$1315, $A63)+SUMIFS(DataRegularSeason20242025!$AB$3:$AB$1315,DataRegularSeason20242025!$B$3:$B$1315, "&lt;=" &amp; FJ$1, DataRegularSeason20242025!$E$3:$E$1315, $A63)</f>
        <v>74</v>
      </c>
      <c r="FK63">
        <f>SUMIFS(DataRegularSeason20242025!$AA$3:$AA$1315,DataRegularSeason20242025!$B$3:$B$1315, "&lt;=" &amp; FK$1, DataRegularSeason20242025!$D$3:$D$1315, $A63)+SUMIFS(DataRegularSeason20242025!$AB$3:$AB$1315,DataRegularSeason20242025!$B$3:$B$1315, "&lt;=" &amp; FK$1, DataRegularSeason20242025!$E$3:$E$1315, $A63)</f>
        <v>74</v>
      </c>
      <c r="FL63">
        <f>SUMIFS(DataRegularSeason20242025!$AA$3:$AA$1315,DataRegularSeason20242025!$B$3:$B$1315, "&lt;=" &amp; FL$1, DataRegularSeason20242025!$D$3:$D$1315, $A63)+SUMIFS(DataRegularSeason20242025!$AB$3:$AB$1315,DataRegularSeason20242025!$B$3:$B$1315, "&lt;=" &amp; FL$1, DataRegularSeason20242025!$E$3:$E$1315, $A63)</f>
        <v>74</v>
      </c>
      <c r="FM63">
        <f>SUMIFS(DataRegularSeason20242025!$AA$3:$AA$1315,DataRegularSeason20242025!$B$3:$B$1315, "&lt;=" &amp; FM$1, DataRegularSeason20242025!$D$3:$D$1315, $A63)+SUMIFS(DataRegularSeason20242025!$AB$3:$AB$1315,DataRegularSeason20242025!$B$3:$B$1315, "&lt;=" &amp; FM$1, DataRegularSeason20242025!$E$3:$E$1315, $A63)</f>
        <v>74</v>
      </c>
      <c r="FN63">
        <f>SUMIFS(DataRegularSeason20242025!$AA$3:$AA$1315,DataRegularSeason20242025!$B$3:$B$1315, "&lt;=" &amp; FN$1, DataRegularSeason20242025!$D$3:$D$1315, $A63)+SUMIFS(DataRegularSeason20242025!$AB$3:$AB$1315,DataRegularSeason20242025!$B$3:$B$1315, "&lt;=" &amp; FN$1, DataRegularSeason20242025!$E$3:$E$1315, $A63)</f>
        <v>74</v>
      </c>
      <c r="FO63">
        <f>SUMIFS(DataRegularSeason20242025!$AA$3:$AA$1315,DataRegularSeason20242025!$B$3:$B$1315, "&lt;=" &amp; FO$1, DataRegularSeason20242025!$D$3:$D$1315, $A63)+SUMIFS(DataRegularSeason20242025!$AB$3:$AB$1315,DataRegularSeason20242025!$B$3:$B$1315, "&lt;=" &amp; FO$1, DataRegularSeason20242025!$E$3:$E$1315, $A63)</f>
        <v>74</v>
      </c>
      <c r="FP63">
        <f>SUMIFS(DataRegularSeason20242025!$AA$3:$AA$1315,DataRegularSeason20242025!$B$3:$B$1315, "&lt;=" &amp; FP$1, DataRegularSeason20242025!$D$3:$D$1315, $A63)+SUMIFS(DataRegularSeason20242025!$AB$3:$AB$1315,DataRegularSeason20242025!$B$3:$B$1315, "&lt;=" &amp; FP$1, DataRegularSeason20242025!$E$3:$E$1315, $A63)</f>
        <v>74</v>
      </c>
      <c r="FQ63">
        <f>SUMIFS(DataRegularSeason20242025!$AA$3:$AA$1315,DataRegularSeason20242025!$B$3:$B$1315, "&lt;=" &amp; FQ$1, DataRegularSeason20242025!$D$3:$D$1315, $A63)+SUMIFS(DataRegularSeason20242025!$AB$3:$AB$1315,DataRegularSeason20242025!$B$3:$B$1315, "&lt;=" &amp; FQ$1, DataRegularSeason20242025!$E$3:$E$1315, $A63)</f>
        <v>74</v>
      </c>
      <c r="FR63">
        <f>SUMIFS(DataRegularSeason20242025!$AA$3:$AA$1315,DataRegularSeason20242025!$B$3:$B$1315, "&lt;=" &amp; FR$1, DataRegularSeason20242025!$D$3:$D$1315, $A63)+SUMIFS(DataRegularSeason20242025!$AB$3:$AB$1315,DataRegularSeason20242025!$B$3:$B$1315, "&lt;=" &amp; FR$1, DataRegularSeason20242025!$E$3:$E$1315, $A63)</f>
        <v>74</v>
      </c>
      <c r="FS63">
        <f>SUMIFS(DataRegularSeason20242025!$AA$3:$AA$1315,DataRegularSeason20242025!$B$3:$B$1315, "&lt;=" &amp; FS$1, DataRegularSeason20242025!$D$3:$D$1315, $A63)+SUMIFS(DataRegularSeason20242025!$AB$3:$AB$1315,DataRegularSeason20242025!$B$3:$B$1315, "&lt;=" &amp; FS$1, DataRegularSeason20242025!$E$3:$E$1315, $A63)</f>
        <v>74</v>
      </c>
      <c r="FT63">
        <f>SUMIFS(DataRegularSeason20242025!$AA$3:$AA$1315,DataRegularSeason20242025!$B$3:$B$1315, "&lt;=" &amp; FT$1, DataRegularSeason20242025!$D$3:$D$1315, $A63)+SUMIFS(DataRegularSeason20242025!$AB$3:$AB$1315,DataRegularSeason20242025!$B$3:$B$1315, "&lt;=" &amp; FT$1, DataRegularSeason20242025!$E$3:$E$1315, $A63)</f>
        <v>74</v>
      </c>
      <c r="FU63">
        <f>SUMIFS(DataRegularSeason20242025!$AA$3:$AA$1315,DataRegularSeason20242025!$B$3:$B$1315, "&lt;=" &amp; FU$1, DataRegularSeason20242025!$D$3:$D$1315, $A63)+SUMIFS(DataRegularSeason20242025!$AB$3:$AB$1315,DataRegularSeason20242025!$B$3:$B$1315, "&lt;=" &amp; FU$1, DataRegularSeason20242025!$E$3:$E$1315, $A63)</f>
        <v>74</v>
      </c>
      <c r="FV63">
        <f>SUMIFS(DataRegularSeason20242025!$AA$3:$AA$1315,DataRegularSeason20242025!$B$3:$B$1315, "&lt;=" &amp; FV$1, DataRegularSeason20242025!$D$3:$D$1315, $A63)+SUMIFS(DataRegularSeason20242025!$AB$3:$AB$1315,DataRegularSeason20242025!$B$3:$B$1315, "&lt;=" &amp; FV$1, DataRegularSeason20242025!$E$3:$E$1315, $A63)</f>
        <v>74</v>
      </c>
      <c r="FW63">
        <f>SUMIFS(DataRegularSeason20242025!$AA$3:$AA$1315,DataRegularSeason20242025!$B$3:$B$1315, "&lt;=" &amp; FW$1, DataRegularSeason20242025!$D$3:$D$1315, $A63)+SUMIFS(DataRegularSeason20242025!$AB$3:$AB$1315,DataRegularSeason20242025!$B$3:$B$1315, "&lt;=" &amp; FW$1, DataRegularSeason20242025!$E$3:$E$1315, $A63)</f>
        <v>74</v>
      </c>
      <c r="FX63">
        <f>SUMIFS(DataRegularSeason20242025!$AA$3:$AA$1315,DataRegularSeason20242025!$B$3:$B$1315, "&lt;=" &amp; FX$1, DataRegularSeason20242025!$D$3:$D$1315, $A63)+SUMIFS(DataRegularSeason20242025!$AB$3:$AB$1315,DataRegularSeason20242025!$B$3:$B$1315, "&lt;=" &amp; FX$1, DataRegularSeason20242025!$E$3:$E$1315, $A63)</f>
        <v>74</v>
      </c>
      <c r="FY63">
        <f>SUMIFS(DataRegularSeason20242025!$AA$3:$AA$1315,DataRegularSeason20242025!$B$3:$B$1315, "&lt;=" &amp; FY$1, DataRegularSeason20242025!$D$3:$D$1315, $A63)+SUMIFS(DataRegularSeason20242025!$AB$3:$AB$1315,DataRegularSeason20242025!$B$3:$B$1315, "&lt;=" &amp; FY$1, DataRegularSeason20242025!$E$3:$E$1315, $A63)</f>
        <v>74</v>
      </c>
      <c r="FZ63">
        <f>SUMIFS(DataRegularSeason20242025!$AA$3:$AA$1315,DataRegularSeason20242025!$B$3:$B$1315, "&lt;=" &amp; FZ$1, DataRegularSeason20242025!$D$3:$D$1315, $A63)+SUMIFS(DataRegularSeason20242025!$AB$3:$AB$1315,DataRegularSeason20242025!$B$3:$B$1315, "&lt;=" &amp; FZ$1, DataRegularSeason20242025!$E$3:$E$1315, $A63)</f>
        <v>74</v>
      </c>
      <c r="GA63">
        <f>SUMIFS(DataRegularSeason20242025!$AA$3:$AA$1315,DataRegularSeason20242025!$B$3:$B$1315, "&lt;=" &amp; GA$1, DataRegularSeason20242025!$D$3:$D$1315, $A63)+SUMIFS(DataRegularSeason20242025!$AB$3:$AB$1315,DataRegularSeason20242025!$B$3:$B$1315, "&lt;=" &amp; GA$1, DataRegularSeason20242025!$E$3:$E$1315, $A63)</f>
        <v>74</v>
      </c>
      <c r="GB63">
        <f>SUMIFS(DataRegularSeason20242025!$AA$3:$AA$1315,DataRegularSeason20242025!$B$3:$B$1315, "&lt;=" &amp; GB$1, DataRegularSeason20242025!$D$3:$D$1315, $A63)+SUMIFS(DataRegularSeason20242025!$AB$3:$AB$1315,DataRegularSeason20242025!$B$3:$B$1315, "&lt;=" &amp; GB$1, DataRegularSeason20242025!$E$3:$E$1315, $A63)</f>
        <v>74</v>
      </c>
      <c r="GC63">
        <f>SUMIFS(DataRegularSeason20242025!$AA$3:$AA$1315,DataRegularSeason20242025!$B$3:$B$1315, "&lt;=" &amp; GC$1, DataRegularSeason20242025!$D$3:$D$1315, $A63)+SUMIFS(DataRegularSeason20242025!$AB$3:$AB$1315,DataRegularSeason20242025!$B$3:$B$1315, "&lt;=" &amp; GC$1, DataRegularSeason20242025!$E$3:$E$1315, $A63)</f>
        <v>74</v>
      </c>
      <c r="GD63">
        <f>SUMIFS(DataRegularSeason20242025!$AA$3:$AA$1315,DataRegularSeason20242025!$B$3:$B$1315, "&lt;=" &amp; GD$1, DataRegularSeason20242025!$D$3:$D$1315, $A63)+SUMIFS(DataRegularSeason20242025!$AB$3:$AB$1315,DataRegularSeason20242025!$B$3:$B$1315, "&lt;=" &amp; GD$1, DataRegularSeason20242025!$E$3:$E$1315, $A63)</f>
        <v>74</v>
      </c>
      <c r="GE63">
        <f>SUMIFS(DataRegularSeason20242025!$AA$3:$AA$1315,DataRegularSeason20242025!$B$3:$B$1315, "&lt;=" &amp; GE$1, DataRegularSeason20242025!$D$3:$D$1315, $A63)+SUMIFS(DataRegularSeason20242025!$AB$3:$AB$1315,DataRegularSeason20242025!$B$3:$B$1315, "&lt;=" &amp; GE$1, DataRegularSeason20242025!$E$3:$E$1315, $A63)</f>
        <v>74</v>
      </c>
      <c r="GF63">
        <f>SUMIFS(DataRegularSeason20242025!$AA$3:$AA$1315,DataRegularSeason20242025!$B$3:$B$1315, "&lt;=" &amp; GF$1, DataRegularSeason20242025!$D$3:$D$1315, $A63)+SUMIFS(DataRegularSeason20242025!$AB$3:$AB$1315,DataRegularSeason20242025!$B$3:$B$1315, "&lt;=" &amp; GF$1, DataRegularSeason20242025!$E$3:$E$1315, $A63)</f>
        <v>74</v>
      </c>
      <c r="GG63">
        <f>SUMIFS(DataRegularSeason20242025!$AA$3:$AA$1315,DataRegularSeason20242025!$B$3:$B$1315, "&lt;=" &amp; GG$1, DataRegularSeason20242025!$D$3:$D$1315, $A63)+SUMIFS(DataRegularSeason20242025!$AB$3:$AB$1315,DataRegularSeason20242025!$B$3:$B$1315, "&lt;=" &amp; GG$1, DataRegularSeason20242025!$E$3:$E$1315, $A63)</f>
        <v>74</v>
      </c>
      <c r="GH63">
        <f>SUMIFS(DataRegularSeason20242025!$AA$3:$AA$1315,DataRegularSeason20242025!$B$3:$B$1315, "&lt;=" &amp; GH$1, DataRegularSeason20242025!$D$3:$D$1315, $A63)+SUMIFS(DataRegularSeason20242025!$AB$3:$AB$1315,DataRegularSeason20242025!$B$3:$B$1315, "&lt;=" &amp; GH$1, DataRegularSeason20242025!$E$3:$E$1315, $A63)</f>
        <v>74</v>
      </c>
      <c r="GI63">
        <f>SUMIFS(DataRegularSeason20242025!$AA$3:$AA$1315,DataRegularSeason20242025!$B$3:$B$1315, "&lt;=" &amp; GI$1, DataRegularSeason20242025!$D$3:$D$1315, $A63)+SUMIFS(DataRegularSeason20242025!$AB$3:$AB$1315,DataRegularSeason20242025!$B$3:$B$1315, "&lt;=" &amp; GI$1, DataRegularSeason20242025!$E$3:$E$1315, $A63)</f>
        <v>74</v>
      </c>
      <c r="GJ63">
        <f>SUMIFS(DataRegularSeason20242025!$AA$3:$AA$1315,DataRegularSeason20242025!$B$3:$B$1315, "&lt;=" &amp; GJ$1, DataRegularSeason20242025!$D$3:$D$1315, $A63)+SUMIFS(DataRegularSeason20242025!$AB$3:$AB$1315,DataRegularSeason20242025!$B$3:$B$1315, "&lt;=" &amp; GJ$1, DataRegularSeason20242025!$E$3:$E$1315, $A63)</f>
        <v>74</v>
      </c>
      <c r="GK63">
        <f>SUMIFS(DataRegularSeason20242025!$AA$3:$AA$1315,DataRegularSeason20242025!$B$3:$B$1315, "&lt;=" &amp; GK$1, DataRegularSeason20242025!$D$3:$D$1315, $A63)+SUMIFS(DataRegularSeason20242025!$AB$3:$AB$1315,DataRegularSeason20242025!$B$3:$B$1315, "&lt;=" &amp; GK$1, DataRegularSeason20242025!$E$3:$E$1315, $A63)</f>
        <v>74</v>
      </c>
      <c r="GL63">
        <f>SUMIFS(DataRegularSeason20242025!$AA$3:$AA$1315,DataRegularSeason20242025!$B$3:$B$1315, "&lt;=" &amp; GL$1, DataRegularSeason20242025!$D$3:$D$1315, $A63)+SUMIFS(DataRegularSeason20242025!$AB$3:$AB$1315,DataRegularSeason20242025!$B$3:$B$1315, "&lt;=" &amp; GL$1, DataRegularSeason20242025!$E$3:$E$1315, $A63)</f>
        <v>74</v>
      </c>
      <c r="GM63">
        <f>SUMIFS(DataRegularSeason20242025!$AA$3:$AA$1315,DataRegularSeason20242025!$B$3:$B$1315, "&lt;=" &amp; GM$1, DataRegularSeason20242025!$D$3:$D$1315, $A63)+SUMIFS(DataRegularSeason20242025!$AB$3:$AB$1315,DataRegularSeason20242025!$B$3:$B$1315, "&lt;=" &amp; GM$1, DataRegularSeason20242025!$E$3:$E$1315, $A63)</f>
        <v>74</v>
      </c>
      <c r="GN63">
        <f>SUMIFS(DataRegularSeason20242025!$AA$3:$AA$1315,DataRegularSeason20242025!$B$3:$B$1315, "&lt;=" &amp; GN$1, DataRegularSeason20242025!$D$3:$D$1315, $A63)+SUMIFS(DataRegularSeason20242025!$AB$3:$AB$1315,DataRegularSeason20242025!$B$3:$B$1315, "&lt;=" &amp; GN$1, DataRegularSeason20242025!$E$3:$E$1315, $A63)</f>
        <v>74</v>
      </c>
      <c r="GO63">
        <f>SUMIFS(DataRegularSeason20242025!$AA$3:$AA$1315,DataRegularSeason20242025!$B$3:$B$1315, "&lt;=" &amp; GO$1, DataRegularSeason20242025!$D$3:$D$1315, $A63)+SUMIFS(DataRegularSeason20242025!$AB$3:$AB$1315,DataRegularSeason20242025!$B$3:$B$1315, "&lt;=" &amp; GO$1, DataRegularSeason20242025!$E$3:$E$1315, $A63)</f>
        <v>74</v>
      </c>
      <c r="GP63">
        <f>SUMIFS(DataRegularSeason20242025!$AA$3:$AA$1315,DataRegularSeason20242025!$B$3:$B$1315, "&lt;=" &amp; GP$1, DataRegularSeason20242025!$D$3:$D$1315, $A63)+SUMIFS(DataRegularSeason20242025!$AB$3:$AB$1315,DataRegularSeason20242025!$B$3:$B$1315, "&lt;=" &amp; GP$1, DataRegularSeason20242025!$E$3:$E$1315, $A63)</f>
        <v>74</v>
      </c>
      <c r="GQ63">
        <f>SUMIFS(DataRegularSeason20242025!$AA$3:$AA$1315,DataRegularSeason20242025!$B$3:$B$1315, "&lt;=" &amp; GQ$1, DataRegularSeason20242025!$D$3:$D$1315, $A63)+SUMIFS(DataRegularSeason20242025!$AB$3:$AB$1315,DataRegularSeason20242025!$B$3:$B$1315, "&lt;=" &amp; GQ$1, DataRegularSeason20242025!$E$3:$E$1315, $A63)</f>
        <v>74</v>
      </c>
      <c r="GR63">
        <f>SUMIFS(DataRegularSeason20242025!$AA$3:$AA$1315,DataRegularSeason20242025!$B$3:$B$1315, "&lt;=" &amp; GR$1, DataRegularSeason20242025!$D$3:$D$1315, $A63)+SUMIFS(DataRegularSeason20242025!$AB$3:$AB$1315,DataRegularSeason20242025!$B$3:$B$1315, "&lt;=" &amp; GR$1, DataRegularSeason20242025!$E$3:$E$1315, $A63)</f>
        <v>74</v>
      </c>
      <c r="GS63">
        <f>SUMIFS(DataRegularSeason20242025!$AA$3:$AA$1315,DataRegularSeason20242025!$B$3:$B$1315, "&lt;=" &amp; GS$1, DataRegularSeason20242025!$D$3:$D$1315, $A63)+SUMIFS(DataRegularSeason20242025!$AB$3:$AB$1315,DataRegularSeason20242025!$B$3:$B$1315, "&lt;=" &amp; GS$1, DataRegularSeason20242025!$E$3:$E$1315, $A63)</f>
        <v>74</v>
      </c>
      <c r="GT63">
        <f>SUMIFS(DataRegularSeason20242025!$AA$3:$AA$1315,DataRegularSeason20242025!$B$3:$B$1315, "&lt;=" &amp; GT$1, DataRegularSeason20242025!$D$3:$D$1315, $A63)+SUMIFS(DataRegularSeason20242025!$AB$3:$AB$1315,DataRegularSeason20242025!$B$3:$B$1315, "&lt;=" &amp; GT$1, DataRegularSeason20242025!$E$3:$E$1315, $A63)</f>
        <v>74</v>
      </c>
      <c r="GU63">
        <f>SUMIFS(DataRegularSeason20242025!$AA$3:$AA$1315,DataRegularSeason20242025!$B$3:$B$1315, "&lt;=" &amp; GU$1, DataRegularSeason20242025!$D$3:$D$1315, $A63)+SUMIFS(DataRegularSeason20242025!$AB$3:$AB$1315,DataRegularSeason20242025!$B$3:$B$1315, "&lt;=" &amp; GU$1, DataRegularSeason20242025!$E$3:$E$1315, $A63)</f>
        <v>74</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67</v>
      </c>
      <c r="ES64">
        <f>SUMIFS(DataRegularSeason20242025!$AA$3:$AA$1315,DataRegularSeason20242025!$B$3:$B$1315, "&lt;=" &amp; ES$1, DataRegularSeason20242025!$D$3:$D$1315, $A64)+SUMIFS(DataRegularSeason20242025!$AB$3:$AB$1315,DataRegularSeason20242025!$B$3:$B$1315, "&lt;=" &amp; ES$1, DataRegularSeason20242025!$E$3:$E$1315, $A64)</f>
        <v>67</v>
      </c>
      <c r="ET64">
        <f>SUMIFS(DataRegularSeason20242025!$AA$3:$AA$1315,DataRegularSeason20242025!$B$3:$B$1315, "&lt;=" &amp; ET$1, DataRegularSeason20242025!$D$3:$D$1315, $A64)+SUMIFS(DataRegularSeason20242025!$AB$3:$AB$1315,DataRegularSeason20242025!$B$3:$B$1315, "&lt;=" &amp; ET$1, DataRegularSeason20242025!$E$3:$E$1315, $A64)</f>
        <v>67</v>
      </c>
      <c r="EU64">
        <f>SUMIFS(DataRegularSeason20242025!$AA$3:$AA$1315,DataRegularSeason20242025!$B$3:$B$1315, "&lt;=" &amp; EU$1, DataRegularSeason20242025!$D$3:$D$1315, $A64)+SUMIFS(DataRegularSeason20242025!$AB$3:$AB$1315,DataRegularSeason20242025!$B$3:$B$1315, "&lt;=" &amp; EU$1, DataRegularSeason20242025!$E$3:$E$1315, $A64)</f>
        <v>67</v>
      </c>
      <c r="EV64">
        <f>SUMIFS(DataRegularSeason20242025!$AA$3:$AA$1315,DataRegularSeason20242025!$B$3:$B$1315, "&lt;=" &amp; EV$1, DataRegularSeason20242025!$D$3:$D$1315, $A64)+SUMIFS(DataRegularSeason20242025!$AB$3:$AB$1315,DataRegularSeason20242025!$B$3:$B$1315, "&lt;=" &amp; EV$1, DataRegularSeason20242025!$E$3:$E$1315, $A64)</f>
        <v>67</v>
      </c>
      <c r="EW64">
        <f>SUMIFS(DataRegularSeason20242025!$AA$3:$AA$1315,DataRegularSeason20242025!$B$3:$B$1315, "&lt;=" &amp; EW$1, DataRegularSeason20242025!$D$3:$D$1315, $A64)+SUMIFS(DataRegularSeason20242025!$AB$3:$AB$1315,DataRegularSeason20242025!$B$3:$B$1315, "&lt;=" &amp; EW$1, DataRegularSeason20242025!$E$3:$E$1315, $A64)</f>
        <v>67</v>
      </c>
      <c r="EX64">
        <f>SUMIFS(DataRegularSeason20242025!$AA$3:$AA$1315,DataRegularSeason20242025!$B$3:$B$1315, "&lt;=" &amp; EX$1, DataRegularSeason20242025!$D$3:$D$1315, $A64)+SUMIFS(DataRegularSeason20242025!$AB$3:$AB$1315,DataRegularSeason20242025!$B$3:$B$1315, "&lt;=" &amp; EX$1, DataRegularSeason20242025!$E$3:$E$1315, $A64)</f>
        <v>67</v>
      </c>
      <c r="EY64">
        <f>SUMIFS(DataRegularSeason20242025!$AA$3:$AA$1315,DataRegularSeason20242025!$B$3:$B$1315, "&lt;=" &amp; EY$1, DataRegularSeason20242025!$D$3:$D$1315, $A64)+SUMIFS(DataRegularSeason20242025!$AB$3:$AB$1315,DataRegularSeason20242025!$B$3:$B$1315, "&lt;=" &amp; EY$1, DataRegularSeason20242025!$E$3:$E$1315, $A64)</f>
        <v>67</v>
      </c>
      <c r="EZ64">
        <f>SUMIFS(DataRegularSeason20242025!$AA$3:$AA$1315,DataRegularSeason20242025!$B$3:$B$1315, "&lt;=" &amp; EZ$1, DataRegularSeason20242025!$D$3:$D$1315, $A64)+SUMIFS(DataRegularSeason20242025!$AB$3:$AB$1315,DataRegularSeason20242025!$B$3:$B$1315, "&lt;=" &amp; EZ$1, DataRegularSeason20242025!$E$3:$E$1315, $A64)</f>
        <v>67</v>
      </c>
      <c r="FA64">
        <f>SUMIFS(DataRegularSeason20242025!$AA$3:$AA$1315,DataRegularSeason20242025!$B$3:$B$1315, "&lt;=" &amp; FA$1, DataRegularSeason20242025!$D$3:$D$1315, $A64)+SUMIFS(DataRegularSeason20242025!$AB$3:$AB$1315,DataRegularSeason20242025!$B$3:$B$1315, "&lt;=" &amp; FA$1, DataRegularSeason20242025!$E$3:$E$1315, $A64)</f>
        <v>67</v>
      </c>
      <c r="FB64">
        <f>SUMIFS(DataRegularSeason20242025!$AA$3:$AA$1315,DataRegularSeason20242025!$B$3:$B$1315, "&lt;=" &amp; FB$1, DataRegularSeason20242025!$D$3:$D$1315, $A64)+SUMIFS(DataRegularSeason20242025!$AB$3:$AB$1315,DataRegularSeason20242025!$B$3:$B$1315, "&lt;=" &amp; FB$1, DataRegularSeason20242025!$E$3:$E$1315, $A64)</f>
        <v>67</v>
      </c>
      <c r="FC64">
        <f>SUMIFS(DataRegularSeason20242025!$AA$3:$AA$1315,DataRegularSeason20242025!$B$3:$B$1315, "&lt;=" &amp; FC$1, DataRegularSeason20242025!$D$3:$D$1315, $A64)+SUMIFS(DataRegularSeason20242025!$AB$3:$AB$1315,DataRegularSeason20242025!$B$3:$B$1315, "&lt;=" &amp; FC$1, DataRegularSeason20242025!$E$3:$E$1315, $A64)</f>
        <v>67</v>
      </c>
      <c r="FD64">
        <f>SUMIFS(DataRegularSeason20242025!$AA$3:$AA$1315,DataRegularSeason20242025!$B$3:$B$1315, "&lt;=" &amp; FD$1, DataRegularSeason20242025!$D$3:$D$1315, $A64)+SUMIFS(DataRegularSeason20242025!$AB$3:$AB$1315,DataRegularSeason20242025!$B$3:$B$1315, "&lt;=" &amp; FD$1, DataRegularSeason20242025!$E$3:$E$1315, $A64)</f>
        <v>67</v>
      </c>
      <c r="FE64">
        <f>SUMIFS(DataRegularSeason20242025!$AA$3:$AA$1315,DataRegularSeason20242025!$B$3:$B$1315, "&lt;=" &amp; FE$1, DataRegularSeason20242025!$D$3:$D$1315, $A64)+SUMIFS(DataRegularSeason20242025!$AB$3:$AB$1315,DataRegularSeason20242025!$B$3:$B$1315, "&lt;=" &amp; FE$1, DataRegularSeason20242025!$E$3:$E$1315, $A64)</f>
        <v>67</v>
      </c>
      <c r="FF64">
        <f>SUMIFS(DataRegularSeason20242025!$AA$3:$AA$1315,DataRegularSeason20242025!$B$3:$B$1315, "&lt;=" &amp; FF$1, DataRegularSeason20242025!$D$3:$D$1315, $A64)+SUMIFS(DataRegularSeason20242025!$AB$3:$AB$1315,DataRegularSeason20242025!$B$3:$B$1315, "&lt;=" &amp; FF$1, DataRegularSeason20242025!$E$3:$E$1315, $A64)</f>
        <v>67</v>
      </c>
      <c r="FG64">
        <f>SUMIFS(DataRegularSeason20242025!$AA$3:$AA$1315,DataRegularSeason20242025!$B$3:$B$1315, "&lt;=" &amp; FG$1, DataRegularSeason20242025!$D$3:$D$1315, $A64)+SUMIFS(DataRegularSeason20242025!$AB$3:$AB$1315,DataRegularSeason20242025!$B$3:$B$1315, "&lt;=" &amp; FG$1, DataRegularSeason20242025!$E$3:$E$1315, $A64)</f>
        <v>67</v>
      </c>
      <c r="FH64">
        <f>SUMIFS(DataRegularSeason20242025!$AA$3:$AA$1315,DataRegularSeason20242025!$B$3:$B$1315, "&lt;=" &amp; FH$1, DataRegularSeason20242025!$D$3:$D$1315, $A64)+SUMIFS(DataRegularSeason20242025!$AB$3:$AB$1315,DataRegularSeason20242025!$B$3:$B$1315, "&lt;=" &amp; FH$1, DataRegularSeason20242025!$E$3:$E$1315, $A64)</f>
        <v>67</v>
      </c>
      <c r="FI64">
        <f>SUMIFS(DataRegularSeason20242025!$AA$3:$AA$1315,DataRegularSeason20242025!$B$3:$B$1315, "&lt;=" &amp; FI$1, DataRegularSeason20242025!$D$3:$D$1315, $A64)+SUMIFS(DataRegularSeason20242025!$AB$3:$AB$1315,DataRegularSeason20242025!$B$3:$B$1315, "&lt;=" &amp; FI$1, DataRegularSeason20242025!$E$3:$E$1315, $A64)</f>
        <v>67</v>
      </c>
      <c r="FJ64">
        <f>SUMIFS(DataRegularSeason20242025!$AA$3:$AA$1315,DataRegularSeason20242025!$B$3:$B$1315, "&lt;=" &amp; FJ$1, DataRegularSeason20242025!$D$3:$D$1315, $A64)+SUMIFS(DataRegularSeason20242025!$AB$3:$AB$1315,DataRegularSeason20242025!$B$3:$B$1315, "&lt;=" &amp; FJ$1, DataRegularSeason20242025!$E$3:$E$1315, $A64)</f>
        <v>67</v>
      </c>
      <c r="FK64">
        <f>SUMIFS(DataRegularSeason20242025!$AA$3:$AA$1315,DataRegularSeason20242025!$B$3:$B$1315, "&lt;=" &amp; FK$1, DataRegularSeason20242025!$D$3:$D$1315, $A64)+SUMIFS(DataRegularSeason20242025!$AB$3:$AB$1315,DataRegularSeason20242025!$B$3:$B$1315, "&lt;=" &amp; FK$1, DataRegularSeason20242025!$E$3:$E$1315, $A64)</f>
        <v>67</v>
      </c>
      <c r="FL64">
        <f>SUMIFS(DataRegularSeason20242025!$AA$3:$AA$1315,DataRegularSeason20242025!$B$3:$B$1315, "&lt;=" &amp; FL$1, DataRegularSeason20242025!$D$3:$D$1315, $A64)+SUMIFS(DataRegularSeason20242025!$AB$3:$AB$1315,DataRegularSeason20242025!$B$3:$B$1315, "&lt;=" &amp; FL$1, DataRegularSeason20242025!$E$3:$E$1315, $A64)</f>
        <v>67</v>
      </c>
      <c r="FM64">
        <f>SUMIFS(DataRegularSeason20242025!$AA$3:$AA$1315,DataRegularSeason20242025!$B$3:$B$1315, "&lt;=" &amp; FM$1, DataRegularSeason20242025!$D$3:$D$1315, $A64)+SUMIFS(DataRegularSeason20242025!$AB$3:$AB$1315,DataRegularSeason20242025!$B$3:$B$1315, "&lt;=" &amp; FM$1, DataRegularSeason20242025!$E$3:$E$1315, $A64)</f>
        <v>67</v>
      </c>
      <c r="FN64">
        <f>SUMIFS(DataRegularSeason20242025!$AA$3:$AA$1315,DataRegularSeason20242025!$B$3:$B$1315, "&lt;=" &amp; FN$1, DataRegularSeason20242025!$D$3:$D$1315, $A64)+SUMIFS(DataRegularSeason20242025!$AB$3:$AB$1315,DataRegularSeason20242025!$B$3:$B$1315, "&lt;=" &amp; FN$1, DataRegularSeason20242025!$E$3:$E$1315, $A64)</f>
        <v>67</v>
      </c>
      <c r="FO64">
        <f>SUMIFS(DataRegularSeason20242025!$AA$3:$AA$1315,DataRegularSeason20242025!$B$3:$B$1315, "&lt;=" &amp; FO$1, DataRegularSeason20242025!$D$3:$D$1315, $A64)+SUMIFS(DataRegularSeason20242025!$AB$3:$AB$1315,DataRegularSeason20242025!$B$3:$B$1315, "&lt;=" &amp; FO$1, DataRegularSeason20242025!$E$3:$E$1315, $A64)</f>
        <v>67</v>
      </c>
      <c r="FP64">
        <f>SUMIFS(DataRegularSeason20242025!$AA$3:$AA$1315,DataRegularSeason20242025!$B$3:$B$1315, "&lt;=" &amp; FP$1, DataRegularSeason20242025!$D$3:$D$1315, $A64)+SUMIFS(DataRegularSeason20242025!$AB$3:$AB$1315,DataRegularSeason20242025!$B$3:$B$1315, "&lt;=" &amp; FP$1, DataRegularSeason20242025!$E$3:$E$1315, $A64)</f>
        <v>67</v>
      </c>
      <c r="FQ64">
        <f>SUMIFS(DataRegularSeason20242025!$AA$3:$AA$1315,DataRegularSeason20242025!$B$3:$B$1315, "&lt;=" &amp; FQ$1, DataRegularSeason20242025!$D$3:$D$1315, $A64)+SUMIFS(DataRegularSeason20242025!$AB$3:$AB$1315,DataRegularSeason20242025!$B$3:$B$1315, "&lt;=" &amp; FQ$1, DataRegularSeason20242025!$E$3:$E$1315, $A64)</f>
        <v>67</v>
      </c>
      <c r="FR64">
        <f>SUMIFS(DataRegularSeason20242025!$AA$3:$AA$1315,DataRegularSeason20242025!$B$3:$B$1315, "&lt;=" &amp; FR$1, DataRegularSeason20242025!$D$3:$D$1315, $A64)+SUMIFS(DataRegularSeason20242025!$AB$3:$AB$1315,DataRegularSeason20242025!$B$3:$B$1315, "&lt;=" &amp; FR$1, DataRegularSeason20242025!$E$3:$E$1315, $A64)</f>
        <v>67</v>
      </c>
      <c r="FS64">
        <f>SUMIFS(DataRegularSeason20242025!$AA$3:$AA$1315,DataRegularSeason20242025!$B$3:$B$1315, "&lt;=" &amp; FS$1, DataRegularSeason20242025!$D$3:$D$1315, $A64)+SUMIFS(DataRegularSeason20242025!$AB$3:$AB$1315,DataRegularSeason20242025!$B$3:$B$1315, "&lt;=" &amp; FS$1, DataRegularSeason20242025!$E$3:$E$1315, $A64)</f>
        <v>67</v>
      </c>
      <c r="FT64">
        <f>SUMIFS(DataRegularSeason20242025!$AA$3:$AA$1315,DataRegularSeason20242025!$B$3:$B$1315, "&lt;=" &amp; FT$1, DataRegularSeason20242025!$D$3:$D$1315, $A64)+SUMIFS(DataRegularSeason20242025!$AB$3:$AB$1315,DataRegularSeason20242025!$B$3:$B$1315, "&lt;=" &amp; FT$1, DataRegularSeason20242025!$E$3:$E$1315, $A64)</f>
        <v>67</v>
      </c>
      <c r="FU64">
        <f>SUMIFS(DataRegularSeason20242025!$AA$3:$AA$1315,DataRegularSeason20242025!$B$3:$B$1315, "&lt;=" &amp; FU$1, DataRegularSeason20242025!$D$3:$D$1315, $A64)+SUMIFS(DataRegularSeason20242025!$AB$3:$AB$1315,DataRegularSeason20242025!$B$3:$B$1315, "&lt;=" &amp; FU$1, DataRegularSeason20242025!$E$3:$E$1315, $A64)</f>
        <v>67</v>
      </c>
      <c r="FV64">
        <f>SUMIFS(DataRegularSeason20242025!$AA$3:$AA$1315,DataRegularSeason20242025!$B$3:$B$1315, "&lt;=" &amp; FV$1, DataRegularSeason20242025!$D$3:$D$1315, $A64)+SUMIFS(DataRegularSeason20242025!$AB$3:$AB$1315,DataRegularSeason20242025!$B$3:$B$1315, "&lt;=" &amp; FV$1, DataRegularSeason20242025!$E$3:$E$1315, $A64)</f>
        <v>67</v>
      </c>
      <c r="FW64">
        <f>SUMIFS(DataRegularSeason20242025!$AA$3:$AA$1315,DataRegularSeason20242025!$B$3:$B$1315, "&lt;=" &amp; FW$1, DataRegularSeason20242025!$D$3:$D$1315, $A64)+SUMIFS(DataRegularSeason20242025!$AB$3:$AB$1315,DataRegularSeason20242025!$B$3:$B$1315, "&lt;=" &amp; FW$1, DataRegularSeason20242025!$E$3:$E$1315, $A64)</f>
        <v>67</v>
      </c>
      <c r="FX64">
        <f>SUMIFS(DataRegularSeason20242025!$AA$3:$AA$1315,DataRegularSeason20242025!$B$3:$B$1315, "&lt;=" &amp; FX$1, DataRegularSeason20242025!$D$3:$D$1315, $A64)+SUMIFS(DataRegularSeason20242025!$AB$3:$AB$1315,DataRegularSeason20242025!$B$3:$B$1315, "&lt;=" &amp; FX$1, DataRegularSeason20242025!$E$3:$E$1315, $A64)</f>
        <v>67</v>
      </c>
      <c r="FY64">
        <f>SUMIFS(DataRegularSeason20242025!$AA$3:$AA$1315,DataRegularSeason20242025!$B$3:$B$1315, "&lt;=" &amp; FY$1, DataRegularSeason20242025!$D$3:$D$1315, $A64)+SUMIFS(DataRegularSeason20242025!$AB$3:$AB$1315,DataRegularSeason20242025!$B$3:$B$1315, "&lt;=" &amp; FY$1, DataRegularSeason20242025!$E$3:$E$1315, $A64)</f>
        <v>67</v>
      </c>
      <c r="FZ64">
        <f>SUMIFS(DataRegularSeason20242025!$AA$3:$AA$1315,DataRegularSeason20242025!$B$3:$B$1315, "&lt;=" &amp; FZ$1, DataRegularSeason20242025!$D$3:$D$1315, $A64)+SUMIFS(DataRegularSeason20242025!$AB$3:$AB$1315,DataRegularSeason20242025!$B$3:$B$1315, "&lt;=" &amp; FZ$1, DataRegularSeason20242025!$E$3:$E$1315, $A64)</f>
        <v>67</v>
      </c>
      <c r="GA64">
        <f>SUMIFS(DataRegularSeason20242025!$AA$3:$AA$1315,DataRegularSeason20242025!$B$3:$B$1315, "&lt;=" &amp; GA$1, DataRegularSeason20242025!$D$3:$D$1315, $A64)+SUMIFS(DataRegularSeason20242025!$AB$3:$AB$1315,DataRegularSeason20242025!$B$3:$B$1315, "&lt;=" &amp; GA$1, DataRegularSeason20242025!$E$3:$E$1315, $A64)</f>
        <v>67</v>
      </c>
      <c r="GB64">
        <f>SUMIFS(DataRegularSeason20242025!$AA$3:$AA$1315,DataRegularSeason20242025!$B$3:$B$1315, "&lt;=" &amp; GB$1, DataRegularSeason20242025!$D$3:$D$1315, $A64)+SUMIFS(DataRegularSeason20242025!$AB$3:$AB$1315,DataRegularSeason20242025!$B$3:$B$1315, "&lt;=" &amp; GB$1, DataRegularSeason20242025!$E$3:$E$1315, $A64)</f>
        <v>67</v>
      </c>
      <c r="GC64">
        <f>SUMIFS(DataRegularSeason20242025!$AA$3:$AA$1315,DataRegularSeason20242025!$B$3:$B$1315, "&lt;=" &amp; GC$1, DataRegularSeason20242025!$D$3:$D$1315, $A64)+SUMIFS(DataRegularSeason20242025!$AB$3:$AB$1315,DataRegularSeason20242025!$B$3:$B$1315, "&lt;=" &amp; GC$1, DataRegularSeason20242025!$E$3:$E$1315, $A64)</f>
        <v>67</v>
      </c>
      <c r="GD64">
        <f>SUMIFS(DataRegularSeason20242025!$AA$3:$AA$1315,DataRegularSeason20242025!$B$3:$B$1315, "&lt;=" &amp; GD$1, DataRegularSeason20242025!$D$3:$D$1315, $A64)+SUMIFS(DataRegularSeason20242025!$AB$3:$AB$1315,DataRegularSeason20242025!$B$3:$B$1315, "&lt;=" &amp; GD$1, DataRegularSeason20242025!$E$3:$E$1315, $A64)</f>
        <v>67</v>
      </c>
      <c r="GE64">
        <f>SUMIFS(DataRegularSeason20242025!$AA$3:$AA$1315,DataRegularSeason20242025!$B$3:$B$1315, "&lt;=" &amp; GE$1, DataRegularSeason20242025!$D$3:$D$1315, $A64)+SUMIFS(DataRegularSeason20242025!$AB$3:$AB$1315,DataRegularSeason20242025!$B$3:$B$1315, "&lt;=" &amp; GE$1, DataRegularSeason20242025!$E$3:$E$1315, $A64)</f>
        <v>67</v>
      </c>
      <c r="GF64">
        <f>SUMIFS(DataRegularSeason20242025!$AA$3:$AA$1315,DataRegularSeason20242025!$B$3:$B$1315, "&lt;=" &amp; GF$1, DataRegularSeason20242025!$D$3:$D$1315, $A64)+SUMIFS(DataRegularSeason20242025!$AB$3:$AB$1315,DataRegularSeason20242025!$B$3:$B$1315, "&lt;=" &amp; GF$1, DataRegularSeason20242025!$E$3:$E$1315, $A64)</f>
        <v>67</v>
      </c>
      <c r="GG64">
        <f>SUMIFS(DataRegularSeason20242025!$AA$3:$AA$1315,DataRegularSeason20242025!$B$3:$B$1315, "&lt;=" &amp; GG$1, DataRegularSeason20242025!$D$3:$D$1315, $A64)+SUMIFS(DataRegularSeason20242025!$AB$3:$AB$1315,DataRegularSeason20242025!$B$3:$B$1315, "&lt;=" &amp; GG$1, DataRegularSeason20242025!$E$3:$E$1315, $A64)</f>
        <v>67</v>
      </c>
      <c r="GH64">
        <f>SUMIFS(DataRegularSeason20242025!$AA$3:$AA$1315,DataRegularSeason20242025!$B$3:$B$1315, "&lt;=" &amp; GH$1, DataRegularSeason20242025!$D$3:$D$1315, $A64)+SUMIFS(DataRegularSeason20242025!$AB$3:$AB$1315,DataRegularSeason20242025!$B$3:$B$1315, "&lt;=" &amp; GH$1, DataRegularSeason20242025!$E$3:$E$1315, $A64)</f>
        <v>67</v>
      </c>
      <c r="GI64">
        <f>SUMIFS(DataRegularSeason20242025!$AA$3:$AA$1315,DataRegularSeason20242025!$B$3:$B$1315, "&lt;=" &amp; GI$1, DataRegularSeason20242025!$D$3:$D$1315, $A64)+SUMIFS(DataRegularSeason20242025!$AB$3:$AB$1315,DataRegularSeason20242025!$B$3:$B$1315, "&lt;=" &amp; GI$1, DataRegularSeason20242025!$E$3:$E$1315, $A64)</f>
        <v>67</v>
      </c>
      <c r="GJ64">
        <f>SUMIFS(DataRegularSeason20242025!$AA$3:$AA$1315,DataRegularSeason20242025!$B$3:$B$1315, "&lt;=" &amp; GJ$1, DataRegularSeason20242025!$D$3:$D$1315, $A64)+SUMIFS(DataRegularSeason20242025!$AB$3:$AB$1315,DataRegularSeason20242025!$B$3:$B$1315, "&lt;=" &amp; GJ$1, DataRegularSeason20242025!$E$3:$E$1315, $A64)</f>
        <v>67</v>
      </c>
      <c r="GK64">
        <f>SUMIFS(DataRegularSeason20242025!$AA$3:$AA$1315,DataRegularSeason20242025!$B$3:$B$1315, "&lt;=" &amp; GK$1, DataRegularSeason20242025!$D$3:$D$1315, $A64)+SUMIFS(DataRegularSeason20242025!$AB$3:$AB$1315,DataRegularSeason20242025!$B$3:$B$1315, "&lt;=" &amp; GK$1, DataRegularSeason20242025!$E$3:$E$1315, $A64)</f>
        <v>67</v>
      </c>
      <c r="GL64">
        <f>SUMIFS(DataRegularSeason20242025!$AA$3:$AA$1315,DataRegularSeason20242025!$B$3:$B$1315, "&lt;=" &amp; GL$1, DataRegularSeason20242025!$D$3:$D$1315, $A64)+SUMIFS(DataRegularSeason20242025!$AB$3:$AB$1315,DataRegularSeason20242025!$B$3:$B$1315, "&lt;=" &amp; GL$1, DataRegularSeason20242025!$E$3:$E$1315, $A64)</f>
        <v>67</v>
      </c>
      <c r="GM64">
        <f>SUMIFS(DataRegularSeason20242025!$AA$3:$AA$1315,DataRegularSeason20242025!$B$3:$B$1315, "&lt;=" &amp; GM$1, DataRegularSeason20242025!$D$3:$D$1315, $A64)+SUMIFS(DataRegularSeason20242025!$AB$3:$AB$1315,DataRegularSeason20242025!$B$3:$B$1315, "&lt;=" &amp; GM$1, DataRegularSeason20242025!$E$3:$E$1315, $A64)</f>
        <v>67</v>
      </c>
      <c r="GN64">
        <f>SUMIFS(DataRegularSeason20242025!$AA$3:$AA$1315,DataRegularSeason20242025!$B$3:$B$1315, "&lt;=" &amp; GN$1, DataRegularSeason20242025!$D$3:$D$1315, $A64)+SUMIFS(DataRegularSeason20242025!$AB$3:$AB$1315,DataRegularSeason20242025!$B$3:$B$1315, "&lt;=" &amp; GN$1, DataRegularSeason20242025!$E$3:$E$1315, $A64)</f>
        <v>67</v>
      </c>
      <c r="GO64">
        <f>SUMIFS(DataRegularSeason20242025!$AA$3:$AA$1315,DataRegularSeason20242025!$B$3:$B$1315, "&lt;=" &amp; GO$1, DataRegularSeason20242025!$D$3:$D$1315, $A64)+SUMIFS(DataRegularSeason20242025!$AB$3:$AB$1315,DataRegularSeason20242025!$B$3:$B$1315, "&lt;=" &amp; GO$1, DataRegularSeason20242025!$E$3:$E$1315, $A64)</f>
        <v>67</v>
      </c>
      <c r="GP64">
        <f>SUMIFS(DataRegularSeason20242025!$AA$3:$AA$1315,DataRegularSeason20242025!$B$3:$B$1315, "&lt;=" &amp; GP$1, DataRegularSeason20242025!$D$3:$D$1315, $A64)+SUMIFS(DataRegularSeason20242025!$AB$3:$AB$1315,DataRegularSeason20242025!$B$3:$B$1315, "&lt;=" &amp; GP$1, DataRegularSeason20242025!$E$3:$E$1315, $A64)</f>
        <v>67</v>
      </c>
      <c r="GQ64">
        <f>SUMIFS(DataRegularSeason20242025!$AA$3:$AA$1315,DataRegularSeason20242025!$B$3:$B$1315, "&lt;=" &amp; GQ$1, DataRegularSeason20242025!$D$3:$D$1315, $A64)+SUMIFS(DataRegularSeason20242025!$AB$3:$AB$1315,DataRegularSeason20242025!$B$3:$B$1315, "&lt;=" &amp; GQ$1, DataRegularSeason20242025!$E$3:$E$1315, $A64)</f>
        <v>67</v>
      </c>
      <c r="GR64">
        <f>SUMIFS(DataRegularSeason20242025!$AA$3:$AA$1315,DataRegularSeason20242025!$B$3:$B$1315, "&lt;=" &amp; GR$1, DataRegularSeason20242025!$D$3:$D$1315, $A64)+SUMIFS(DataRegularSeason20242025!$AB$3:$AB$1315,DataRegularSeason20242025!$B$3:$B$1315, "&lt;=" &amp; GR$1, DataRegularSeason20242025!$E$3:$E$1315, $A64)</f>
        <v>67</v>
      </c>
      <c r="GS64">
        <f>SUMIFS(DataRegularSeason20242025!$AA$3:$AA$1315,DataRegularSeason20242025!$B$3:$B$1315, "&lt;=" &amp; GS$1, DataRegularSeason20242025!$D$3:$D$1315, $A64)+SUMIFS(DataRegularSeason20242025!$AB$3:$AB$1315,DataRegularSeason20242025!$B$3:$B$1315, "&lt;=" &amp; GS$1, DataRegularSeason20242025!$E$3:$E$1315, $A64)</f>
        <v>67</v>
      </c>
      <c r="GT64">
        <f>SUMIFS(DataRegularSeason20242025!$AA$3:$AA$1315,DataRegularSeason20242025!$B$3:$B$1315, "&lt;=" &amp; GT$1, DataRegularSeason20242025!$D$3:$D$1315, $A64)+SUMIFS(DataRegularSeason20242025!$AB$3:$AB$1315,DataRegularSeason20242025!$B$3:$B$1315, "&lt;=" &amp; GT$1, DataRegularSeason20242025!$E$3:$E$1315, $A64)</f>
        <v>67</v>
      </c>
      <c r="GU64">
        <f>SUMIFS(DataRegularSeason20242025!$AA$3:$AA$1315,DataRegularSeason20242025!$B$3:$B$1315, "&lt;=" &amp; GU$1, DataRegularSeason20242025!$D$3:$D$1315, $A64)+SUMIFS(DataRegularSeason20242025!$AB$3:$AB$1315,DataRegularSeason20242025!$B$3:$B$1315, "&lt;=" &amp; GU$1, DataRegularSeason20242025!$E$3:$E$1315, $A64)</f>
        <v>67</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60</v>
      </c>
      <c r="ER65">
        <f>SUMIFS(DataRegularSeason20242025!$AA$3:$AA$1315,DataRegularSeason20242025!$B$3:$B$1315, "&lt;=" &amp; ER$1, DataRegularSeason20242025!$D$3:$D$1315, $A65)+SUMIFS(DataRegularSeason20242025!$AB$3:$AB$1315,DataRegularSeason20242025!$B$3:$B$1315, "&lt;=" &amp; ER$1, DataRegularSeason20242025!$E$3:$E$1315, $A65)</f>
        <v>60</v>
      </c>
      <c r="ES65">
        <f>SUMIFS(DataRegularSeason20242025!$AA$3:$AA$1315,DataRegularSeason20242025!$B$3:$B$1315, "&lt;=" &amp; ES$1, DataRegularSeason20242025!$D$3:$D$1315, $A65)+SUMIFS(DataRegularSeason20242025!$AB$3:$AB$1315,DataRegularSeason20242025!$B$3:$B$1315, "&lt;=" &amp; ES$1, DataRegularSeason20242025!$E$3:$E$1315, $A65)</f>
        <v>60</v>
      </c>
      <c r="ET65">
        <f>SUMIFS(DataRegularSeason20242025!$AA$3:$AA$1315,DataRegularSeason20242025!$B$3:$B$1315, "&lt;=" &amp; ET$1, DataRegularSeason20242025!$D$3:$D$1315, $A65)+SUMIFS(DataRegularSeason20242025!$AB$3:$AB$1315,DataRegularSeason20242025!$B$3:$B$1315, "&lt;=" &amp; ET$1, DataRegularSeason20242025!$E$3:$E$1315, $A65)</f>
        <v>60</v>
      </c>
      <c r="EU65">
        <f>SUMIFS(DataRegularSeason20242025!$AA$3:$AA$1315,DataRegularSeason20242025!$B$3:$B$1315, "&lt;=" &amp; EU$1, DataRegularSeason20242025!$D$3:$D$1315, $A65)+SUMIFS(DataRegularSeason20242025!$AB$3:$AB$1315,DataRegularSeason20242025!$B$3:$B$1315, "&lt;=" &amp; EU$1, DataRegularSeason20242025!$E$3:$E$1315, $A65)</f>
        <v>60</v>
      </c>
      <c r="EV65">
        <f>SUMIFS(DataRegularSeason20242025!$AA$3:$AA$1315,DataRegularSeason20242025!$B$3:$B$1315, "&lt;=" &amp; EV$1, DataRegularSeason20242025!$D$3:$D$1315, $A65)+SUMIFS(DataRegularSeason20242025!$AB$3:$AB$1315,DataRegularSeason20242025!$B$3:$B$1315, "&lt;=" &amp; EV$1, DataRegularSeason20242025!$E$3:$E$1315, $A65)</f>
        <v>60</v>
      </c>
      <c r="EW65">
        <f>SUMIFS(DataRegularSeason20242025!$AA$3:$AA$1315,DataRegularSeason20242025!$B$3:$B$1315, "&lt;=" &amp; EW$1, DataRegularSeason20242025!$D$3:$D$1315, $A65)+SUMIFS(DataRegularSeason20242025!$AB$3:$AB$1315,DataRegularSeason20242025!$B$3:$B$1315, "&lt;=" &amp; EW$1, DataRegularSeason20242025!$E$3:$E$1315, $A65)</f>
        <v>60</v>
      </c>
      <c r="EX65">
        <f>SUMIFS(DataRegularSeason20242025!$AA$3:$AA$1315,DataRegularSeason20242025!$B$3:$B$1315, "&lt;=" &amp; EX$1, DataRegularSeason20242025!$D$3:$D$1315, $A65)+SUMIFS(DataRegularSeason20242025!$AB$3:$AB$1315,DataRegularSeason20242025!$B$3:$B$1315, "&lt;=" &amp; EX$1, DataRegularSeason20242025!$E$3:$E$1315, $A65)</f>
        <v>60</v>
      </c>
      <c r="EY65">
        <f>SUMIFS(DataRegularSeason20242025!$AA$3:$AA$1315,DataRegularSeason20242025!$B$3:$B$1315, "&lt;=" &amp; EY$1, DataRegularSeason20242025!$D$3:$D$1315, $A65)+SUMIFS(DataRegularSeason20242025!$AB$3:$AB$1315,DataRegularSeason20242025!$B$3:$B$1315, "&lt;=" &amp; EY$1, DataRegularSeason20242025!$E$3:$E$1315, $A65)</f>
        <v>60</v>
      </c>
      <c r="EZ65">
        <f>SUMIFS(DataRegularSeason20242025!$AA$3:$AA$1315,DataRegularSeason20242025!$B$3:$B$1315, "&lt;=" &amp; EZ$1, DataRegularSeason20242025!$D$3:$D$1315, $A65)+SUMIFS(DataRegularSeason20242025!$AB$3:$AB$1315,DataRegularSeason20242025!$B$3:$B$1315, "&lt;=" &amp; EZ$1, DataRegularSeason20242025!$E$3:$E$1315, $A65)</f>
        <v>60</v>
      </c>
      <c r="FA65">
        <f>SUMIFS(DataRegularSeason20242025!$AA$3:$AA$1315,DataRegularSeason20242025!$B$3:$B$1315, "&lt;=" &amp; FA$1, DataRegularSeason20242025!$D$3:$D$1315, $A65)+SUMIFS(DataRegularSeason20242025!$AB$3:$AB$1315,DataRegularSeason20242025!$B$3:$B$1315, "&lt;=" &amp; FA$1, DataRegularSeason20242025!$E$3:$E$1315, $A65)</f>
        <v>60</v>
      </c>
      <c r="FB65">
        <f>SUMIFS(DataRegularSeason20242025!$AA$3:$AA$1315,DataRegularSeason20242025!$B$3:$B$1315, "&lt;=" &amp; FB$1, DataRegularSeason20242025!$D$3:$D$1315, $A65)+SUMIFS(DataRegularSeason20242025!$AB$3:$AB$1315,DataRegularSeason20242025!$B$3:$B$1315, "&lt;=" &amp; FB$1, DataRegularSeason20242025!$E$3:$E$1315, $A65)</f>
        <v>60</v>
      </c>
      <c r="FC65">
        <f>SUMIFS(DataRegularSeason20242025!$AA$3:$AA$1315,DataRegularSeason20242025!$B$3:$B$1315, "&lt;=" &amp; FC$1, DataRegularSeason20242025!$D$3:$D$1315, $A65)+SUMIFS(DataRegularSeason20242025!$AB$3:$AB$1315,DataRegularSeason20242025!$B$3:$B$1315, "&lt;=" &amp; FC$1, DataRegularSeason20242025!$E$3:$E$1315, $A65)</f>
        <v>60</v>
      </c>
      <c r="FD65">
        <f>SUMIFS(DataRegularSeason20242025!$AA$3:$AA$1315,DataRegularSeason20242025!$B$3:$B$1315, "&lt;=" &amp; FD$1, DataRegularSeason20242025!$D$3:$D$1315, $A65)+SUMIFS(DataRegularSeason20242025!$AB$3:$AB$1315,DataRegularSeason20242025!$B$3:$B$1315, "&lt;=" &amp; FD$1, DataRegularSeason20242025!$E$3:$E$1315, $A65)</f>
        <v>60</v>
      </c>
      <c r="FE65">
        <f>SUMIFS(DataRegularSeason20242025!$AA$3:$AA$1315,DataRegularSeason20242025!$B$3:$B$1315, "&lt;=" &amp; FE$1, DataRegularSeason20242025!$D$3:$D$1315, $A65)+SUMIFS(DataRegularSeason20242025!$AB$3:$AB$1315,DataRegularSeason20242025!$B$3:$B$1315, "&lt;=" &amp; FE$1, DataRegularSeason20242025!$E$3:$E$1315, $A65)</f>
        <v>60</v>
      </c>
      <c r="FF65">
        <f>SUMIFS(DataRegularSeason20242025!$AA$3:$AA$1315,DataRegularSeason20242025!$B$3:$B$1315, "&lt;=" &amp; FF$1, DataRegularSeason20242025!$D$3:$D$1315, $A65)+SUMIFS(DataRegularSeason20242025!$AB$3:$AB$1315,DataRegularSeason20242025!$B$3:$B$1315, "&lt;=" &amp; FF$1, DataRegularSeason20242025!$E$3:$E$1315, $A65)</f>
        <v>60</v>
      </c>
      <c r="FG65">
        <f>SUMIFS(DataRegularSeason20242025!$AA$3:$AA$1315,DataRegularSeason20242025!$B$3:$B$1315, "&lt;=" &amp; FG$1, DataRegularSeason20242025!$D$3:$D$1315, $A65)+SUMIFS(DataRegularSeason20242025!$AB$3:$AB$1315,DataRegularSeason20242025!$B$3:$B$1315, "&lt;=" &amp; FG$1, DataRegularSeason20242025!$E$3:$E$1315, $A65)</f>
        <v>60</v>
      </c>
      <c r="FH65">
        <f>SUMIFS(DataRegularSeason20242025!$AA$3:$AA$1315,DataRegularSeason20242025!$B$3:$B$1315, "&lt;=" &amp; FH$1, DataRegularSeason20242025!$D$3:$D$1315, $A65)+SUMIFS(DataRegularSeason20242025!$AB$3:$AB$1315,DataRegularSeason20242025!$B$3:$B$1315, "&lt;=" &amp; FH$1, DataRegularSeason20242025!$E$3:$E$1315, $A65)</f>
        <v>60</v>
      </c>
      <c r="FI65">
        <f>SUMIFS(DataRegularSeason20242025!$AA$3:$AA$1315,DataRegularSeason20242025!$B$3:$B$1315, "&lt;=" &amp; FI$1, DataRegularSeason20242025!$D$3:$D$1315, $A65)+SUMIFS(DataRegularSeason20242025!$AB$3:$AB$1315,DataRegularSeason20242025!$B$3:$B$1315, "&lt;=" &amp; FI$1, DataRegularSeason20242025!$E$3:$E$1315, $A65)</f>
        <v>60</v>
      </c>
      <c r="FJ65">
        <f>SUMIFS(DataRegularSeason20242025!$AA$3:$AA$1315,DataRegularSeason20242025!$B$3:$B$1315, "&lt;=" &amp; FJ$1, DataRegularSeason20242025!$D$3:$D$1315, $A65)+SUMIFS(DataRegularSeason20242025!$AB$3:$AB$1315,DataRegularSeason20242025!$B$3:$B$1315, "&lt;=" &amp; FJ$1, DataRegularSeason20242025!$E$3:$E$1315, $A65)</f>
        <v>60</v>
      </c>
      <c r="FK65">
        <f>SUMIFS(DataRegularSeason20242025!$AA$3:$AA$1315,DataRegularSeason20242025!$B$3:$B$1315, "&lt;=" &amp; FK$1, DataRegularSeason20242025!$D$3:$D$1315, $A65)+SUMIFS(DataRegularSeason20242025!$AB$3:$AB$1315,DataRegularSeason20242025!$B$3:$B$1315, "&lt;=" &amp; FK$1, DataRegularSeason20242025!$E$3:$E$1315, $A65)</f>
        <v>60</v>
      </c>
      <c r="FL65">
        <f>SUMIFS(DataRegularSeason20242025!$AA$3:$AA$1315,DataRegularSeason20242025!$B$3:$B$1315, "&lt;=" &amp; FL$1, DataRegularSeason20242025!$D$3:$D$1315, $A65)+SUMIFS(DataRegularSeason20242025!$AB$3:$AB$1315,DataRegularSeason20242025!$B$3:$B$1315, "&lt;=" &amp; FL$1, DataRegularSeason20242025!$E$3:$E$1315, $A65)</f>
        <v>60</v>
      </c>
      <c r="FM65">
        <f>SUMIFS(DataRegularSeason20242025!$AA$3:$AA$1315,DataRegularSeason20242025!$B$3:$B$1315, "&lt;=" &amp; FM$1, DataRegularSeason20242025!$D$3:$D$1315, $A65)+SUMIFS(DataRegularSeason20242025!$AB$3:$AB$1315,DataRegularSeason20242025!$B$3:$B$1315, "&lt;=" &amp; FM$1, DataRegularSeason20242025!$E$3:$E$1315, $A65)</f>
        <v>60</v>
      </c>
      <c r="FN65">
        <f>SUMIFS(DataRegularSeason20242025!$AA$3:$AA$1315,DataRegularSeason20242025!$B$3:$B$1315, "&lt;=" &amp; FN$1, DataRegularSeason20242025!$D$3:$D$1315, $A65)+SUMIFS(DataRegularSeason20242025!$AB$3:$AB$1315,DataRegularSeason20242025!$B$3:$B$1315, "&lt;=" &amp; FN$1, DataRegularSeason20242025!$E$3:$E$1315, $A65)</f>
        <v>60</v>
      </c>
      <c r="FO65">
        <f>SUMIFS(DataRegularSeason20242025!$AA$3:$AA$1315,DataRegularSeason20242025!$B$3:$B$1315, "&lt;=" &amp; FO$1, DataRegularSeason20242025!$D$3:$D$1315, $A65)+SUMIFS(DataRegularSeason20242025!$AB$3:$AB$1315,DataRegularSeason20242025!$B$3:$B$1315, "&lt;=" &amp; FO$1, DataRegularSeason20242025!$E$3:$E$1315, $A65)</f>
        <v>60</v>
      </c>
      <c r="FP65">
        <f>SUMIFS(DataRegularSeason20242025!$AA$3:$AA$1315,DataRegularSeason20242025!$B$3:$B$1315, "&lt;=" &amp; FP$1, DataRegularSeason20242025!$D$3:$D$1315, $A65)+SUMIFS(DataRegularSeason20242025!$AB$3:$AB$1315,DataRegularSeason20242025!$B$3:$B$1315, "&lt;=" &amp; FP$1, DataRegularSeason20242025!$E$3:$E$1315, $A65)</f>
        <v>60</v>
      </c>
      <c r="FQ65">
        <f>SUMIFS(DataRegularSeason20242025!$AA$3:$AA$1315,DataRegularSeason20242025!$B$3:$B$1315, "&lt;=" &amp; FQ$1, DataRegularSeason20242025!$D$3:$D$1315, $A65)+SUMIFS(DataRegularSeason20242025!$AB$3:$AB$1315,DataRegularSeason20242025!$B$3:$B$1315, "&lt;=" &amp; FQ$1, DataRegularSeason20242025!$E$3:$E$1315, $A65)</f>
        <v>60</v>
      </c>
      <c r="FR65">
        <f>SUMIFS(DataRegularSeason20242025!$AA$3:$AA$1315,DataRegularSeason20242025!$B$3:$B$1315, "&lt;=" &amp; FR$1, DataRegularSeason20242025!$D$3:$D$1315, $A65)+SUMIFS(DataRegularSeason20242025!$AB$3:$AB$1315,DataRegularSeason20242025!$B$3:$B$1315, "&lt;=" &amp; FR$1, DataRegularSeason20242025!$E$3:$E$1315, $A65)</f>
        <v>60</v>
      </c>
      <c r="FS65">
        <f>SUMIFS(DataRegularSeason20242025!$AA$3:$AA$1315,DataRegularSeason20242025!$B$3:$B$1315, "&lt;=" &amp; FS$1, DataRegularSeason20242025!$D$3:$D$1315, $A65)+SUMIFS(DataRegularSeason20242025!$AB$3:$AB$1315,DataRegularSeason20242025!$B$3:$B$1315, "&lt;=" &amp; FS$1, DataRegularSeason20242025!$E$3:$E$1315, $A65)</f>
        <v>60</v>
      </c>
      <c r="FT65">
        <f>SUMIFS(DataRegularSeason20242025!$AA$3:$AA$1315,DataRegularSeason20242025!$B$3:$B$1315, "&lt;=" &amp; FT$1, DataRegularSeason20242025!$D$3:$D$1315, $A65)+SUMIFS(DataRegularSeason20242025!$AB$3:$AB$1315,DataRegularSeason20242025!$B$3:$B$1315, "&lt;=" &amp; FT$1, DataRegularSeason20242025!$E$3:$E$1315, $A65)</f>
        <v>60</v>
      </c>
      <c r="FU65">
        <f>SUMIFS(DataRegularSeason20242025!$AA$3:$AA$1315,DataRegularSeason20242025!$B$3:$B$1315, "&lt;=" &amp; FU$1, DataRegularSeason20242025!$D$3:$D$1315, $A65)+SUMIFS(DataRegularSeason20242025!$AB$3:$AB$1315,DataRegularSeason20242025!$B$3:$B$1315, "&lt;=" &amp; FU$1, DataRegularSeason20242025!$E$3:$E$1315, $A65)</f>
        <v>60</v>
      </c>
      <c r="FV65">
        <f>SUMIFS(DataRegularSeason20242025!$AA$3:$AA$1315,DataRegularSeason20242025!$B$3:$B$1315, "&lt;=" &amp; FV$1, DataRegularSeason20242025!$D$3:$D$1315, $A65)+SUMIFS(DataRegularSeason20242025!$AB$3:$AB$1315,DataRegularSeason20242025!$B$3:$B$1315, "&lt;=" &amp; FV$1, DataRegularSeason20242025!$E$3:$E$1315, $A65)</f>
        <v>60</v>
      </c>
      <c r="FW65">
        <f>SUMIFS(DataRegularSeason20242025!$AA$3:$AA$1315,DataRegularSeason20242025!$B$3:$B$1315, "&lt;=" &amp; FW$1, DataRegularSeason20242025!$D$3:$D$1315, $A65)+SUMIFS(DataRegularSeason20242025!$AB$3:$AB$1315,DataRegularSeason20242025!$B$3:$B$1315, "&lt;=" &amp; FW$1, DataRegularSeason20242025!$E$3:$E$1315, $A65)</f>
        <v>60</v>
      </c>
      <c r="FX65">
        <f>SUMIFS(DataRegularSeason20242025!$AA$3:$AA$1315,DataRegularSeason20242025!$B$3:$B$1315, "&lt;=" &amp; FX$1, DataRegularSeason20242025!$D$3:$D$1315, $A65)+SUMIFS(DataRegularSeason20242025!$AB$3:$AB$1315,DataRegularSeason20242025!$B$3:$B$1315, "&lt;=" &amp; FX$1, DataRegularSeason20242025!$E$3:$E$1315, $A65)</f>
        <v>60</v>
      </c>
      <c r="FY65">
        <f>SUMIFS(DataRegularSeason20242025!$AA$3:$AA$1315,DataRegularSeason20242025!$B$3:$B$1315, "&lt;=" &amp; FY$1, DataRegularSeason20242025!$D$3:$D$1315, $A65)+SUMIFS(DataRegularSeason20242025!$AB$3:$AB$1315,DataRegularSeason20242025!$B$3:$B$1315, "&lt;=" &amp; FY$1, DataRegularSeason20242025!$E$3:$E$1315, $A65)</f>
        <v>60</v>
      </c>
      <c r="FZ65">
        <f>SUMIFS(DataRegularSeason20242025!$AA$3:$AA$1315,DataRegularSeason20242025!$B$3:$B$1315, "&lt;=" &amp; FZ$1, DataRegularSeason20242025!$D$3:$D$1315, $A65)+SUMIFS(DataRegularSeason20242025!$AB$3:$AB$1315,DataRegularSeason20242025!$B$3:$B$1315, "&lt;=" &amp; FZ$1, DataRegularSeason20242025!$E$3:$E$1315, $A65)</f>
        <v>60</v>
      </c>
      <c r="GA65">
        <f>SUMIFS(DataRegularSeason20242025!$AA$3:$AA$1315,DataRegularSeason20242025!$B$3:$B$1315, "&lt;=" &amp; GA$1, DataRegularSeason20242025!$D$3:$D$1315, $A65)+SUMIFS(DataRegularSeason20242025!$AB$3:$AB$1315,DataRegularSeason20242025!$B$3:$B$1315, "&lt;=" &amp; GA$1, DataRegularSeason20242025!$E$3:$E$1315, $A65)</f>
        <v>60</v>
      </c>
      <c r="GB65">
        <f>SUMIFS(DataRegularSeason20242025!$AA$3:$AA$1315,DataRegularSeason20242025!$B$3:$B$1315, "&lt;=" &amp; GB$1, DataRegularSeason20242025!$D$3:$D$1315, $A65)+SUMIFS(DataRegularSeason20242025!$AB$3:$AB$1315,DataRegularSeason20242025!$B$3:$B$1315, "&lt;=" &amp; GB$1, DataRegularSeason20242025!$E$3:$E$1315, $A65)</f>
        <v>60</v>
      </c>
      <c r="GC65">
        <f>SUMIFS(DataRegularSeason20242025!$AA$3:$AA$1315,DataRegularSeason20242025!$B$3:$B$1315, "&lt;=" &amp; GC$1, DataRegularSeason20242025!$D$3:$D$1315, $A65)+SUMIFS(DataRegularSeason20242025!$AB$3:$AB$1315,DataRegularSeason20242025!$B$3:$B$1315, "&lt;=" &amp; GC$1, DataRegularSeason20242025!$E$3:$E$1315, $A65)</f>
        <v>60</v>
      </c>
      <c r="GD65">
        <f>SUMIFS(DataRegularSeason20242025!$AA$3:$AA$1315,DataRegularSeason20242025!$B$3:$B$1315, "&lt;=" &amp; GD$1, DataRegularSeason20242025!$D$3:$D$1315, $A65)+SUMIFS(DataRegularSeason20242025!$AB$3:$AB$1315,DataRegularSeason20242025!$B$3:$B$1315, "&lt;=" &amp; GD$1, DataRegularSeason20242025!$E$3:$E$1315, $A65)</f>
        <v>60</v>
      </c>
      <c r="GE65">
        <f>SUMIFS(DataRegularSeason20242025!$AA$3:$AA$1315,DataRegularSeason20242025!$B$3:$B$1315, "&lt;=" &amp; GE$1, DataRegularSeason20242025!$D$3:$D$1315, $A65)+SUMIFS(DataRegularSeason20242025!$AB$3:$AB$1315,DataRegularSeason20242025!$B$3:$B$1315, "&lt;=" &amp; GE$1, DataRegularSeason20242025!$E$3:$E$1315, $A65)</f>
        <v>60</v>
      </c>
      <c r="GF65">
        <f>SUMIFS(DataRegularSeason20242025!$AA$3:$AA$1315,DataRegularSeason20242025!$B$3:$B$1315, "&lt;=" &amp; GF$1, DataRegularSeason20242025!$D$3:$D$1315, $A65)+SUMIFS(DataRegularSeason20242025!$AB$3:$AB$1315,DataRegularSeason20242025!$B$3:$B$1315, "&lt;=" &amp; GF$1, DataRegularSeason20242025!$E$3:$E$1315, $A65)</f>
        <v>60</v>
      </c>
      <c r="GG65">
        <f>SUMIFS(DataRegularSeason20242025!$AA$3:$AA$1315,DataRegularSeason20242025!$B$3:$B$1315, "&lt;=" &amp; GG$1, DataRegularSeason20242025!$D$3:$D$1315, $A65)+SUMIFS(DataRegularSeason20242025!$AB$3:$AB$1315,DataRegularSeason20242025!$B$3:$B$1315, "&lt;=" &amp; GG$1, DataRegularSeason20242025!$E$3:$E$1315, $A65)</f>
        <v>60</v>
      </c>
      <c r="GH65">
        <f>SUMIFS(DataRegularSeason20242025!$AA$3:$AA$1315,DataRegularSeason20242025!$B$3:$B$1315, "&lt;=" &amp; GH$1, DataRegularSeason20242025!$D$3:$D$1315, $A65)+SUMIFS(DataRegularSeason20242025!$AB$3:$AB$1315,DataRegularSeason20242025!$B$3:$B$1315, "&lt;=" &amp; GH$1, DataRegularSeason20242025!$E$3:$E$1315, $A65)</f>
        <v>60</v>
      </c>
      <c r="GI65">
        <f>SUMIFS(DataRegularSeason20242025!$AA$3:$AA$1315,DataRegularSeason20242025!$B$3:$B$1315, "&lt;=" &amp; GI$1, DataRegularSeason20242025!$D$3:$D$1315, $A65)+SUMIFS(DataRegularSeason20242025!$AB$3:$AB$1315,DataRegularSeason20242025!$B$3:$B$1315, "&lt;=" &amp; GI$1, DataRegularSeason20242025!$E$3:$E$1315, $A65)</f>
        <v>60</v>
      </c>
      <c r="GJ65">
        <f>SUMIFS(DataRegularSeason20242025!$AA$3:$AA$1315,DataRegularSeason20242025!$B$3:$B$1315, "&lt;=" &amp; GJ$1, DataRegularSeason20242025!$D$3:$D$1315, $A65)+SUMIFS(DataRegularSeason20242025!$AB$3:$AB$1315,DataRegularSeason20242025!$B$3:$B$1315, "&lt;=" &amp; GJ$1, DataRegularSeason20242025!$E$3:$E$1315, $A65)</f>
        <v>60</v>
      </c>
      <c r="GK65">
        <f>SUMIFS(DataRegularSeason20242025!$AA$3:$AA$1315,DataRegularSeason20242025!$B$3:$B$1315, "&lt;=" &amp; GK$1, DataRegularSeason20242025!$D$3:$D$1315, $A65)+SUMIFS(DataRegularSeason20242025!$AB$3:$AB$1315,DataRegularSeason20242025!$B$3:$B$1315, "&lt;=" &amp; GK$1, DataRegularSeason20242025!$E$3:$E$1315, $A65)</f>
        <v>60</v>
      </c>
      <c r="GL65">
        <f>SUMIFS(DataRegularSeason20242025!$AA$3:$AA$1315,DataRegularSeason20242025!$B$3:$B$1315, "&lt;=" &amp; GL$1, DataRegularSeason20242025!$D$3:$D$1315, $A65)+SUMIFS(DataRegularSeason20242025!$AB$3:$AB$1315,DataRegularSeason20242025!$B$3:$B$1315, "&lt;=" &amp; GL$1, DataRegularSeason20242025!$E$3:$E$1315, $A65)</f>
        <v>60</v>
      </c>
      <c r="GM65">
        <f>SUMIFS(DataRegularSeason20242025!$AA$3:$AA$1315,DataRegularSeason20242025!$B$3:$B$1315, "&lt;=" &amp; GM$1, DataRegularSeason20242025!$D$3:$D$1315, $A65)+SUMIFS(DataRegularSeason20242025!$AB$3:$AB$1315,DataRegularSeason20242025!$B$3:$B$1315, "&lt;=" &amp; GM$1, DataRegularSeason20242025!$E$3:$E$1315, $A65)</f>
        <v>60</v>
      </c>
      <c r="GN65">
        <f>SUMIFS(DataRegularSeason20242025!$AA$3:$AA$1315,DataRegularSeason20242025!$B$3:$B$1315, "&lt;=" &amp; GN$1, DataRegularSeason20242025!$D$3:$D$1315, $A65)+SUMIFS(DataRegularSeason20242025!$AB$3:$AB$1315,DataRegularSeason20242025!$B$3:$B$1315, "&lt;=" &amp; GN$1, DataRegularSeason20242025!$E$3:$E$1315, $A65)</f>
        <v>60</v>
      </c>
      <c r="GO65">
        <f>SUMIFS(DataRegularSeason20242025!$AA$3:$AA$1315,DataRegularSeason20242025!$B$3:$B$1315, "&lt;=" &amp; GO$1, DataRegularSeason20242025!$D$3:$D$1315, $A65)+SUMIFS(DataRegularSeason20242025!$AB$3:$AB$1315,DataRegularSeason20242025!$B$3:$B$1315, "&lt;=" &amp; GO$1, DataRegularSeason20242025!$E$3:$E$1315, $A65)</f>
        <v>60</v>
      </c>
      <c r="GP65">
        <f>SUMIFS(DataRegularSeason20242025!$AA$3:$AA$1315,DataRegularSeason20242025!$B$3:$B$1315, "&lt;=" &amp; GP$1, DataRegularSeason20242025!$D$3:$D$1315, $A65)+SUMIFS(DataRegularSeason20242025!$AB$3:$AB$1315,DataRegularSeason20242025!$B$3:$B$1315, "&lt;=" &amp; GP$1, DataRegularSeason20242025!$E$3:$E$1315, $A65)</f>
        <v>60</v>
      </c>
      <c r="GQ65">
        <f>SUMIFS(DataRegularSeason20242025!$AA$3:$AA$1315,DataRegularSeason20242025!$B$3:$B$1315, "&lt;=" &amp; GQ$1, DataRegularSeason20242025!$D$3:$D$1315, $A65)+SUMIFS(DataRegularSeason20242025!$AB$3:$AB$1315,DataRegularSeason20242025!$B$3:$B$1315, "&lt;=" &amp; GQ$1, DataRegularSeason20242025!$E$3:$E$1315, $A65)</f>
        <v>60</v>
      </c>
      <c r="GR65">
        <f>SUMIFS(DataRegularSeason20242025!$AA$3:$AA$1315,DataRegularSeason20242025!$B$3:$B$1315, "&lt;=" &amp; GR$1, DataRegularSeason20242025!$D$3:$D$1315, $A65)+SUMIFS(DataRegularSeason20242025!$AB$3:$AB$1315,DataRegularSeason20242025!$B$3:$B$1315, "&lt;=" &amp; GR$1, DataRegularSeason20242025!$E$3:$E$1315, $A65)</f>
        <v>60</v>
      </c>
      <c r="GS65">
        <f>SUMIFS(DataRegularSeason20242025!$AA$3:$AA$1315,DataRegularSeason20242025!$B$3:$B$1315, "&lt;=" &amp; GS$1, DataRegularSeason20242025!$D$3:$D$1315, $A65)+SUMIFS(DataRegularSeason20242025!$AB$3:$AB$1315,DataRegularSeason20242025!$B$3:$B$1315, "&lt;=" &amp; GS$1, DataRegularSeason20242025!$E$3:$E$1315, $A65)</f>
        <v>60</v>
      </c>
      <c r="GT65">
        <f>SUMIFS(DataRegularSeason20242025!$AA$3:$AA$1315,DataRegularSeason20242025!$B$3:$B$1315, "&lt;=" &amp; GT$1, DataRegularSeason20242025!$D$3:$D$1315, $A65)+SUMIFS(DataRegularSeason20242025!$AB$3:$AB$1315,DataRegularSeason20242025!$B$3:$B$1315, "&lt;=" &amp; GT$1, DataRegularSeason20242025!$E$3:$E$1315, $A65)</f>
        <v>60</v>
      </c>
      <c r="GU65">
        <f>SUMIFS(DataRegularSeason20242025!$AA$3:$AA$1315,DataRegularSeason20242025!$B$3:$B$1315, "&lt;=" &amp; GU$1, DataRegularSeason20242025!$D$3:$D$1315, $A65)+SUMIFS(DataRegularSeason20242025!$AB$3:$AB$1315,DataRegularSeason20242025!$B$3:$B$1315, "&lt;=" &amp; GU$1, DataRegularSeason20242025!$E$3:$E$1315, $A65)</f>
        <v>60</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60</v>
      </c>
      <c r="EU66">
        <f>SUMIFS(DataRegularSeason20242025!$AA$3:$AA$1315,DataRegularSeason20242025!$B$3:$B$1315, "&lt;=" &amp; EU$1, DataRegularSeason20242025!$D$3:$D$1315, $A66)+SUMIFS(DataRegularSeason20242025!$AB$3:$AB$1315,DataRegularSeason20242025!$B$3:$B$1315, "&lt;=" &amp; EU$1, DataRegularSeason20242025!$E$3:$E$1315, $A66)</f>
        <v>60</v>
      </c>
      <c r="EV66">
        <f>SUMIFS(DataRegularSeason20242025!$AA$3:$AA$1315,DataRegularSeason20242025!$B$3:$B$1315, "&lt;=" &amp; EV$1, DataRegularSeason20242025!$D$3:$D$1315, $A66)+SUMIFS(DataRegularSeason20242025!$AB$3:$AB$1315,DataRegularSeason20242025!$B$3:$B$1315, "&lt;=" &amp; EV$1, DataRegularSeason20242025!$E$3:$E$1315, $A66)</f>
        <v>60</v>
      </c>
      <c r="EW66">
        <f>SUMIFS(DataRegularSeason20242025!$AA$3:$AA$1315,DataRegularSeason20242025!$B$3:$B$1315, "&lt;=" &amp; EW$1, DataRegularSeason20242025!$D$3:$D$1315, $A66)+SUMIFS(DataRegularSeason20242025!$AB$3:$AB$1315,DataRegularSeason20242025!$B$3:$B$1315, "&lt;=" &amp; EW$1, DataRegularSeason20242025!$E$3:$E$1315, $A66)</f>
        <v>60</v>
      </c>
      <c r="EX66">
        <f>SUMIFS(DataRegularSeason20242025!$AA$3:$AA$1315,DataRegularSeason20242025!$B$3:$B$1315, "&lt;=" &amp; EX$1, DataRegularSeason20242025!$D$3:$D$1315, $A66)+SUMIFS(DataRegularSeason20242025!$AB$3:$AB$1315,DataRegularSeason20242025!$B$3:$B$1315, "&lt;=" &amp; EX$1, DataRegularSeason20242025!$E$3:$E$1315, $A66)</f>
        <v>60</v>
      </c>
      <c r="EY66">
        <f>SUMIFS(DataRegularSeason20242025!$AA$3:$AA$1315,DataRegularSeason20242025!$B$3:$B$1315, "&lt;=" &amp; EY$1, DataRegularSeason20242025!$D$3:$D$1315, $A66)+SUMIFS(DataRegularSeason20242025!$AB$3:$AB$1315,DataRegularSeason20242025!$B$3:$B$1315, "&lt;=" &amp; EY$1, DataRegularSeason20242025!$E$3:$E$1315, $A66)</f>
        <v>60</v>
      </c>
      <c r="EZ66">
        <f>SUMIFS(DataRegularSeason20242025!$AA$3:$AA$1315,DataRegularSeason20242025!$B$3:$B$1315, "&lt;=" &amp; EZ$1, DataRegularSeason20242025!$D$3:$D$1315, $A66)+SUMIFS(DataRegularSeason20242025!$AB$3:$AB$1315,DataRegularSeason20242025!$B$3:$B$1315, "&lt;=" &amp; EZ$1, DataRegularSeason20242025!$E$3:$E$1315, $A66)</f>
        <v>60</v>
      </c>
      <c r="FA66">
        <f>SUMIFS(DataRegularSeason20242025!$AA$3:$AA$1315,DataRegularSeason20242025!$B$3:$B$1315, "&lt;=" &amp; FA$1, DataRegularSeason20242025!$D$3:$D$1315, $A66)+SUMIFS(DataRegularSeason20242025!$AB$3:$AB$1315,DataRegularSeason20242025!$B$3:$B$1315, "&lt;=" &amp; FA$1, DataRegularSeason20242025!$E$3:$E$1315, $A66)</f>
        <v>60</v>
      </c>
      <c r="FB66">
        <f>SUMIFS(DataRegularSeason20242025!$AA$3:$AA$1315,DataRegularSeason20242025!$B$3:$B$1315, "&lt;=" &amp; FB$1, DataRegularSeason20242025!$D$3:$D$1315, $A66)+SUMIFS(DataRegularSeason20242025!$AB$3:$AB$1315,DataRegularSeason20242025!$B$3:$B$1315, "&lt;=" &amp; FB$1, DataRegularSeason20242025!$E$3:$E$1315, $A66)</f>
        <v>60</v>
      </c>
      <c r="FC66">
        <f>SUMIFS(DataRegularSeason20242025!$AA$3:$AA$1315,DataRegularSeason20242025!$B$3:$B$1315, "&lt;=" &amp; FC$1, DataRegularSeason20242025!$D$3:$D$1315, $A66)+SUMIFS(DataRegularSeason20242025!$AB$3:$AB$1315,DataRegularSeason20242025!$B$3:$B$1315, "&lt;=" &amp; FC$1, DataRegularSeason20242025!$E$3:$E$1315, $A66)</f>
        <v>60</v>
      </c>
      <c r="FD66">
        <f>SUMIFS(DataRegularSeason20242025!$AA$3:$AA$1315,DataRegularSeason20242025!$B$3:$B$1315, "&lt;=" &amp; FD$1, DataRegularSeason20242025!$D$3:$D$1315, $A66)+SUMIFS(DataRegularSeason20242025!$AB$3:$AB$1315,DataRegularSeason20242025!$B$3:$B$1315, "&lt;=" &amp; FD$1, DataRegularSeason20242025!$E$3:$E$1315, $A66)</f>
        <v>60</v>
      </c>
      <c r="FE66">
        <f>SUMIFS(DataRegularSeason20242025!$AA$3:$AA$1315,DataRegularSeason20242025!$B$3:$B$1315, "&lt;=" &amp; FE$1, DataRegularSeason20242025!$D$3:$D$1315, $A66)+SUMIFS(DataRegularSeason20242025!$AB$3:$AB$1315,DataRegularSeason20242025!$B$3:$B$1315, "&lt;=" &amp; FE$1, DataRegularSeason20242025!$E$3:$E$1315, $A66)</f>
        <v>60</v>
      </c>
      <c r="FF66">
        <f>SUMIFS(DataRegularSeason20242025!$AA$3:$AA$1315,DataRegularSeason20242025!$B$3:$B$1315, "&lt;=" &amp; FF$1, DataRegularSeason20242025!$D$3:$D$1315, $A66)+SUMIFS(DataRegularSeason20242025!$AB$3:$AB$1315,DataRegularSeason20242025!$B$3:$B$1315, "&lt;=" &amp; FF$1, DataRegularSeason20242025!$E$3:$E$1315, $A66)</f>
        <v>60</v>
      </c>
      <c r="FG66">
        <f>SUMIFS(DataRegularSeason20242025!$AA$3:$AA$1315,DataRegularSeason20242025!$B$3:$B$1315, "&lt;=" &amp; FG$1, DataRegularSeason20242025!$D$3:$D$1315, $A66)+SUMIFS(DataRegularSeason20242025!$AB$3:$AB$1315,DataRegularSeason20242025!$B$3:$B$1315, "&lt;=" &amp; FG$1, DataRegularSeason20242025!$E$3:$E$1315, $A66)</f>
        <v>60</v>
      </c>
      <c r="FH66">
        <f>SUMIFS(DataRegularSeason20242025!$AA$3:$AA$1315,DataRegularSeason20242025!$B$3:$B$1315, "&lt;=" &amp; FH$1, DataRegularSeason20242025!$D$3:$D$1315, $A66)+SUMIFS(DataRegularSeason20242025!$AB$3:$AB$1315,DataRegularSeason20242025!$B$3:$B$1315, "&lt;=" &amp; FH$1, DataRegularSeason20242025!$E$3:$E$1315, $A66)</f>
        <v>60</v>
      </c>
      <c r="FI66">
        <f>SUMIFS(DataRegularSeason20242025!$AA$3:$AA$1315,DataRegularSeason20242025!$B$3:$B$1315, "&lt;=" &amp; FI$1, DataRegularSeason20242025!$D$3:$D$1315, $A66)+SUMIFS(DataRegularSeason20242025!$AB$3:$AB$1315,DataRegularSeason20242025!$B$3:$B$1315, "&lt;=" &amp; FI$1, DataRegularSeason20242025!$E$3:$E$1315, $A66)</f>
        <v>60</v>
      </c>
      <c r="FJ66">
        <f>SUMIFS(DataRegularSeason20242025!$AA$3:$AA$1315,DataRegularSeason20242025!$B$3:$B$1315, "&lt;=" &amp; FJ$1, DataRegularSeason20242025!$D$3:$D$1315, $A66)+SUMIFS(DataRegularSeason20242025!$AB$3:$AB$1315,DataRegularSeason20242025!$B$3:$B$1315, "&lt;=" &amp; FJ$1, DataRegularSeason20242025!$E$3:$E$1315, $A66)</f>
        <v>60</v>
      </c>
      <c r="FK66">
        <f>SUMIFS(DataRegularSeason20242025!$AA$3:$AA$1315,DataRegularSeason20242025!$B$3:$B$1315, "&lt;=" &amp; FK$1, DataRegularSeason20242025!$D$3:$D$1315, $A66)+SUMIFS(DataRegularSeason20242025!$AB$3:$AB$1315,DataRegularSeason20242025!$B$3:$B$1315, "&lt;=" &amp; FK$1, DataRegularSeason20242025!$E$3:$E$1315, $A66)</f>
        <v>60</v>
      </c>
      <c r="FL66">
        <f>SUMIFS(DataRegularSeason20242025!$AA$3:$AA$1315,DataRegularSeason20242025!$B$3:$B$1315, "&lt;=" &amp; FL$1, DataRegularSeason20242025!$D$3:$D$1315, $A66)+SUMIFS(DataRegularSeason20242025!$AB$3:$AB$1315,DataRegularSeason20242025!$B$3:$B$1315, "&lt;=" &amp; FL$1, DataRegularSeason20242025!$E$3:$E$1315, $A66)</f>
        <v>60</v>
      </c>
      <c r="FM66">
        <f>SUMIFS(DataRegularSeason20242025!$AA$3:$AA$1315,DataRegularSeason20242025!$B$3:$B$1315, "&lt;=" &amp; FM$1, DataRegularSeason20242025!$D$3:$D$1315, $A66)+SUMIFS(DataRegularSeason20242025!$AB$3:$AB$1315,DataRegularSeason20242025!$B$3:$B$1315, "&lt;=" &amp; FM$1, DataRegularSeason20242025!$E$3:$E$1315, $A66)</f>
        <v>60</v>
      </c>
      <c r="FN66">
        <f>SUMIFS(DataRegularSeason20242025!$AA$3:$AA$1315,DataRegularSeason20242025!$B$3:$B$1315, "&lt;=" &amp; FN$1, DataRegularSeason20242025!$D$3:$D$1315, $A66)+SUMIFS(DataRegularSeason20242025!$AB$3:$AB$1315,DataRegularSeason20242025!$B$3:$B$1315, "&lt;=" &amp; FN$1, DataRegularSeason20242025!$E$3:$E$1315, $A66)</f>
        <v>60</v>
      </c>
      <c r="FO66">
        <f>SUMIFS(DataRegularSeason20242025!$AA$3:$AA$1315,DataRegularSeason20242025!$B$3:$B$1315, "&lt;=" &amp; FO$1, DataRegularSeason20242025!$D$3:$D$1315, $A66)+SUMIFS(DataRegularSeason20242025!$AB$3:$AB$1315,DataRegularSeason20242025!$B$3:$B$1315, "&lt;=" &amp; FO$1, DataRegularSeason20242025!$E$3:$E$1315, $A66)</f>
        <v>60</v>
      </c>
      <c r="FP66">
        <f>SUMIFS(DataRegularSeason20242025!$AA$3:$AA$1315,DataRegularSeason20242025!$B$3:$B$1315, "&lt;=" &amp; FP$1, DataRegularSeason20242025!$D$3:$D$1315, $A66)+SUMIFS(DataRegularSeason20242025!$AB$3:$AB$1315,DataRegularSeason20242025!$B$3:$B$1315, "&lt;=" &amp; FP$1, DataRegularSeason20242025!$E$3:$E$1315, $A66)</f>
        <v>60</v>
      </c>
      <c r="FQ66">
        <f>SUMIFS(DataRegularSeason20242025!$AA$3:$AA$1315,DataRegularSeason20242025!$B$3:$B$1315, "&lt;=" &amp; FQ$1, DataRegularSeason20242025!$D$3:$D$1315, $A66)+SUMIFS(DataRegularSeason20242025!$AB$3:$AB$1315,DataRegularSeason20242025!$B$3:$B$1315, "&lt;=" &amp; FQ$1, DataRegularSeason20242025!$E$3:$E$1315, $A66)</f>
        <v>60</v>
      </c>
      <c r="FR66">
        <f>SUMIFS(DataRegularSeason20242025!$AA$3:$AA$1315,DataRegularSeason20242025!$B$3:$B$1315, "&lt;=" &amp; FR$1, DataRegularSeason20242025!$D$3:$D$1315, $A66)+SUMIFS(DataRegularSeason20242025!$AB$3:$AB$1315,DataRegularSeason20242025!$B$3:$B$1315, "&lt;=" &amp; FR$1, DataRegularSeason20242025!$E$3:$E$1315, $A66)</f>
        <v>60</v>
      </c>
      <c r="FS66">
        <f>SUMIFS(DataRegularSeason20242025!$AA$3:$AA$1315,DataRegularSeason20242025!$B$3:$B$1315, "&lt;=" &amp; FS$1, DataRegularSeason20242025!$D$3:$D$1315, $A66)+SUMIFS(DataRegularSeason20242025!$AB$3:$AB$1315,DataRegularSeason20242025!$B$3:$B$1315, "&lt;=" &amp; FS$1, DataRegularSeason20242025!$E$3:$E$1315, $A66)</f>
        <v>60</v>
      </c>
      <c r="FT66">
        <f>SUMIFS(DataRegularSeason20242025!$AA$3:$AA$1315,DataRegularSeason20242025!$B$3:$B$1315, "&lt;=" &amp; FT$1, DataRegularSeason20242025!$D$3:$D$1315, $A66)+SUMIFS(DataRegularSeason20242025!$AB$3:$AB$1315,DataRegularSeason20242025!$B$3:$B$1315, "&lt;=" &amp; FT$1, DataRegularSeason20242025!$E$3:$E$1315, $A66)</f>
        <v>60</v>
      </c>
      <c r="FU66">
        <f>SUMIFS(DataRegularSeason20242025!$AA$3:$AA$1315,DataRegularSeason20242025!$B$3:$B$1315, "&lt;=" &amp; FU$1, DataRegularSeason20242025!$D$3:$D$1315, $A66)+SUMIFS(DataRegularSeason20242025!$AB$3:$AB$1315,DataRegularSeason20242025!$B$3:$B$1315, "&lt;=" &amp; FU$1, DataRegularSeason20242025!$E$3:$E$1315, $A66)</f>
        <v>60</v>
      </c>
      <c r="FV66">
        <f>SUMIFS(DataRegularSeason20242025!$AA$3:$AA$1315,DataRegularSeason20242025!$B$3:$B$1315, "&lt;=" &amp; FV$1, DataRegularSeason20242025!$D$3:$D$1315, $A66)+SUMIFS(DataRegularSeason20242025!$AB$3:$AB$1315,DataRegularSeason20242025!$B$3:$B$1315, "&lt;=" &amp; FV$1, DataRegularSeason20242025!$E$3:$E$1315, $A66)</f>
        <v>60</v>
      </c>
      <c r="FW66">
        <f>SUMIFS(DataRegularSeason20242025!$AA$3:$AA$1315,DataRegularSeason20242025!$B$3:$B$1315, "&lt;=" &amp; FW$1, DataRegularSeason20242025!$D$3:$D$1315, $A66)+SUMIFS(DataRegularSeason20242025!$AB$3:$AB$1315,DataRegularSeason20242025!$B$3:$B$1315, "&lt;=" &amp; FW$1, DataRegularSeason20242025!$E$3:$E$1315, $A66)</f>
        <v>60</v>
      </c>
      <c r="FX66">
        <f>SUMIFS(DataRegularSeason20242025!$AA$3:$AA$1315,DataRegularSeason20242025!$B$3:$B$1315, "&lt;=" &amp; FX$1, DataRegularSeason20242025!$D$3:$D$1315, $A66)+SUMIFS(DataRegularSeason20242025!$AB$3:$AB$1315,DataRegularSeason20242025!$B$3:$B$1315, "&lt;=" &amp; FX$1, DataRegularSeason20242025!$E$3:$E$1315, $A66)</f>
        <v>60</v>
      </c>
      <c r="FY66">
        <f>SUMIFS(DataRegularSeason20242025!$AA$3:$AA$1315,DataRegularSeason20242025!$B$3:$B$1315, "&lt;=" &amp; FY$1, DataRegularSeason20242025!$D$3:$D$1315, $A66)+SUMIFS(DataRegularSeason20242025!$AB$3:$AB$1315,DataRegularSeason20242025!$B$3:$B$1315, "&lt;=" &amp; FY$1, DataRegularSeason20242025!$E$3:$E$1315, $A66)</f>
        <v>60</v>
      </c>
      <c r="FZ66">
        <f>SUMIFS(DataRegularSeason20242025!$AA$3:$AA$1315,DataRegularSeason20242025!$B$3:$B$1315, "&lt;=" &amp; FZ$1, DataRegularSeason20242025!$D$3:$D$1315, $A66)+SUMIFS(DataRegularSeason20242025!$AB$3:$AB$1315,DataRegularSeason20242025!$B$3:$B$1315, "&lt;=" &amp; FZ$1, DataRegularSeason20242025!$E$3:$E$1315, $A66)</f>
        <v>60</v>
      </c>
      <c r="GA66">
        <f>SUMIFS(DataRegularSeason20242025!$AA$3:$AA$1315,DataRegularSeason20242025!$B$3:$B$1315, "&lt;=" &amp; GA$1, DataRegularSeason20242025!$D$3:$D$1315, $A66)+SUMIFS(DataRegularSeason20242025!$AB$3:$AB$1315,DataRegularSeason20242025!$B$3:$B$1315, "&lt;=" &amp; GA$1, DataRegularSeason20242025!$E$3:$E$1315, $A66)</f>
        <v>60</v>
      </c>
      <c r="GB66">
        <f>SUMIFS(DataRegularSeason20242025!$AA$3:$AA$1315,DataRegularSeason20242025!$B$3:$B$1315, "&lt;=" &amp; GB$1, DataRegularSeason20242025!$D$3:$D$1315, $A66)+SUMIFS(DataRegularSeason20242025!$AB$3:$AB$1315,DataRegularSeason20242025!$B$3:$B$1315, "&lt;=" &amp; GB$1, DataRegularSeason20242025!$E$3:$E$1315, $A66)</f>
        <v>60</v>
      </c>
      <c r="GC66">
        <f>SUMIFS(DataRegularSeason20242025!$AA$3:$AA$1315,DataRegularSeason20242025!$B$3:$B$1315, "&lt;=" &amp; GC$1, DataRegularSeason20242025!$D$3:$D$1315, $A66)+SUMIFS(DataRegularSeason20242025!$AB$3:$AB$1315,DataRegularSeason20242025!$B$3:$B$1315, "&lt;=" &amp; GC$1, DataRegularSeason20242025!$E$3:$E$1315, $A66)</f>
        <v>60</v>
      </c>
      <c r="GD66">
        <f>SUMIFS(DataRegularSeason20242025!$AA$3:$AA$1315,DataRegularSeason20242025!$B$3:$B$1315, "&lt;=" &amp; GD$1, DataRegularSeason20242025!$D$3:$D$1315, $A66)+SUMIFS(DataRegularSeason20242025!$AB$3:$AB$1315,DataRegularSeason20242025!$B$3:$B$1315, "&lt;=" &amp; GD$1, DataRegularSeason20242025!$E$3:$E$1315, $A66)</f>
        <v>60</v>
      </c>
      <c r="GE66">
        <f>SUMIFS(DataRegularSeason20242025!$AA$3:$AA$1315,DataRegularSeason20242025!$B$3:$B$1315, "&lt;=" &amp; GE$1, DataRegularSeason20242025!$D$3:$D$1315, $A66)+SUMIFS(DataRegularSeason20242025!$AB$3:$AB$1315,DataRegularSeason20242025!$B$3:$B$1315, "&lt;=" &amp; GE$1, DataRegularSeason20242025!$E$3:$E$1315, $A66)</f>
        <v>60</v>
      </c>
      <c r="GF66">
        <f>SUMIFS(DataRegularSeason20242025!$AA$3:$AA$1315,DataRegularSeason20242025!$B$3:$B$1315, "&lt;=" &amp; GF$1, DataRegularSeason20242025!$D$3:$D$1315, $A66)+SUMIFS(DataRegularSeason20242025!$AB$3:$AB$1315,DataRegularSeason20242025!$B$3:$B$1315, "&lt;=" &amp; GF$1, DataRegularSeason20242025!$E$3:$E$1315, $A66)</f>
        <v>60</v>
      </c>
      <c r="GG66">
        <f>SUMIFS(DataRegularSeason20242025!$AA$3:$AA$1315,DataRegularSeason20242025!$B$3:$B$1315, "&lt;=" &amp; GG$1, DataRegularSeason20242025!$D$3:$D$1315, $A66)+SUMIFS(DataRegularSeason20242025!$AB$3:$AB$1315,DataRegularSeason20242025!$B$3:$B$1315, "&lt;=" &amp; GG$1, DataRegularSeason20242025!$E$3:$E$1315, $A66)</f>
        <v>60</v>
      </c>
      <c r="GH66">
        <f>SUMIFS(DataRegularSeason20242025!$AA$3:$AA$1315,DataRegularSeason20242025!$B$3:$B$1315, "&lt;=" &amp; GH$1, DataRegularSeason20242025!$D$3:$D$1315, $A66)+SUMIFS(DataRegularSeason20242025!$AB$3:$AB$1315,DataRegularSeason20242025!$B$3:$B$1315, "&lt;=" &amp; GH$1, DataRegularSeason20242025!$E$3:$E$1315, $A66)</f>
        <v>60</v>
      </c>
      <c r="GI66">
        <f>SUMIFS(DataRegularSeason20242025!$AA$3:$AA$1315,DataRegularSeason20242025!$B$3:$B$1315, "&lt;=" &amp; GI$1, DataRegularSeason20242025!$D$3:$D$1315, $A66)+SUMIFS(DataRegularSeason20242025!$AB$3:$AB$1315,DataRegularSeason20242025!$B$3:$B$1315, "&lt;=" &amp; GI$1, DataRegularSeason20242025!$E$3:$E$1315, $A66)</f>
        <v>60</v>
      </c>
      <c r="GJ66">
        <f>SUMIFS(DataRegularSeason20242025!$AA$3:$AA$1315,DataRegularSeason20242025!$B$3:$B$1315, "&lt;=" &amp; GJ$1, DataRegularSeason20242025!$D$3:$D$1315, $A66)+SUMIFS(DataRegularSeason20242025!$AB$3:$AB$1315,DataRegularSeason20242025!$B$3:$B$1315, "&lt;=" &amp; GJ$1, DataRegularSeason20242025!$E$3:$E$1315, $A66)</f>
        <v>60</v>
      </c>
      <c r="GK66">
        <f>SUMIFS(DataRegularSeason20242025!$AA$3:$AA$1315,DataRegularSeason20242025!$B$3:$B$1315, "&lt;=" &amp; GK$1, DataRegularSeason20242025!$D$3:$D$1315, $A66)+SUMIFS(DataRegularSeason20242025!$AB$3:$AB$1315,DataRegularSeason20242025!$B$3:$B$1315, "&lt;=" &amp; GK$1, DataRegularSeason20242025!$E$3:$E$1315, $A66)</f>
        <v>60</v>
      </c>
      <c r="GL66">
        <f>SUMIFS(DataRegularSeason20242025!$AA$3:$AA$1315,DataRegularSeason20242025!$B$3:$B$1315, "&lt;=" &amp; GL$1, DataRegularSeason20242025!$D$3:$D$1315, $A66)+SUMIFS(DataRegularSeason20242025!$AB$3:$AB$1315,DataRegularSeason20242025!$B$3:$B$1315, "&lt;=" &amp; GL$1, DataRegularSeason20242025!$E$3:$E$1315, $A66)</f>
        <v>60</v>
      </c>
      <c r="GM66">
        <f>SUMIFS(DataRegularSeason20242025!$AA$3:$AA$1315,DataRegularSeason20242025!$B$3:$B$1315, "&lt;=" &amp; GM$1, DataRegularSeason20242025!$D$3:$D$1315, $A66)+SUMIFS(DataRegularSeason20242025!$AB$3:$AB$1315,DataRegularSeason20242025!$B$3:$B$1315, "&lt;=" &amp; GM$1, DataRegularSeason20242025!$E$3:$E$1315, $A66)</f>
        <v>60</v>
      </c>
      <c r="GN66">
        <f>SUMIFS(DataRegularSeason20242025!$AA$3:$AA$1315,DataRegularSeason20242025!$B$3:$B$1315, "&lt;=" &amp; GN$1, DataRegularSeason20242025!$D$3:$D$1315, $A66)+SUMIFS(DataRegularSeason20242025!$AB$3:$AB$1315,DataRegularSeason20242025!$B$3:$B$1315, "&lt;=" &amp; GN$1, DataRegularSeason20242025!$E$3:$E$1315, $A66)</f>
        <v>60</v>
      </c>
      <c r="GO66">
        <f>SUMIFS(DataRegularSeason20242025!$AA$3:$AA$1315,DataRegularSeason20242025!$B$3:$B$1315, "&lt;=" &amp; GO$1, DataRegularSeason20242025!$D$3:$D$1315, $A66)+SUMIFS(DataRegularSeason20242025!$AB$3:$AB$1315,DataRegularSeason20242025!$B$3:$B$1315, "&lt;=" &amp; GO$1, DataRegularSeason20242025!$E$3:$E$1315, $A66)</f>
        <v>60</v>
      </c>
      <c r="GP66">
        <f>SUMIFS(DataRegularSeason20242025!$AA$3:$AA$1315,DataRegularSeason20242025!$B$3:$B$1315, "&lt;=" &amp; GP$1, DataRegularSeason20242025!$D$3:$D$1315, $A66)+SUMIFS(DataRegularSeason20242025!$AB$3:$AB$1315,DataRegularSeason20242025!$B$3:$B$1315, "&lt;=" &amp; GP$1, DataRegularSeason20242025!$E$3:$E$1315, $A66)</f>
        <v>60</v>
      </c>
      <c r="GQ66">
        <f>SUMIFS(DataRegularSeason20242025!$AA$3:$AA$1315,DataRegularSeason20242025!$B$3:$B$1315, "&lt;=" &amp; GQ$1, DataRegularSeason20242025!$D$3:$D$1315, $A66)+SUMIFS(DataRegularSeason20242025!$AB$3:$AB$1315,DataRegularSeason20242025!$B$3:$B$1315, "&lt;=" &amp; GQ$1, DataRegularSeason20242025!$E$3:$E$1315, $A66)</f>
        <v>60</v>
      </c>
      <c r="GR66">
        <f>SUMIFS(DataRegularSeason20242025!$AA$3:$AA$1315,DataRegularSeason20242025!$B$3:$B$1315, "&lt;=" &amp; GR$1, DataRegularSeason20242025!$D$3:$D$1315, $A66)+SUMIFS(DataRegularSeason20242025!$AB$3:$AB$1315,DataRegularSeason20242025!$B$3:$B$1315, "&lt;=" &amp; GR$1, DataRegularSeason20242025!$E$3:$E$1315, $A66)</f>
        <v>60</v>
      </c>
      <c r="GS66">
        <f>SUMIFS(DataRegularSeason20242025!$AA$3:$AA$1315,DataRegularSeason20242025!$B$3:$B$1315, "&lt;=" &amp; GS$1, DataRegularSeason20242025!$D$3:$D$1315, $A66)+SUMIFS(DataRegularSeason20242025!$AB$3:$AB$1315,DataRegularSeason20242025!$B$3:$B$1315, "&lt;=" &amp; GS$1, DataRegularSeason20242025!$E$3:$E$1315, $A66)</f>
        <v>60</v>
      </c>
      <c r="GT66">
        <f>SUMIFS(DataRegularSeason20242025!$AA$3:$AA$1315,DataRegularSeason20242025!$B$3:$B$1315, "&lt;=" &amp; GT$1, DataRegularSeason20242025!$D$3:$D$1315, $A66)+SUMIFS(DataRegularSeason20242025!$AB$3:$AB$1315,DataRegularSeason20242025!$B$3:$B$1315, "&lt;=" &amp; GT$1, DataRegularSeason20242025!$E$3:$E$1315, $A66)</f>
        <v>60</v>
      </c>
      <c r="GU66">
        <f>SUMIFS(DataRegularSeason20242025!$AA$3:$AA$1315,DataRegularSeason20242025!$B$3:$B$1315, "&lt;=" &amp; GU$1, DataRegularSeason20242025!$D$3:$D$1315, $A66)+SUMIFS(DataRegularSeason20242025!$AB$3:$AB$1315,DataRegularSeason20242025!$B$3:$B$1315, "&lt;=" &amp; GU$1, DataRegularSeason20242025!$E$3:$E$1315, $A66)</f>
        <v>60</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57</v>
      </c>
      <c r="EV68">
        <f>SUMIFS(DataRegularSeason20242025!$AA$3:$AA$1315,DataRegularSeason20242025!$B$3:$B$1315, "&lt;=" &amp; EV$1, DataRegularSeason20242025!$D$3:$D$1315, $A68)+SUMIFS(DataRegularSeason20242025!$AB$3:$AB$1315,DataRegularSeason20242025!$B$3:$B$1315, "&lt;=" &amp; EV$1, DataRegularSeason20242025!$E$3:$E$1315, $A68)</f>
        <v>57</v>
      </c>
      <c r="EW68">
        <f>SUMIFS(DataRegularSeason20242025!$AA$3:$AA$1315,DataRegularSeason20242025!$B$3:$B$1315, "&lt;=" &amp; EW$1, DataRegularSeason20242025!$D$3:$D$1315, $A68)+SUMIFS(DataRegularSeason20242025!$AB$3:$AB$1315,DataRegularSeason20242025!$B$3:$B$1315, "&lt;=" &amp; EW$1, DataRegularSeason20242025!$E$3:$E$1315, $A68)</f>
        <v>57</v>
      </c>
      <c r="EX68">
        <f>SUMIFS(DataRegularSeason20242025!$AA$3:$AA$1315,DataRegularSeason20242025!$B$3:$B$1315, "&lt;=" &amp; EX$1, DataRegularSeason20242025!$D$3:$D$1315, $A68)+SUMIFS(DataRegularSeason20242025!$AB$3:$AB$1315,DataRegularSeason20242025!$B$3:$B$1315, "&lt;=" &amp; EX$1, DataRegularSeason20242025!$E$3:$E$1315, $A68)</f>
        <v>57</v>
      </c>
      <c r="EY68">
        <f>SUMIFS(DataRegularSeason20242025!$AA$3:$AA$1315,DataRegularSeason20242025!$B$3:$B$1315, "&lt;=" &amp; EY$1, DataRegularSeason20242025!$D$3:$D$1315, $A68)+SUMIFS(DataRegularSeason20242025!$AB$3:$AB$1315,DataRegularSeason20242025!$B$3:$B$1315, "&lt;=" &amp; EY$1, DataRegularSeason20242025!$E$3:$E$1315, $A68)</f>
        <v>57</v>
      </c>
      <c r="EZ68">
        <f>SUMIFS(DataRegularSeason20242025!$AA$3:$AA$1315,DataRegularSeason20242025!$B$3:$B$1315, "&lt;=" &amp; EZ$1, DataRegularSeason20242025!$D$3:$D$1315, $A68)+SUMIFS(DataRegularSeason20242025!$AB$3:$AB$1315,DataRegularSeason20242025!$B$3:$B$1315, "&lt;=" &amp; EZ$1, DataRegularSeason20242025!$E$3:$E$1315, $A68)</f>
        <v>57</v>
      </c>
      <c r="FA68">
        <f>SUMIFS(DataRegularSeason20242025!$AA$3:$AA$1315,DataRegularSeason20242025!$B$3:$B$1315, "&lt;=" &amp; FA$1, DataRegularSeason20242025!$D$3:$D$1315, $A68)+SUMIFS(DataRegularSeason20242025!$AB$3:$AB$1315,DataRegularSeason20242025!$B$3:$B$1315, "&lt;=" &amp; FA$1, DataRegularSeason20242025!$E$3:$E$1315, $A68)</f>
        <v>57</v>
      </c>
      <c r="FB68">
        <f>SUMIFS(DataRegularSeason20242025!$AA$3:$AA$1315,DataRegularSeason20242025!$B$3:$B$1315, "&lt;=" &amp; FB$1, DataRegularSeason20242025!$D$3:$D$1315, $A68)+SUMIFS(DataRegularSeason20242025!$AB$3:$AB$1315,DataRegularSeason20242025!$B$3:$B$1315, "&lt;=" &amp; FB$1, DataRegularSeason20242025!$E$3:$E$1315, $A68)</f>
        <v>57</v>
      </c>
      <c r="FC68">
        <f>SUMIFS(DataRegularSeason20242025!$AA$3:$AA$1315,DataRegularSeason20242025!$B$3:$B$1315, "&lt;=" &amp; FC$1, DataRegularSeason20242025!$D$3:$D$1315, $A68)+SUMIFS(DataRegularSeason20242025!$AB$3:$AB$1315,DataRegularSeason20242025!$B$3:$B$1315, "&lt;=" &amp; FC$1, DataRegularSeason20242025!$E$3:$E$1315, $A68)</f>
        <v>57</v>
      </c>
      <c r="FD68">
        <f>SUMIFS(DataRegularSeason20242025!$AA$3:$AA$1315,DataRegularSeason20242025!$B$3:$B$1315, "&lt;=" &amp; FD$1, DataRegularSeason20242025!$D$3:$D$1315, $A68)+SUMIFS(DataRegularSeason20242025!$AB$3:$AB$1315,DataRegularSeason20242025!$B$3:$B$1315, "&lt;=" &amp; FD$1, DataRegularSeason20242025!$E$3:$E$1315, $A68)</f>
        <v>57</v>
      </c>
      <c r="FE68">
        <f>SUMIFS(DataRegularSeason20242025!$AA$3:$AA$1315,DataRegularSeason20242025!$B$3:$B$1315, "&lt;=" &amp; FE$1, DataRegularSeason20242025!$D$3:$D$1315, $A68)+SUMIFS(DataRegularSeason20242025!$AB$3:$AB$1315,DataRegularSeason20242025!$B$3:$B$1315, "&lt;=" &amp; FE$1, DataRegularSeason20242025!$E$3:$E$1315, $A68)</f>
        <v>57</v>
      </c>
      <c r="FF68">
        <f>SUMIFS(DataRegularSeason20242025!$AA$3:$AA$1315,DataRegularSeason20242025!$B$3:$B$1315, "&lt;=" &amp; FF$1, DataRegularSeason20242025!$D$3:$D$1315, $A68)+SUMIFS(DataRegularSeason20242025!$AB$3:$AB$1315,DataRegularSeason20242025!$B$3:$B$1315, "&lt;=" &amp; FF$1, DataRegularSeason20242025!$E$3:$E$1315, $A68)</f>
        <v>57</v>
      </c>
      <c r="FG68">
        <f>SUMIFS(DataRegularSeason20242025!$AA$3:$AA$1315,DataRegularSeason20242025!$B$3:$B$1315, "&lt;=" &amp; FG$1, DataRegularSeason20242025!$D$3:$D$1315, $A68)+SUMIFS(DataRegularSeason20242025!$AB$3:$AB$1315,DataRegularSeason20242025!$B$3:$B$1315, "&lt;=" &amp; FG$1, DataRegularSeason20242025!$E$3:$E$1315, $A68)</f>
        <v>57</v>
      </c>
      <c r="FH68">
        <f>SUMIFS(DataRegularSeason20242025!$AA$3:$AA$1315,DataRegularSeason20242025!$B$3:$B$1315, "&lt;=" &amp; FH$1, DataRegularSeason20242025!$D$3:$D$1315, $A68)+SUMIFS(DataRegularSeason20242025!$AB$3:$AB$1315,DataRegularSeason20242025!$B$3:$B$1315, "&lt;=" &amp; FH$1, DataRegularSeason20242025!$E$3:$E$1315, $A68)</f>
        <v>57</v>
      </c>
      <c r="FI68">
        <f>SUMIFS(DataRegularSeason20242025!$AA$3:$AA$1315,DataRegularSeason20242025!$B$3:$B$1315, "&lt;=" &amp; FI$1, DataRegularSeason20242025!$D$3:$D$1315, $A68)+SUMIFS(DataRegularSeason20242025!$AB$3:$AB$1315,DataRegularSeason20242025!$B$3:$B$1315, "&lt;=" &amp; FI$1, DataRegularSeason20242025!$E$3:$E$1315, $A68)</f>
        <v>57</v>
      </c>
      <c r="FJ68">
        <f>SUMIFS(DataRegularSeason20242025!$AA$3:$AA$1315,DataRegularSeason20242025!$B$3:$B$1315, "&lt;=" &amp; FJ$1, DataRegularSeason20242025!$D$3:$D$1315, $A68)+SUMIFS(DataRegularSeason20242025!$AB$3:$AB$1315,DataRegularSeason20242025!$B$3:$B$1315, "&lt;=" &amp; FJ$1, DataRegularSeason20242025!$E$3:$E$1315, $A68)</f>
        <v>57</v>
      </c>
      <c r="FK68">
        <f>SUMIFS(DataRegularSeason20242025!$AA$3:$AA$1315,DataRegularSeason20242025!$B$3:$B$1315, "&lt;=" &amp; FK$1, DataRegularSeason20242025!$D$3:$D$1315, $A68)+SUMIFS(DataRegularSeason20242025!$AB$3:$AB$1315,DataRegularSeason20242025!$B$3:$B$1315, "&lt;=" &amp; FK$1, DataRegularSeason20242025!$E$3:$E$1315, $A68)</f>
        <v>57</v>
      </c>
      <c r="FL68">
        <f>SUMIFS(DataRegularSeason20242025!$AA$3:$AA$1315,DataRegularSeason20242025!$B$3:$B$1315, "&lt;=" &amp; FL$1, DataRegularSeason20242025!$D$3:$D$1315, $A68)+SUMIFS(DataRegularSeason20242025!$AB$3:$AB$1315,DataRegularSeason20242025!$B$3:$B$1315, "&lt;=" &amp; FL$1, DataRegularSeason20242025!$E$3:$E$1315, $A68)</f>
        <v>57</v>
      </c>
      <c r="FM68">
        <f>SUMIFS(DataRegularSeason20242025!$AA$3:$AA$1315,DataRegularSeason20242025!$B$3:$B$1315, "&lt;=" &amp; FM$1, DataRegularSeason20242025!$D$3:$D$1315, $A68)+SUMIFS(DataRegularSeason20242025!$AB$3:$AB$1315,DataRegularSeason20242025!$B$3:$B$1315, "&lt;=" &amp; FM$1, DataRegularSeason20242025!$E$3:$E$1315, $A68)</f>
        <v>57</v>
      </c>
      <c r="FN68">
        <f>SUMIFS(DataRegularSeason20242025!$AA$3:$AA$1315,DataRegularSeason20242025!$B$3:$B$1315, "&lt;=" &amp; FN$1, DataRegularSeason20242025!$D$3:$D$1315, $A68)+SUMIFS(DataRegularSeason20242025!$AB$3:$AB$1315,DataRegularSeason20242025!$B$3:$B$1315, "&lt;=" &amp; FN$1, DataRegularSeason20242025!$E$3:$E$1315, $A68)</f>
        <v>57</v>
      </c>
      <c r="FO68">
        <f>SUMIFS(DataRegularSeason20242025!$AA$3:$AA$1315,DataRegularSeason20242025!$B$3:$B$1315, "&lt;=" &amp; FO$1, DataRegularSeason20242025!$D$3:$D$1315, $A68)+SUMIFS(DataRegularSeason20242025!$AB$3:$AB$1315,DataRegularSeason20242025!$B$3:$B$1315, "&lt;=" &amp; FO$1, DataRegularSeason20242025!$E$3:$E$1315, $A68)</f>
        <v>57</v>
      </c>
      <c r="FP68">
        <f>SUMIFS(DataRegularSeason20242025!$AA$3:$AA$1315,DataRegularSeason20242025!$B$3:$B$1315, "&lt;=" &amp; FP$1, DataRegularSeason20242025!$D$3:$D$1315, $A68)+SUMIFS(DataRegularSeason20242025!$AB$3:$AB$1315,DataRegularSeason20242025!$B$3:$B$1315, "&lt;=" &amp; FP$1, DataRegularSeason20242025!$E$3:$E$1315, $A68)</f>
        <v>57</v>
      </c>
      <c r="FQ68">
        <f>SUMIFS(DataRegularSeason20242025!$AA$3:$AA$1315,DataRegularSeason20242025!$B$3:$B$1315, "&lt;=" &amp; FQ$1, DataRegularSeason20242025!$D$3:$D$1315, $A68)+SUMIFS(DataRegularSeason20242025!$AB$3:$AB$1315,DataRegularSeason20242025!$B$3:$B$1315, "&lt;=" &amp; FQ$1, DataRegularSeason20242025!$E$3:$E$1315, $A68)</f>
        <v>57</v>
      </c>
      <c r="FR68">
        <f>SUMIFS(DataRegularSeason20242025!$AA$3:$AA$1315,DataRegularSeason20242025!$B$3:$B$1315, "&lt;=" &amp; FR$1, DataRegularSeason20242025!$D$3:$D$1315, $A68)+SUMIFS(DataRegularSeason20242025!$AB$3:$AB$1315,DataRegularSeason20242025!$B$3:$B$1315, "&lt;=" &amp; FR$1, DataRegularSeason20242025!$E$3:$E$1315, $A68)</f>
        <v>57</v>
      </c>
      <c r="FS68">
        <f>SUMIFS(DataRegularSeason20242025!$AA$3:$AA$1315,DataRegularSeason20242025!$B$3:$B$1315, "&lt;=" &amp; FS$1, DataRegularSeason20242025!$D$3:$D$1315, $A68)+SUMIFS(DataRegularSeason20242025!$AB$3:$AB$1315,DataRegularSeason20242025!$B$3:$B$1315, "&lt;=" &amp; FS$1, DataRegularSeason20242025!$E$3:$E$1315, $A68)</f>
        <v>57</v>
      </c>
      <c r="FT68">
        <f>SUMIFS(DataRegularSeason20242025!$AA$3:$AA$1315,DataRegularSeason20242025!$B$3:$B$1315, "&lt;=" &amp; FT$1, DataRegularSeason20242025!$D$3:$D$1315, $A68)+SUMIFS(DataRegularSeason20242025!$AB$3:$AB$1315,DataRegularSeason20242025!$B$3:$B$1315, "&lt;=" &amp; FT$1, DataRegularSeason20242025!$E$3:$E$1315, $A68)</f>
        <v>57</v>
      </c>
      <c r="FU68">
        <f>SUMIFS(DataRegularSeason20242025!$AA$3:$AA$1315,DataRegularSeason20242025!$B$3:$B$1315, "&lt;=" &amp; FU$1, DataRegularSeason20242025!$D$3:$D$1315, $A68)+SUMIFS(DataRegularSeason20242025!$AB$3:$AB$1315,DataRegularSeason20242025!$B$3:$B$1315, "&lt;=" &amp; FU$1, DataRegularSeason20242025!$E$3:$E$1315, $A68)</f>
        <v>57</v>
      </c>
      <c r="FV68">
        <f>SUMIFS(DataRegularSeason20242025!$AA$3:$AA$1315,DataRegularSeason20242025!$B$3:$B$1315, "&lt;=" &amp; FV$1, DataRegularSeason20242025!$D$3:$D$1315, $A68)+SUMIFS(DataRegularSeason20242025!$AB$3:$AB$1315,DataRegularSeason20242025!$B$3:$B$1315, "&lt;=" &amp; FV$1, DataRegularSeason20242025!$E$3:$E$1315, $A68)</f>
        <v>57</v>
      </c>
      <c r="FW68">
        <f>SUMIFS(DataRegularSeason20242025!$AA$3:$AA$1315,DataRegularSeason20242025!$B$3:$B$1315, "&lt;=" &amp; FW$1, DataRegularSeason20242025!$D$3:$D$1315, $A68)+SUMIFS(DataRegularSeason20242025!$AB$3:$AB$1315,DataRegularSeason20242025!$B$3:$B$1315, "&lt;=" &amp; FW$1, DataRegularSeason20242025!$E$3:$E$1315, $A68)</f>
        <v>57</v>
      </c>
      <c r="FX68">
        <f>SUMIFS(DataRegularSeason20242025!$AA$3:$AA$1315,DataRegularSeason20242025!$B$3:$B$1315, "&lt;=" &amp; FX$1, DataRegularSeason20242025!$D$3:$D$1315, $A68)+SUMIFS(DataRegularSeason20242025!$AB$3:$AB$1315,DataRegularSeason20242025!$B$3:$B$1315, "&lt;=" &amp; FX$1, DataRegularSeason20242025!$E$3:$E$1315, $A68)</f>
        <v>57</v>
      </c>
      <c r="FY68">
        <f>SUMIFS(DataRegularSeason20242025!$AA$3:$AA$1315,DataRegularSeason20242025!$B$3:$B$1315, "&lt;=" &amp; FY$1, DataRegularSeason20242025!$D$3:$D$1315, $A68)+SUMIFS(DataRegularSeason20242025!$AB$3:$AB$1315,DataRegularSeason20242025!$B$3:$B$1315, "&lt;=" &amp; FY$1, DataRegularSeason20242025!$E$3:$E$1315, $A68)</f>
        <v>57</v>
      </c>
      <c r="FZ68">
        <f>SUMIFS(DataRegularSeason20242025!$AA$3:$AA$1315,DataRegularSeason20242025!$B$3:$B$1315, "&lt;=" &amp; FZ$1, DataRegularSeason20242025!$D$3:$D$1315, $A68)+SUMIFS(DataRegularSeason20242025!$AB$3:$AB$1315,DataRegularSeason20242025!$B$3:$B$1315, "&lt;=" &amp; FZ$1, DataRegularSeason20242025!$E$3:$E$1315, $A68)</f>
        <v>57</v>
      </c>
      <c r="GA68">
        <f>SUMIFS(DataRegularSeason20242025!$AA$3:$AA$1315,DataRegularSeason20242025!$B$3:$B$1315, "&lt;=" &amp; GA$1, DataRegularSeason20242025!$D$3:$D$1315, $A68)+SUMIFS(DataRegularSeason20242025!$AB$3:$AB$1315,DataRegularSeason20242025!$B$3:$B$1315, "&lt;=" &amp; GA$1, DataRegularSeason20242025!$E$3:$E$1315, $A68)</f>
        <v>57</v>
      </c>
      <c r="GB68">
        <f>SUMIFS(DataRegularSeason20242025!$AA$3:$AA$1315,DataRegularSeason20242025!$B$3:$B$1315, "&lt;=" &amp; GB$1, DataRegularSeason20242025!$D$3:$D$1315, $A68)+SUMIFS(DataRegularSeason20242025!$AB$3:$AB$1315,DataRegularSeason20242025!$B$3:$B$1315, "&lt;=" &amp; GB$1, DataRegularSeason20242025!$E$3:$E$1315, $A68)</f>
        <v>57</v>
      </c>
      <c r="GC68">
        <f>SUMIFS(DataRegularSeason20242025!$AA$3:$AA$1315,DataRegularSeason20242025!$B$3:$B$1315, "&lt;=" &amp; GC$1, DataRegularSeason20242025!$D$3:$D$1315, $A68)+SUMIFS(DataRegularSeason20242025!$AB$3:$AB$1315,DataRegularSeason20242025!$B$3:$B$1315, "&lt;=" &amp; GC$1, DataRegularSeason20242025!$E$3:$E$1315, $A68)</f>
        <v>57</v>
      </c>
      <c r="GD68">
        <f>SUMIFS(DataRegularSeason20242025!$AA$3:$AA$1315,DataRegularSeason20242025!$B$3:$B$1315, "&lt;=" &amp; GD$1, DataRegularSeason20242025!$D$3:$D$1315, $A68)+SUMIFS(DataRegularSeason20242025!$AB$3:$AB$1315,DataRegularSeason20242025!$B$3:$B$1315, "&lt;=" &amp; GD$1, DataRegularSeason20242025!$E$3:$E$1315, $A68)</f>
        <v>57</v>
      </c>
      <c r="GE68">
        <f>SUMIFS(DataRegularSeason20242025!$AA$3:$AA$1315,DataRegularSeason20242025!$B$3:$B$1315, "&lt;=" &amp; GE$1, DataRegularSeason20242025!$D$3:$D$1315, $A68)+SUMIFS(DataRegularSeason20242025!$AB$3:$AB$1315,DataRegularSeason20242025!$B$3:$B$1315, "&lt;=" &amp; GE$1, DataRegularSeason20242025!$E$3:$E$1315, $A68)</f>
        <v>57</v>
      </c>
      <c r="GF68">
        <f>SUMIFS(DataRegularSeason20242025!$AA$3:$AA$1315,DataRegularSeason20242025!$B$3:$B$1315, "&lt;=" &amp; GF$1, DataRegularSeason20242025!$D$3:$D$1315, $A68)+SUMIFS(DataRegularSeason20242025!$AB$3:$AB$1315,DataRegularSeason20242025!$B$3:$B$1315, "&lt;=" &amp; GF$1, DataRegularSeason20242025!$E$3:$E$1315, $A68)</f>
        <v>57</v>
      </c>
      <c r="GG68">
        <f>SUMIFS(DataRegularSeason20242025!$AA$3:$AA$1315,DataRegularSeason20242025!$B$3:$B$1315, "&lt;=" &amp; GG$1, DataRegularSeason20242025!$D$3:$D$1315, $A68)+SUMIFS(DataRegularSeason20242025!$AB$3:$AB$1315,DataRegularSeason20242025!$B$3:$B$1315, "&lt;=" &amp; GG$1, DataRegularSeason20242025!$E$3:$E$1315, $A68)</f>
        <v>57</v>
      </c>
      <c r="GH68">
        <f>SUMIFS(DataRegularSeason20242025!$AA$3:$AA$1315,DataRegularSeason20242025!$B$3:$B$1315, "&lt;=" &amp; GH$1, DataRegularSeason20242025!$D$3:$D$1315, $A68)+SUMIFS(DataRegularSeason20242025!$AB$3:$AB$1315,DataRegularSeason20242025!$B$3:$B$1315, "&lt;=" &amp; GH$1, DataRegularSeason20242025!$E$3:$E$1315, $A68)</f>
        <v>57</v>
      </c>
      <c r="GI68">
        <f>SUMIFS(DataRegularSeason20242025!$AA$3:$AA$1315,DataRegularSeason20242025!$B$3:$B$1315, "&lt;=" &amp; GI$1, DataRegularSeason20242025!$D$3:$D$1315, $A68)+SUMIFS(DataRegularSeason20242025!$AB$3:$AB$1315,DataRegularSeason20242025!$B$3:$B$1315, "&lt;=" &amp; GI$1, DataRegularSeason20242025!$E$3:$E$1315, $A68)</f>
        <v>57</v>
      </c>
      <c r="GJ68">
        <f>SUMIFS(DataRegularSeason20242025!$AA$3:$AA$1315,DataRegularSeason20242025!$B$3:$B$1315, "&lt;=" &amp; GJ$1, DataRegularSeason20242025!$D$3:$D$1315, $A68)+SUMIFS(DataRegularSeason20242025!$AB$3:$AB$1315,DataRegularSeason20242025!$B$3:$B$1315, "&lt;=" &amp; GJ$1, DataRegularSeason20242025!$E$3:$E$1315, $A68)</f>
        <v>57</v>
      </c>
      <c r="GK68">
        <f>SUMIFS(DataRegularSeason20242025!$AA$3:$AA$1315,DataRegularSeason20242025!$B$3:$B$1315, "&lt;=" &amp; GK$1, DataRegularSeason20242025!$D$3:$D$1315, $A68)+SUMIFS(DataRegularSeason20242025!$AB$3:$AB$1315,DataRegularSeason20242025!$B$3:$B$1315, "&lt;=" &amp; GK$1, DataRegularSeason20242025!$E$3:$E$1315, $A68)</f>
        <v>57</v>
      </c>
      <c r="GL68">
        <f>SUMIFS(DataRegularSeason20242025!$AA$3:$AA$1315,DataRegularSeason20242025!$B$3:$B$1315, "&lt;=" &amp; GL$1, DataRegularSeason20242025!$D$3:$D$1315, $A68)+SUMIFS(DataRegularSeason20242025!$AB$3:$AB$1315,DataRegularSeason20242025!$B$3:$B$1315, "&lt;=" &amp; GL$1, DataRegularSeason20242025!$E$3:$E$1315, $A68)</f>
        <v>57</v>
      </c>
      <c r="GM68">
        <f>SUMIFS(DataRegularSeason20242025!$AA$3:$AA$1315,DataRegularSeason20242025!$B$3:$B$1315, "&lt;=" &amp; GM$1, DataRegularSeason20242025!$D$3:$D$1315, $A68)+SUMIFS(DataRegularSeason20242025!$AB$3:$AB$1315,DataRegularSeason20242025!$B$3:$B$1315, "&lt;=" &amp; GM$1, DataRegularSeason20242025!$E$3:$E$1315, $A68)</f>
        <v>57</v>
      </c>
      <c r="GN68">
        <f>SUMIFS(DataRegularSeason20242025!$AA$3:$AA$1315,DataRegularSeason20242025!$B$3:$B$1315, "&lt;=" &amp; GN$1, DataRegularSeason20242025!$D$3:$D$1315, $A68)+SUMIFS(DataRegularSeason20242025!$AB$3:$AB$1315,DataRegularSeason20242025!$B$3:$B$1315, "&lt;=" &amp; GN$1, DataRegularSeason20242025!$E$3:$E$1315, $A68)</f>
        <v>57</v>
      </c>
      <c r="GO68">
        <f>SUMIFS(DataRegularSeason20242025!$AA$3:$AA$1315,DataRegularSeason20242025!$B$3:$B$1315, "&lt;=" &amp; GO$1, DataRegularSeason20242025!$D$3:$D$1315, $A68)+SUMIFS(DataRegularSeason20242025!$AB$3:$AB$1315,DataRegularSeason20242025!$B$3:$B$1315, "&lt;=" &amp; GO$1, DataRegularSeason20242025!$E$3:$E$1315, $A68)</f>
        <v>57</v>
      </c>
      <c r="GP68">
        <f>SUMIFS(DataRegularSeason20242025!$AA$3:$AA$1315,DataRegularSeason20242025!$B$3:$B$1315, "&lt;=" &amp; GP$1, DataRegularSeason20242025!$D$3:$D$1315, $A68)+SUMIFS(DataRegularSeason20242025!$AB$3:$AB$1315,DataRegularSeason20242025!$B$3:$B$1315, "&lt;=" &amp; GP$1, DataRegularSeason20242025!$E$3:$E$1315, $A68)</f>
        <v>57</v>
      </c>
      <c r="GQ68">
        <f>SUMIFS(DataRegularSeason20242025!$AA$3:$AA$1315,DataRegularSeason20242025!$B$3:$B$1315, "&lt;=" &amp; GQ$1, DataRegularSeason20242025!$D$3:$D$1315, $A68)+SUMIFS(DataRegularSeason20242025!$AB$3:$AB$1315,DataRegularSeason20242025!$B$3:$B$1315, "&lt;=" &amp; GQ$1, DataRegularSeason20242025!$E$3:$E$1315, $A68)</f>
        <v>57</v>
      </c>
      <c r="GR68">
        <f>SUMIFS(DataRegularSeason20242025!$AA$3:$AA$1315,DataRegularSeason20242025!$B$3:$B$1315, "&lt;=" &amp; GR$1, DataRegularSeason20242025!$D$3:$D$1315, $A68)+SUMIFS(DataRegularSeason20242025!$AB$3:$AB$1315,DataRegularSeason20242025!$B$3:$B$1315, "&lt;=" &amp; GR$1, DataRegularSeason20242025!$E$3:$E$1315, $A68)</f>
        <v>57</v>
      </c>
      <c r="GS68">
        <f>SUMIFS(DataRegularSeason20242025!$AA$3:$AA$1315,DataRegularSeason20242025!$B$3:$B$1315, "&lt;=" &amp; GS$1, DataRegularSeason20242025!$D$3:$D$1315, $A68)+SUMIFS(DataRegularSeason20242025!$AB$3:$AB$1315,DataRegularSeason20242025!$B$3:$B$1315, "&lt;=" &amp; GS$1, DataRegularSeason20242025!$E$3:$E$1315, $A68)</f>
        <v>57</v>
      </c>
      <c r="GT68">
        <f>SUMIFS(DataRegularSeason20242025!$AA$3:$AA$1315,DataRegularSeason20242025!$B$3:$B$1315, "&lt;=" &amp; GT$1, DataRegularSeason20242025!$D$3:$D$1315, $A68)+SUMIFS(DataRegularSeason20242025!$AB$3:$AB$1315,DataRegularSeason20242025!$B$3:$B$1315, "&lt;=" &amp; GT$1, DataRegularSeason20242025!$E$3:$E$1315, $A68)</f>
        <v>57</v>
      </c>
      <c r="GU68">
        <f>SUMIFS(DataRegularSeason20242025!$AA$3:$AA$1315,DataRegularSeason20242025!$B$3:$B$1315, "&lt;=" &amp; GU$1, DataRegularSeason20242025!$D$3:$D$1315, $A68)+SUMIFS(DataRegularSeason20242025!$AB$3:$AB$1315,DataRegularSeason20242025!$B$3:$B$1315, "&lt;=" &amp; GU$1, DataRegularSeason20242025!$E$3:$E$1315, $A68)</f>
        <v>57</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37</v>
      </c>
      <c r="ES69">
        <f>SUMIFS(DataRegularSeason20242025!$AA$3:$AA$1315,DataRegularSeason20242025!$B$3:$B$1315, "&lt;=" &amp; ES$1, DataRegularSeason20242025!$D$3:$D$1315, $A69)+SUMIFS(DataRegularSeason20242025!$AB$3:$AB$1315,DataRegularSeason20242025!$B$3:$B$1315, "&lt;=" &amp; ES$1, DataRegularSeason20242025!$E$3:$E$1315, $A69)</f>
        <v>37</v>
      </c>
      <c r="ET69">
        <f>SUMIFS(DataRegularSeason20242025!$AA$3:$AA$1315,DataRegularSeason20242025!$B$3:$B$1315, "&lt;=" &amp; ET$1, DataRegularSeason20242025!$D$3:$D$1315, $A69)+SUMIFS(DataRegularSeason20242025!$AB$3:$AB$1315,DataRegularSeason20242025!$B$3:$B$1315, "&lt;=" &amp; ET$1, DataRegularSeason20242025!$E$3:$E$1315, $A69)</f>
        <v>37</v>
      </c>
      <c r="EU69">
        <f>SUMIFS(DataRegularSeason20242025!$AA$3:$AA$1315,DataRegularSeason20242025!$B$3:$B$1315, "&lt;=" &amp; EU$1, DataRegularSeason20242025!$D$3:$D$1315, $A69)+SUMIFS(DataRegularSeason20242025!$AB$3:$AB$1315,DataRegularSeason20242025!$B$3:$B$1315, "&lt;=" &amp; EU$1, DataRegularSeason20242025!$E$3:$E$1315, $A69)</f>
        <v>37</v>
      </c>
      <c r="EV69">
        <f>SUMIFS(DataRegularSeason20242025!$AA$3:$AA$1315,DataRegularSeason20242025!$B$3:$B$1315, "&lt;=" &amp; EV$1, DataRegularSeason20242025!$D$3:$D$1315, $A69)+SUMIFS(DataRegularSeason20242025!$AB$3:$AB$1315,DataRegularSeason20242025!$B$3:$B$1315, "&lt;=" &amp; EV$1, DataRegularSeason20242025!$E$3:$E$1315, $A69)</f>
        <v>37</v>
      </c>
      <c r="EW69">
        <f>SUMIFS(DataRegularSeason20242025!$AA$3:$AA$1315,DataRegularSeason20242025!$B$3:$B$1315, "&lt;=" &amp; EW$1, DataRegularSeason20242025!$D$3:$D$1315, $A69)+SUMIFS(DataRegularSeason20242025!$AB$3:$AB$1315,DataRegularSeason20242025!$B$3:$B$1315, "&lt;=" &amp; EW$1, DataRegularSeason20242025!$E$3:$E$1315, $A69)</f>
        <v>37</v>
      </c>
      <c r="EX69">
        <f>SUMIFS(DataRegularSeason20242025!$AA$3:$AA$1315,DataRegularSeason20242025!$B$3:$B$1315, "&lt;=" &amp; EX$1, DataRegularSeason20242025!$D$3:$D$1315, $A69)+SUMIFS(DataRegularSeason20242025!$AB$3:$AB$1315,DataRegularSeason20242025!$B$3:$B$1315, "&lt;=" &amp; EX$1, DataRegularSeason20242025!$E$3:$E$1315, $A69)</f>
        <v>37</v>
      </c>
      <c r="EY69">
        <f>SUMIFS(DataRegularSeason20242025!$AA$3:$AA$1315,DataRegularSeason20242025!$B$3:$B$1315, "&lt;=" &amp; EY$1, DataRegularSeason20242025!$D$3:$D$1315, $A69)+SUMIFS(DataRegularSeason20242025!$AB$3:$AB$1315,DataRegularSeason20242025!$B$3:$B$1315, "&lt;=" &amp; EY$1, DataRegularSeason20242025!$E$3:$E$1315, $A69)</f>
        <v>37</v>
      </c>
      <c r="EZ69">
        <f>SUMIFS(DataRegularSeason20242025!$AA$3:$AA$1315,DataRegularSeason20242025!$B$3:$B$1315, "&lt;=" &amp; EZ$1, DataRegularSeason20242025!$D$3:$D$1315, $A69)+SUMIFS(DataRegularSeason20242025!$AB$3:$AB$1315,DataRegularSeason20242025!$B$3:$B$1315, "&lt;=" &amp; EZ$1, DataRegularSeason20242025!$E$3:$E$1315, $A69)</f>
        <v>37</v>
      </c>
      <c r="FA69">
        <f>SUMIFS(DataRegularSeason20242025!$AA$3:$AA$1315,DataRegularSeason20242025!$B$3:$B$1315, "&lt;=" &amp; FA$1, DataRegularSeason20242025!$D$3:$D$1315, $A69)+SUMIFS(DataRegularSeason20242025!$AB$3:$AB$1315,DataRegularSeason20242025!$B$3:$B$1315, "&lt;=" &amp; FA$1, DataRegularSeason20242025!$E$3:$E$1315, $A69)</f>
        <v>37</v>
      </c>
      <c r="FB69">
        <f>SUMIFS(DataRegularSeason20242025!$AA$3:$AA$1315,DataRegularSeason20242025!$B$3:$B$1315, "&lt;=" &amp; FB$1, DataRegularSeason20242025!$D$3:$D$1315, $A69)+SUMIFS(DataRegularSeason20242025!$AB$3:$AB$1315,DataRegularSeason20242025!$B$3:$B$1315, "&lt;=" &amp; FB$1, DataRegularSeason20242025!$E$3:$E$1315, $A69)</f>
        <v>37</v>
      </c>
      <c r="FC69">
        <f>SUMIFS(DataRegularSeason20242025!$AA$3:$AA$1315,DataRegularSeason20242025!$B$3:$B$1315, "&lt;=" &amp; FC$1, DataRegularSeason20242025!$D$3:$D$1315, $A69)+SUMIFS(DataRegularSeason20242025!$AB$3:$AB$1315,DataRegularSeason20242025!$B$3:$B$1315, "&lt;=" &amp; FC$1, DataRegularSeason20242025!$E$3:$E$1315, $A69)</f>
        <v>37</v>
      </c>
      <c r="FD69">
        <f>SUMIFS(DataRegularSeason20242025!$AA$3:$AA$1315,DataRegularSeason20242025!$B$3:$B$1315, "&lt;=" &amp; FD$1, DataRegularSeason20242025!$D$3:$D$1315, $A69)+SUMIFS(DataRegularSeason20242025!$AB$3:$AB$1315,DataRegularSeason20242025!$B$3:$B$1315, "&lt;=" &amp; FD$1, DataRegularSeason20242025!$E$3:$E$1315, $A69)</f>
        <v>37</v>
      </c>
      <c r="FE69">
        <f>SUMIFS(DataRegularSeason20242025!$AA$3:$AA$1315,DataRegularSeason20242025!$B$3:$B$1315, "&lt;=" &amp; FE$1, DataRegularSeason20242025!$D$3:$D$1315, $A69)+SUMIFS(DataRegularSeason20242025!$AB$3:$AB$1315,DataRegularSeason20242025!$B$3:$B$1315, "&lt;=" &amp; FE$1, DataRegularSeason20242025!$E$3:$E$1315, $A69)</f>
        <v>37</v>
      </c>
      <c r="FF69">
        <f>SUMIFS(DataRegularSeason20242025!$AA$3:$AA$1315,DataRegularSeason20242025!$B$3:$B$1315, "&lt;=" &amp; FF$1, DataRegularSeason20242025!$D$3:$D$1315, $A69)+SUMIFS(DataRegularSeason20242025!$AB$3:$AB$1315,DataRegularSeason20242025!$B$3:$B$1315, "&lt;=" &amp; FF$1, DataRegularSeason20242025!$E$3:$E$1315, $A69)</f>
        <v>37</v>
      </c>
      <c r="FG69">
        <f>SUMIFS(DataRegularSeason20242025!$AA$3:$AA$1315,DataRegularSeason20242025!$B$3:$B$1315, "&lt;=" &amp; FG$1, DataRegularSeason20242025!$D$3:$D$1315, $A69)+SUMIFS(DataRegularSeason20242025!$AB$3:$AB$1315,DataRegularSeason20242025!$B$3:$B$1315, "&lt;=" &amp; FG$1, DataRegularSeason20242025!$E$3:$E$1315, $A69)</f>
        <v>37</v>
      </c>
      <c r="FH69">
        <f>SUMIFS(DataRegularSeason20242025!$AA$3:$AA$1315,DataRegularSeason20242025!$B$3:$B$1315, "&lt;=" &amp; FH$1, DataRegularSeason20242025!$D$3:$D$1315, $A69)+SUMIFS(DataRegularSeason20242025!$AB$3:$AB$1315,DataRegularSeason20242025!$B$3:$B$1315, "&lt;=" &amp; FH$1, DataRegularSeason20242025!$E$3:$E$1315, $A69)</f>
        <v>37</v>
      </c>
      <c r="FI69">
        <f>SUMIFS(DataRegularSeason20242025!$AA$3:$AA$1315,DataRegularSeason20242025!$B$3:$B$1315, "&lt;=" &amp; FI$1, DataRegularSeason20242025!$D$3:$D$1315, $A69)+SUMIFS(DataRegularSeason20242025!$AB$3:$AB$1315,DataRegularSeason20242025!$B$3:$B$1315, "&lt;=" &amp; FI$1, DataRegularSeason20242025!$E$3:$E$1315, $A69)</f>
        <v>37</v>
      </c>
      <c r="FJ69">
        <f>SUMIFS(DataRegularSeason20242025!$AA$3:$AA$1315,DataRegularSeason20242025!$B$3:$B$1315, "&lt;=" &amp; FJ$1, DataRegularSeason20242025!$D$3:$D$1315, $A69)+SUMIFS(DataRegularSeason20242025!$AB$3:$AB$1315,DataRegularSeason20242025!$B$3:$B$1315, "&lt;=" &amp; FJ$1, DataRegularSeason20242025!$E$3:$E$1315, $A69)</f>
        <v>37</v>
      </c>
      <c r="FK69">
        <f>SUMIFS(DataRegularSeason20242025!$AA$3:$AA$1315,DataRegularSeason20242025!$B$3:$B$1315, "&lt;=" &amp; FK$1, DataRegularSeason20242025!$D$3:$D$1315, $A69)+SUMIFS(DataRegularSeason20242025!$AB$3:$AB$1315,DataRegularSeason20242025!$B$3:$B$1315, "&lt;=" &amp; FK$1, DataRegularSeason20242025!$E$3:$E$1315, $A69)</f>
        <v>37</v>
      </c>
      <c r="FL69">
        <f>SUMIFS(DataRegularSeason20242025!$AA$3:$AA$1315,DataRegularSeason20242025!$B$3:$B$1315, "&lt;=" &amp; FL$1, DataRegularSeason20242025!$D$3:$D$1315, $A69)+SUMIFS(DataRegularSeason20242025!$AB$3:$AB$1315,DataRegularSeason20242025!$B$3:$B$1315, "&lt;=" &amp; FL$1, DataRegularSeason20242025!$E$3:$E$1315, $A69)</f>
        <v>37</v>
      </c>
      <c r="FM69">
        <f>SUMIFS(DataRegularSeason20242025!$AA$3:$AA$1315,DataRegularSeason20242025!$B$3:$B$1315, "&lt;=" &amp; FM$1, DataRegularSeason20242025!$D$3:$D$1315, $A69)+SUMIFS(DataRegularSeason20242025!$AB$3:$AB$1315,DataRegularSeason20242025!$B$3:$B$1315, "&lt;=" &amp; FM$1, DataRegularSeason20242025!$E$3:$E$1315, $A69)</f>
        <v>37</v>
      </c>
      <c r="FN69">
        <f>SUMIFS(DataRegularSeason20242025!$AA$3:$AA$1315,DataRegularSeason20242025!$B$3:$B$1315, "&lt;=" &amp; FN$1, DataRegularSeason20242025!$D$3:$D$1315, $A69)+SUMIFS(DataRegularSeason20242025!$AB$3:$AB$1315,DataRegularSeason20242025!$B$3:$B$1315, "&lt;=" &amp; FN$1, DataRegularSeason20242025!$E$3:$E$1315, $A69)</f>
        <v>37</v>
      </c>
      <c r="FO69">
        <f>SUMIFS(DataRegularSeason20242025!$AA$3:$AA$1315,DataRegularSeason20242025!$B$3:$B$1315, "&lt;=" &amp; FO$1, DataRegularSeason20242025!$D$3:$D$1315, $A69)+SUMIFS(DataRegularSeason20242025!$AB$3:$AB$1315,DataRegularSeason20242025!$B$3:$B$1315, "&lt;=" &amp; FO$1, DataRegularSeason20242025!$E$3:$E$1315, $A69)</f>
        <v>37</v>
      </c>
      <c r="FP69">
        <f>SUMIFS(DataRegularSeason20242025!$AA$3:$AA$1315,DataRegularSeason20242025!$B$3:$B$1315, "&lt;=" &amp; FP$1, DataRegularSeason20242025!$D$3:$D$1315, $A69)+SUMIFS(DataRegularSeason20242025!$AB$3:$AB$1315,DataRegularSeason20242025!$B$3:$B$1315, "&lt;=" &amp; FP$1, DataRegularSeason20242025!$E$3:$E$1315, $A69)</f>
        <v>37</v>
      </c>
      <c r="FQ69">
        <f>SUMIFS(DataRegularSeason20242025!$AA$3:$AA$1315,DataRegularSeason20242025!$B$3:$B$1315, "&lt;=" &amp; FQ$1, DataRegularSeason20242025!$D$3:$D$1315, $A69)+SUMIFS(DataRegularSeason20242025!$AB$3:$AB$1315,DataRegularSeason20242025!$B$3:$B$1315, "&lt;=" &amp; FQ$1, DataRegularSeason20242025!$E$3:$E$1315, $A69)</f>
        <v>37</v>
      </c>
      <c r="FR69">
        <f>SUMIFS(DataRegularSeason20242025!$AA$3:$AA$1315,DataRegularSeason20242025!$B$3:$B$1315, "&lt;=" &amp; FR$1, DataRegularSeason20242025!$D$3:$D$1315, $A69)+SUMIFS(DataRegularSeason20242025!$AB$3:$AB$1315,DataRegularSeason20242025!$B$3:$B$1315, "&lt;=" &amp; FR$1, DataRegularSeason20242025!$E$3:$E$1315, $A69)</f>
        <v>37</v>
      </c>
      <c r="FS69">
        <f>SUMIFS(DataRegularSeason20242025!$AA$3:$AA$1315,DataRegularSeason20242025!$B$3:$B$1315, "&lt;=" &amp; FS$1, DataRegularSeason20242025!$D$3:$D$1315, $A69)+SUMIFS(DataRegularSeason20242025!$AB$3:$AB$1315,DataRegularSeason20242025!$B$3:$B$1315, "&lt;=" &amp; FS$1, DataRegularSeason20242025!$E$3:$E$1315, $A69)</f>
        <v>37</v>
      </c>
      <c r="FT69">
        <f>SUMIFS(DataRegularSeason20242025!$AA$3:$AA$1315,DataRegularSeason20242025!$B$3:$B$1315, "&lt;=" &amp; FT$1, DataRegularSeason20242025!$D$3:$D$1315, $A69)+SUMIFS(DataRegularSeason20242025!$AB$3:$AB$1315,DataRegularSeason20242025!$B$3:$B$1315, "&lt;=" &amp; FT$1, DataRegularSeason20242025!$E$3:$E$1315, $A69)</f>
        <v>37</v>
      </c>
      <c r="FU69">
        <f>SUMIFS(DataRegularSeason20242025!$AA$3:$AA$1315,DataRegularSeason20242025!$B$3:$B$1315, "&lt;=" &amp; FU$1, DataRegularSeason20242025!$D$3:$D$1315, $A69)+SUMIFS(DataRegularSeason20242025!$AB$3:$AB$1315,DataRegularSeason20242025!$B$3:$B$1315, "&lt;=" &amp; FU$1, DataRegularSeason20242025!$E$3:$E$1315, $A69)</f>
        <v>37</v>
      </c>
      <c r="FV69">
        <f>SUMIFS(DataRegularSeason20242025!$AA$3:$AA$1315,DataRegularSeason20242025!$B$3:$B$1315, "&lt;=" &amp; FV$1, DataRegularSeason20242025!$D$3:$D$1315, $A69)+SUMIFS(DataRegularSeason20242025!$AB$3:$AB$1315,DataRegularSeason20242025!$B$3:$B$1315, "&lt;=" &amp; FV$1, DataRegularSeason20242025!$E$3:$E$1315, $A69)</f>
        <v>37</v>
      </c>
      <c r="FW69">
        <f>SUMIFS(DataRegularSeason20242025!$AA$3:$AA$1315,DataRegularSeason20242025!$B$3:$B$1315, "&lt;=" &amp; FW$1, DataRegularSeason20242025!$D$3:$D$1315, $A69)+SUMIFS(DataRegularSeason20242025!$AB$3:$AB$1315,DataRegularSeason20242025!$B$3:$B$1315, "&lt;=" &amp; FW$1, DataRegularSeason20242025!$E$3:$E$1315, $A69)</f>
        <v>37</v>
      </c>
      <c r="FX69">
        <f>SUMIFS(DataRegularSeason20242025!$AA$3:$AA$1315,DataRegularSeason20242025!$B$3:$B$1315, "&lt;=" &amp; FX$1, DataRegularSeason20242025!$D$3:$D$1315, $A69)+SUMIFS(DataRegularSeason20242025!$AB$3:$AB$1315,DataRegularSeason20242025!$B$3:$B$1315, "&lt;=" &amp; FX$1, DataRegularSeason20242025!$E$3:$E$1315, $A69)</f>
        <v>37</v>
      </c>
      <c r="FY69">
        <f>SUMIFS(DataRegularSeason20242025!$AA$3:$AA$1315,DataRegularSeason20242025!$B$3:$B$1315, "&lt;=" &amp; FY$1, DataRegularSeason20242025!$D$3:$D$1315, $A69)+SUMIFS(DataRegularSeason20242025!$AB$3:$AB$1315,DataRegularSeason20242025!$B$3:$B$1315, "&lt;=" &amp; FY$1, DataRegularSeason20242025!$E$3:$E$1315, $A69)</f>
        <v>37</v>
      </c>
      <c r="FZ69">
        <f>SUMIFS(DataRegularSeason20242025!$AA$3:$AA$1315,DataRegularSeason20242025!$B$3:$B$1315, "&lt;=" &amp; FZ$1, DataRegularSeason20242025!$D$3:$D$1315, $A69)+SUMIFS(DataRegularSeason20242025!$AB$3:$AB$1315,DataRegularSeason20242025!$B$3:$B$1315, "&lt;=" &amp; FZ$1, DataRegularSeason20242025!$E$3:$E$1315, $A69)</f>
        <v>37</v>
      </c>
      <c r="GA69">
        <f>SUMIFS(DataRegularSeason20242025!$AA$3:$AA$1315,DataRegularSeason20242025!$B$3:$B$1315, "&lt;=" &amp; GA$1, DataRegularSeason20242025!$D$3:$D$1315, $A69)+SUMIFS(DataRegularSeason20242025!$AB$3:$AB$1315,DataRegularSeason20242025!$B$3:$B$1315, "&lt;=" &amp; GA$1, DataRegularSeason20242025!$E$3:$E$1315, $A69)</f>
        <v>37</v>
      </c>
      <c r="GB69">
        <f>SUMIFS(DataRegularSeason20242025!$AA$3:$AA$1315,DataRegularSeason20242025!$B$3:$B$1315, "&lt;=" &amp; GB$1, DataRegularSeason20242025!$D$3:$D$1315, $A69)+SUMIFS(DataRegularSeason20242025!$AB$3:$AB$1315,DataRegularSeason20242025!$B$3:$B$1315, "&lt;=" &amp; GB$1, DataRegularSeason20242025!$E$3:$E$1315, $A69)</f>
        <v>37</v>
      </c>
      <c r="GC69">
        <f>SUMIFS(DataRegularSeason20242025!$AA$3:$AA$1315,DataRegularSeason20242025!$B$3:$B$1315, "&lt;=" &amp; GC$1, DataRegularSeason20242025!$D$3:$D$1315, $A69)+SUMIFS(DataRegularSeason20242025!$AB$3:$AB$1315,DataRegularSeason20242025!$B$3:$B$1315, "&lt;=" &amp; GC$1, DataRegularSeason20242025!$E$3:$E$1315, $A69)</f>
        <v>37</v>
      </c>
      <c r="GD69">
        <f>SUMIFS(DataRegularSeason20242025!$AA$3:$AA$1315,DataRegularSeason20242025!$B$3:$B$1315, "&lt;=" &amp; GD$1, DataRegularSeason20242025!$D$3:$D$1315, $A69)+SUMIFS(DataRegularSeason20242025!$AB$3:$AB$1315,DataRegularSeason20242025!$B$3:$B$1315, "&lt;=" &amp; GD$1, DataRegularSeason20242025!$E$3:$E$1315, $A69)</f>
        <v>37</v>
      </c>
      <c r="GE69">
        <f>SUMIFS(DataRegularSeason20242025!$AA$3:$AA$1315,DataRegularSeason20242025!$B$3:$B$1315, "&lt;=" &amp; GE$1, DataRegularSeason20242025!$D$3:$D$1315, $A69)+SUMIFS(DataRegularSeason20242025!$AB$3:$AB$1315,DataRegularSeason20242025!$B$3:$B$1315, "&lt;=" &amp; GE$1, DataRegularSeason20242025!$E$3:$E$1315, $A69)</f>
        <v>37</v>
      </c>
      <c r="GF69">
        <f>SUMIFS(DataRegularSeason20242025!$AA$3:$AA$1315,DataRegularSeason20242025!$B$3:$B$1315, "&lt;=" &amp; GF$1, DataRegularSeason20242025!$D$3:$D$1315, $A69)+SUMIFS(DataRegularSeason20242025!$AB$3:$AB$1315,DataRegularSeason20242025!$B$3:$B$1315, "&lt;=" &amp; GF$1, DataRegularSeason20242025!$E$3:$E$1315, $A69)</f>
        <v>37</v>
      </c>
      <c r="GG69">
        <f>SUMIFS(DataRegularSeason20242025!$AA$3:$AA$1315,DataRegularSeason20242025!$B$3:$B$1315, "&lt;=" &amp; GG$1, DataRegularSeason20242025!$D$3:$D$1315, $A69)+SUMIFS(DataRegularSeason20242025!$AB$3:$AB$1315,DataRegularSeason20242025!$B$3:$B$1315, "&lt;=" &amp; GG$1, DataRegularSeason20242025!$E$3:$E$1315, $A69)</f>
        <v>37</v>
      </c>
      <c r="GH69">
        <f>SUMIFS(DataRegularSeason20242025!$AA$3:$AA$1315,DataRegularSeason20242025!$B$3:$B$1315, "&lt;=" &amp; GH$1, DataRegularSeason20242025!$D$3:$D$1315, $A69)+SUMIFS(DataRegularSeason20242025!$AB$3:$AB$1315,DataRegularSeason20242025!$B$3:$B$1315, "&lt;=" &amp; GH$1, DataRegularSeason20242025!$E$3:$E$1315, $A69)</f>
        <v>37</v>
      </c>
      <c r="GI69">
        <f>SUMIFS(DataRegularSeason20242025!$AA$3:$AA$1315,DataRegularSeason20242025!$B$3:$B$1315, "&lt;=" &amp; GI$1, DataRegularSeason20242025!$D$3:$D$1315, $A69)+SUMIFS(DataRegularSeason20242025!$AB$3:$AB$1315,DataRegularSeason20242025!$B$3:$B$1315, "&lt;=" &amp; GI$1, DataRegularSeason20242025!$E$3:$E$1315, $A69)</f>
        <v>37</v>
      </c>
      <c r="GJ69">
        <f>SUMIFS(DataRegularSeason20242025!$AA$3:$AA$1315,DataRegularSeason20242025!$B$3:$B$1315, "&lt;=" &amp; GJ$1, DataRegularSeason20242025!$D$3:$D$1315, $A69)+SUMIFS(DataRegularSeason20242025!$AB$3:$AB$1315,DataRegularSeason20242025!$B$3:$B$1315, "&lt;=" &amp; GJ$1, DataRegularSeason20242025!$E$3:$E$1315, $A69)</f>
        <v>37</v>
      </c>
      <c r="GK69">
        <f>SUMIFS(DataRegularSeason20242025!$AA$3:$AA$1315,DataRegularSeason20242025!$B$3:$B$1315, "&lt;=" &amp; GK$1, DataRegularSeason20242025!$D$3:$D$1315, $A69)+SUMIFS(DataRegularSeason20242025!$AB$3:$AB$1315,DataRegularSeason20242025!$B$3:$B$1315, "&lt;=" &amp; GK$1, DataRegularSeason20242025!$E$3:$E$1315, $A69)</f>
        <v>37</v>
      </c>
      <c r="GL69">
        <f>SUMIFS(DataRegularSeason20242025!$AA$3:$AA$1315,DataRegularSeason20242025!$B$3:$B$1315, "&lt;=" &amp; GL$1, DataRegularSeason20242025!$D$3:$D$1315, $A69)+SUMIFS(DataRegularSeason20242025!$AB$3:$AB$1315,DataRegularSeason20242025!$B$3:$B$1315, "&lt;=" &amp; GL$1, DataRegularSeason20242025!$E$3:$E$1315, $A69)</f>
        <v>37</v>
      </c>
      <c r="GM69">
        <f>SUMIFS(DataRegularSeason20242025!$AA$3:$AA$1315,DataRegularSeason20242025!$B$3:$B$1315, "&lt;=" &amp; GM$1, DataRegularSeason20242025!$D$3:$D$1315, $A69)+SUMIFS(DataRegularSeason20242025!$AB$3:$AB$1315,DataRegularSeason20242025!$B$3:$B$1315, "&lt;=" &amp; GM$1, DataRegularSeason20242025!$E$3:$E$1315, $A69)</f>
        <v>37</v>
      </c>
      <c r="GN69">
        <f>SUMIFS(DataRegularSeason20242025!$AA$3:$AA$1315,DataRegularSeason20242025!$B$3:$B$1315, "&lt;=" &amp; GN$1, DataRegularSeason20242025!$D$3:$D$1315, $A69)+SUMIFS(DataRegularSeason20242025!$AB$3:$AB$1315,DataRegularSeason20242025!$B$3:$B$1315, "&lt;=" &amp; GN$1, DataRegularSeason20242025!$E$3:$E$1315, $A69)</f>
        <v>37</v>
      </c>
      <c r="GO69">
        <f>SUMIFS(DataRegularSeason20242025!$AA$3:$AA$1315,DataRegularSeason20242025!$B$3:$B$1315, "&lt;=" &amp; GO$1, DataRegularSeason20242025!$D$3:$D$1315, $A69)+SUMIFS(DataRegularSeason20242025!$AB$3:$AB$1315,DataRegularSeason20242025!$B$3:$B$1315, "&lt;=" &amp; GO$1, DataRegularSeason20242025!$E$3:$E$1315, $A69)</f>
        <v>37</v>
      </c>
      <c r="GP69">
        <f>SUMIFS(DataRegularSeason20242025!$AA$3:$AA$1315,DataRegularSeason20242025!$B$3:$B$1315, "&lt;=" &amp; GP$1, DataRegularSeason20242025!$D$3:$D$1315, $A69)+SUMIFS(DataRegularSeason20242025!$AB$3:$AB$1315,DataRegularSeason20242025!$B$3:$B$1315, "&lt;=" &amp; GP$1, DataRegularSeason20242025!$E$3:$E$1315, $A69)</f>
        <v>37</v>
      </c>
      <c r="GQ69">
        <f>SUMIFS(DataRegularSeason20242025!$AA$3:$AA$1315,DataRegularSeason20242025!$B$3:$B$1315, "&lt;=" &amp; GQ$1, DataRegularSeason20242025!$D$3:$D$1315, $A69)+SUMIFS(DataRegularSeason20242025!$AB$3:$AB$1315,DataRegularSeason20242025!$B$3:$B$1315, "&lt;=" &amp; GQ$1, DataRegularSeason20242025!$E$3:$E$1315, $A69)</f>
        <v>37</v>
      </c>
      <c r="GR69">
        <f>SUMIFS(DataRegularSeason20242025!$AA$3:$AA$1315,DataRegularSeason20242025!$B$3:$B$1315, "&lt;=" &amp; GR$1, DataRegularSeason20242025!$D$3:$D$1315, $A69)+SUMIFS(DataRegularSeason20242025!$AB$3:$AB$1315,DataRegularSeason20242025!$B$3:$B$1315, "&lt;=" &amp; GR$1, DataRegularSeason20242025!$E$3:$E$1315, $A69)</f>
        <v>37</v>
      </c>
      <c r="GS69">
        <f>SUMIFS(DataRegularSeason20242025!$AA$3:$AA$1315,DataRegularSeason20242025!$B$3:$B$1315, "&lt;=" &amp; GS$1, DataRegularSeason20242025!$D$3:$D$1315, $A69)+SUMIFS(DataRegularSeason20242025!$AB$3:$AB$1315,DataRegularSeason20242025!$B$3:$B$1315, "&lt;=" &amp; GS$1, DataRegularSeason20242025!$E$3:$E$1315, $A69)</f>
        <v>37</v>
      </c>
      <c r="GT69">
        <f>SUMIFS(DataRegularSeason20242025!$AA$3:$AA$1315,DataRegularSeason20242025!$B$3:$B$1315, "&lt;=" &amp; GT$1, DataRegularSeason20242025!$D$3:$D$1315, $A69)+SUMIFS(DataRegularSeason20242025!$AB$3:$AB$1315,DataRegularSeason20242025!$B$3:$B$1315, "&lt;=" &amp; GT$1, DataRegularSeason20242025!$E$3:$E$1315, $A69)</f>
        <v>37</v>
      </c>
      <c r="GU69">
        <f>SUMIFS(DataRegularSeason20242025!$AA$3:$AA$1315,DataRegularSeason20242025!$B$3:$B$1315, "&lt;=" &amp; GU$1, DataRegularSeason20242025!$D$3:$D$1315, $A69)+SUMIFS(DataRegularSeason20242025!$AB$3:$AB$1315,DataRegularSeason20242025!$B$3:$B$1315, "&lt;=" &amp; GU$1, DataRegularSeason20242025!$E$3:$E$1315, $A69)</f>
        <v>37</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62.375</v>
      </c>
      <c r="ER70">
        <f>SUBTOTAL(101,Table46[2025-02-24])</f>
        <v>62.375</v>
      </c>
      <c r="ES70">
        <f>SUBTOTAL(101,Table46[2025-02-25])</f>
        <v>62.375</v>
      </c>
      <c r="ET70">
        <f>SUBTOTAL(101,Table46[2025-02-26])</f>
        <v>62.375</v>
      </c>
      <c r="EU70">
        <f>SUBTOTAL(101,Table46[2025-02-27])</f>
        <v>62.375</v>
      </c>
      <c r="EV70">
        <f>SUBTOTAL(101,Table46[2025-02-28])</f>
        <v>62.375</v>
      </c>
      <c r="EW70">
        <f>SUBTOTAL(101,Table46[2025-03-01])</f>
        <v>62.375</v>
      </c>
      <c r="EX70">
        <f>SUBTOTAL(101,Table46[2025-03-02])</f>
        <v>62.375</v>
      </c>
      <c r="EY70">
        <f>SUBTOTAL(101,Table46[2025-03-03])</f>
        <v>62.375</v>
      </c>
      <c r="EZ70">
        <f>SUBTOTAL(101,Table46[2025-03-04])</f>
        <v>62.375</v>
      </c>
      <c r="FA70">
        <f>SUBTOTAL(101,Table46[2025-03-05])</f>
        <v>62.375</v>
      </c>
      <c r="FB70">
        <f>SUBTOTAL(101,Table46[2025-03-06])</f>
        <v>62.375</v>
      </c>
      <c r="FC70">
        <f>SUBTOTAL(101,Table46[2025-03-07])</f>
        <v>62.375</v>
      </c>
      <c r="FD70">
        <f>SUBTOTAL(101,Table46[2025-03-08])</f>
        <v>62.375</v>
      </c>
      <c r="FE70">
        <f>SUBTOTAL(101,Table46[2025-03-09])</f>
        <v>62.375</v>
      </c>
      <c r="FF70">
        <f>SUBTOTAL(101,Table46[2025-03-10])</f>
        <v>62.375</v>
      </c>
      <c r="FG70">
        <f>SUBTOTAL(101,Table46[2025-03-11])</f>
        <v>62.375</v>
      </c>
      <c r="FH70">
        <f>SUBTOTAL(101,Table46[2025-03-12])</f>
        <v>62.375</v>
      </c>
      <c r="FI70">
        <f>SUBTOTAL(101,Table46[2025-03-13])</f>
        <v>62.375</v>
      </c>
      <c r="FJ70">
        <f>SUBTOTAL(101,Table46[2025-03-14])</f>
        <v>62.375</v>
      </c>
      <c r="FK70">
        <f>SUBTOTAL(101,Table46[2025-03-15])</f>
        <v>62.375</v>
      </c>
      <c r="FL70">
        <f>SUBTOTAL(101,Table46[2025-03-16])</f>
        <v>62.375</v>
      </c>
      <c r="FM70">
        <f>SUBTOTAL(101,Table46[2025-03-17])</f>
        <v>62.375</v>
      </c>
      <c r="FN70">
        <f>SUBTOTAL(101,Table46[2025-03-18])</f>
        <v>62.375</v>
      </c>
      <c r="FO70">
        <f>SUBTOTAL(101,Table46[2025-03-19])</f>
        <v>62.375</v>
      </c>
      <c r="FP70">
        <f>SUBTOTAL(101,Table46[2025-03-20])</f>
        <v>62.375</v>
      </c>
      <c r="FQ70">
        <f>SUBTOTAL(101,Table46[2025-03-21])</f>
        <v>62.375</v>
      </c>
      <c r="FR70">
        <f>SUBTOTAL(101,Table46[2025-03-22])</f>
        <v>62.375</v>
      </c>
      <c r="FS70">
        <f>SUBTOTAL(101,Table46[2025-03-23])</f>
        <v>62.375</v>
      </c>
      <c r="FT70">
        <f>SUBTOTAL(101,Table46[2025-03-24])</f>
        <v>62.375</v>
      </c>
      <c r="FU70">
        <f>SUBTOTAL(101,Table46[2025-03-25])</f>
        <v>62.375</v>
      </c>
      <c r="FV70">
        <f>SUBTOTAL(101,Table46[2025-03-26])</f>
        <v>62.375</v>
      </c>
      <c r="FW70">
        <f>SUBTOTAL(101,Table46[2025-03-27])</f>
        <v>62.375</v>
      </c>
      <c r="FX70">
        <f>SUBTOTAL(101,Table46[2025-03-28])</f>
        <v>62.375</v>
      </c>
      <c r="FY70">
        <f>SUBTOTAL(101,Table46[2025-03-29])</f>
        <v>62.375</v>
      </c>
      <c r="FZ70">
        <f>SUBTOTAL(101,Table46[2025-03-30])</f>
        <v>62.375</v>
      </c>
      <c r="GA70">
        <f>SUBTOTAL(101,Table46[2025-03-31])</f>
        <v>62.375</v>
      </c>
      <c r="GB70">
        <f>SUBTOTAL(101,Table46[2025-04-01])</f>
        <v>62.375</v>
      </c>
      <c r="GC70">
        <f>SUBTOTAL(101,Table46[2025-04-02])</f>
        <v>62.375</v>
      </c>
      <c r="GD70">
        <f>SUBTOTAL(101,Table46[2025-04-03])</f>
        <v>62.375</v>
      </c>
      <c r="GE70">
        <f>SUBTOTAL(101,Table46[2025-04-04])</f>
        <v>62.375</v>
      </c>
      <c r="GF70">
        <f>SUBTOTAL(101,Table46[2025-04-05])</f>
        <v>62.375</v>
      </c>
      <c r="GG70">
        <f>SUBTOTAL(101,Table46[2025-04-06])</f>
        <v>62.375</v>
      </c>
      <c r="GH70">
        <f>SUBTOTAL(101,Table46[2025-04-07])</f>
        <v>62.375</v>
      </c>
      <c r="GI70">
        <f>SUBTOTAL(101,Table46[2025-04-08])</f>
        <v>62.375</v>
      </c>
      <c r="GJ70">
        <f>SUBTOTAL(101,Table46[2025-04-09])</f>
        <v>62.375</v>
      </c>
      <c r="GK70">
        <f>SUBTOTAL(101,Table46[2025-04-10])</f>
        <v>62.375</v>
      </c>
      <c r="GL70">
        <f>SUBTOTAL(101,Table46[2025-04-11])</f>
        <v>62.375</v>
      </c>
      <c r="GM70">
        <f>SUBTOTAL(101,Table46[2025-04-12])</f>
        <v>62.375</v>
      </c>
      <c r="GN70">
        <f>SUBTOTAL(101,Table46[2025-04-13])</f>
        <v>62.375</v>
      </c>
      <c r="GO70">
        <f>SUBTOTAL(101,Table46[2025-04-14])</f>
        <v>62.375</v>
      </c>
      <c r="GP70">
        <f>SUBTOTAL(101,Table46[2025-04-15])</f>
        <v>62.375</v>
      </c>
      <c r="GQ70">
        <f>SUBTOTAL(101,Table46[2025-04-16])</f>
        <v>62.375</v>
      </c>
      <c r="GR70">
        <f>SUBTOTAL(101,Table46[2025-04-17])</f>
        <v>62.375</v>
      </c>
      <c r="GS70">
        <f>SUBTOTAL(101,Table46[2025-04-18])</f>
        <v>62.375</v>
      </c>
      <c r="GT70">
        <f>SUBTOTAL(101,Table46[2025-04-19])</f>
        <v>62.375</v>
      </c>
      <c r="GU70">
        <f>SUBTOTAL(101,Table46[2025-04-20])</f>
        <v>62.375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8"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52">
        <f>BO3+BO4</f>
        <v>82</v>
      </c>
    </row>
    <row r="4" spans="1:68" ht="9.9499999999999993" customHeight="1" x14ac:dyDescent="0.25">
      <c r="A4" s="149"/>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52"/>
    </row>
    <row r="5" spans="1:68" ht="9.9499999999999993" customHeight="1" x14ac:dyDescent="0.25">
      <c r="A5" s="148"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52">
        <f t="shared" ref="BP5" si="1">BO5+BO6</f>
        <v>82</v>
      </c>
    </row>
    <row r="6" spans="1:68" ht="9.9499999999999993" customHeight="1" x14ac:dyDescent="0.25">
      <c r="A6" s="149"/>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52"/>
    </row>
    <row r="7" spans="1:68" ht="9.9499999999999993" customHeight="1" x14ac:dyDescent="0.25">
      <c r="A7" s="148"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52">
        <f t="shared" ref="BP7" si="2">BO7+BO8</f>
        <v>82</v>
      </c>
    </row>
    <row r="8" spans="1:68" ht="9.9499999999999993" customHeight="1" x14ac:dyDescent="0.25">
      <c r="A8" s="149"/>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52"/>
    </row>
    <row r="9" spans="1:68" ht="9.9499999999999993" customHeight="1" x14ac:dyDescent="0.25">
      <c r="A9" s="148"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52">
        <f t="shared" ref="BP9" si="3">BO9+BO10</f>
        <v>82</v>
      </c>
    </row>
    <row r="10" spans="1:68" ht="9.9499999999999993" customHeight="1" x14ac:dyDescent="0.25">
      <c r="A10" s="149"/>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52"/>
    </row>
    <row r="11" spans="1:68" ht="9.9499999999999993" customHeight="1" x14ac:dyDescent="0.25">
      <c r="A11" s="148"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52">
        <f t="shared" ref="BP11" si="4">BO11+BO12</f>
        <v>82</v>
      </c>
    </row>
    <row r="12" spans="1:68" ht="9.9499999999999993" customHeight="1" x14ac:dyDescent="0.25">
      <c r="A12" s="149"/>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52"/>
    </row>
    <row r="13" spans="1:68" ht="9.9499999999999993" customHeight="1" x14ac:dyDescent="0.25">
      <c r="A13" s="148"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52">
        <f t="shared" ref="BP13" si="5">BO13+BO14</f>
        <v>82</v>
      </c>
    </row>
    <row r="14" spans="1:68" ht="9.9499999999999993" customHeight="1" x14ac:dyDescent="0.25">
      <c r="A14" s="149"/>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52"/>
    </row>
    <row r="15" spans="1:68" ht="9.9499999999999993" customHeight="1" x14ac:dyDescent="0.25">
      <c r="A15" s="148"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52">
        <f t="shared" ref="BP15" si="6">BO15+BO16</f>
        <v>82</v>
      </c>
    </row>
    <row r="16" spans="1:68" ht="9.9499999999999993" customHeight="1" x14ac:dyDescent="0.25">
      <c r="A16" s="149"/>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52"/>
    </row>
    <row r="17" spans="1:68" ht="9.9499999999999993" customHeight="1" x14ac:dyDescent="0.25">
      <c r="A17" s="148"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52">
        <f t="shared" ref="BP17" si="7">BO17+BO18</f>
        <v>82</v>
      </c>
    </row>
    <row r="18" spans="1:68" ht="9.9499999999999993" customHeight="1" x14ac:dyDescent="0.25">
      <c r="A18" s="149"/>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52"/>
    </row>
    <row r="19" spans="1:68" ht="9.9499999999999993" customHeight="1" x14ac:dyDescent="0.25">
      <c r="A19" s="148"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52">
        <f t="shared" ref="BP19" si="8">BO19+BO20</f>
        <v>82</v>
      </c>
    </row>
    <row r="20" spans="1:68" ht="9.9499999999999993" customHeight="1" x14ac:dyDescent="0.25">
      <c r="A20" s="149"/>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52"/>
    </row>
    <row r="21" spans="1:68" ht="9.9499999999999993" customHeight="1" x14ac:dyDescent="0.25">
      <c r="A21" s="148"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52">
        <f t="shared" ref="BP21" si="9">BO21+BO22</f>
        <v>82</v>
      </c>
    </row>
    <row r="22" spans="1:68" ht="9.9499999999999993" customHeight="1" x14ac:dyDescent="0.25">
      <c r="A22" s="149"/>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52"/>
    </row>
    <row r="23" spans="1:68" ht="9.9499999999999993" customHeight="1" x14ac:dyDescent="0.25">
      <c r="A23" s="148"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52">
        <f t="shared" ref="BP23" si="10">BO23+BO24</f>
        <v>82</v>
      </c>
    </row>
    <row r="24" spans="1:68" ht="9.9499999999999993" customHeight="1" x14ac:dyDescent="0.25">
      <c r="A24" s="149"/>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52"/>
    </row>
    <row r="25" spans="1:68" ht="9.9499999999999993" customHeight="1" x14ac:dyDescent="0.25">
      <c r="A25" s="148"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52">
        <f t="shared" ref="BP25" si="11">BO25+BO26</f>
        <v>82</v>
      </c>
    </row>
    <row r="26" spans="1:68" ht="9.9499999999999993" customHeight="1" x14ac:dyDescent="0.25">
      <c r="A26" s="149"/>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52"/>
    </row>
    <row r="27" spans="1:68" ht="9.9499999999999993" customHeight="1" x14ac:dyDescent="0.25">
      <c r="A27" s="148"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52">
        <f t="shared" ref="BP27" si="12">BO27+BO28</f>
        <v>82</v>
      </c>
    </row>
    <row r="28" spans="1:68" ht="9.9499999999999993" customHeight="1" x14ac:dyDescent="0.25">
      <c r="A28" s="149"/>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52"/>
    </row>
    <row r="29" spans="1:68" ht="9.9499999999999993" customHeight="1" x14ac:dyDescent="0.25">
      <c r="A29" s="148"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52">
        <f t="shared" ref="BP29" si="13">BO29+BO30</f>
        <v>82</v>
      </c>
    </row>
    <row r="30" spans="1:68" ht="9.9499999999999993" customHeight="1" x14ac:dyDescent="0.25">
      <c r="A30" s="149"/>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52"/>
    </row>
    <row r="31" spans="1:68" ht="9.9499999999999993" customHeight="1" x14ac:dyDescent="0.25">
      <c r="A31" s="148"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52">
        <f t="shared" ref="BP31" si="14">BO31+BO32</f>
        <v>82</v>
      </c>
    </row>
    <row r="32" spans="1:68" ht="9.9499999999999993" customHeight="1" x14ac:dyDescent="0.25">
      <c r="A32" s="149"/>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52"/>
    </row>
    <row r="33" spans="1:68" ht="9.9499999999999993" customHeight="1" x14ac:dyDescent="0.25">
      <c r="A33" s="148"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52">
        <f t="shared" ref="BP33" si="15">BO33+BO34</f>
        <v>82</v>
      </c>
    </row>
    <row r="34" spans="1:68" ht="9.9499999999999993" customHeight="1" x14ac:dyDescent="0.25">
      <c r="A34" s="149"/>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52"/>
    </row>
    <row r="35" spans="1:68" ht="9.9499999999999993" customHeight="1" x14ac:dyDescent="0.25">
      <c r="A35" s="148"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52">
        <f t="shared" ref="BP35" si="16">BO35+BO36</f>
        <v>82</v>
      </c>
    </row>
    <row r="36" spans="1:68" ht="9.9499999999999993" customHeight="1" x14ac:dyDescent="0.25">
      <c r="A36" s="149"/>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52"/>
    </row>
    <row r="37" spans="1:68" ht="9.9499999999999993" customHeight="1" x14ac:dyDescent="0.25">
      <c r="A37" s="148"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52">
        <f t="shared" ref="BP37" si="17">BO37+BO38</f>
        <v>82</v>
      </c>
    </row>
    <row r="38" spans="1:68" ht="9.9499999999999993" customHeight="1" x14ac:dyDescent="0.25">
      <c r="A38" s="149"/>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52"/>
    </row>
    <row r="39" spans="1:68" ht="9.9499999999999993" customHeight="1" x14ac:dyDescent="0.25">
      <c r="A39" s="148"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52">
        <f t="shared" ref="BP39" si="18">BO39+BO40</f>
        <v>82</v>
      </c>
    </row>
    <row r="40" spans="1:68" ht="9.9499999999999993" customHeight="1" x14ac:dyDescent="0.25">
      <c r="A40" s="149"/>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52"/>
    </row>
    <row r="41" spans="1:68" ht="9.9499999999999993" customHeight="1" x14ac:dyDescent="0.25">
      <c r="A41" s="148"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52">
        <f t="shared" ref="BP41" si="19">BO41+BO42</f>
        <v>82</v>
      </c>
    </row>
    <row r="42" spans="1:68" ht="9.9499999999999993" customHeight="1" x14ac:dyDescent="0.25">
      <c r="A42" s="149"/>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52"/>
    </row>
    <row r="43" spans="1:68" ht="9.9499999999999993" customHeight="1" x14ac:dyDescent="0.25">
      <c r="A43" s="148"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52">
        <f t="shared" ref="BP43" si="20">BO43+BO44</f>
        <v>82</v>
      </c>
    </row>
    <row r="44" spans="1:68" ht="9.9499999999999993" customHeight="1" x14ac:dyDescent="0.25">
      <c r="A44" s="149"/>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52"/>
    </row>
    <row r="45" spans="1:68" ht="9.9499999999999993" customHeight="1" x14ac:dyDescent="0.25">
      <c r="A45" s="148"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52">
        <f t="shared" ref="BP45" si="21">BO45+BO46</f>
        <v>82</v>
      </c>
    </row>
    <row r="46" spans="1:68" ht="9.9499999999999993" customHeight="1" x14ac:dyDescent="0.25">
      <c r="A46" s="149"/>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52"/>
    </row>
    <row r="47" spans="1:68" ht="9.9499999999999993" customHeight="1" x14ac:dyDescent="0.25">
      <c r="A47" s="148"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52">
        <f t="shared" ref="BP47" si="22">BO47+BO48</f>
        <v>82</v>
      </c>
    </row>
    <row r="48" spans="1:68" ht="9.9499999999999993" customHeight="1" x14ac:dyDescent="0.25">
      <c r="A48" s="149"/>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52"/>
    </row>
    <row r="49" spans="1:68" ht="9.9499999999999993" customHeight="1" x14ac:dyDescent="0.25">
      <c r="A49" s="148"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52">
        <f t="shared" ref="BP49" si="23">BO49+BO50</f>
        <v>82</v>
      </c>
    </row>
    <row r="50" spans="1:68" ht="9.9499999999999993" customHeight="1" x14ac:dyDescent="0.25">
      <c r="A50" s="149"/>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52"/>
    </row>
    <row r="51" spans="1:68" ht="9.9499999999999993" customHeight="1" x14ac:dyDescent="0.25">
      <c r="A51" s="148"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52">
        <f t="shared" ref="BP51" si="24">BO51+BO52</f>
        <v>82</v>
      </c>
    </row>
    <row r="52" spans="1:68" ht="9.9499999999999993" customHeight="1" x14ac:dyDescent="0.25">
      <c r="A52" s="149"/>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52"/>
    </row>
    <row r="53" spans="1:68" ht="9.9499999999999993" customHeight="1" x14ac:dyDescent="0.25">
      <c r="A53" s="148"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52">
        <f t="shared" ref="BP53" si="25">BO53+BO54</f>
        <v>82</v>
      </c>
    </row>
    <row r="54" spans="1:68" ht="9.9499999999999993" customHeight="1" x14ac:dyDescent="0.25">
      <c r="A54" s="149"/>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52"/>
    </row>
    <row r="55" spans="1:68" ht="9.9499999999999993" customHeight="1" x14ac:dyDescent="0.25">
      <c r="A55" s="148"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52">
        <f t="shared" ref="BP55" si="26">BO55+BO56</f>
        <v>82</v>
      </c>
    </row>
    <row r="56" spans="1:68" ht="9.9499999999999993" customHeight="1" x14ac:dyDescent="0.25">
      <c r="A56" s="149"/>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52"/>
    </row>
    <row r="57" spans="1:68" ht="9.9499999999999993" customHeight="1" x14ac:dyDescent="0.25">
      <c r="A57" s="148"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52">
        <f t="shared" ref="BP57" si="27">BO57+BO58</f>
        <v>82</v>
      </c>
    </row>
    <row r="58" spans="1:68" ht="9.9499999999999993" customHeight="1" x14ac:dyDescent="0.25">
      <c r="A58" s="149"/>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52"/>
    </row>
    <row r="59" spans="1:68" ht="9.9499999999999993" customHeight="1" x14ac:dyDescent="0.25">
      <c r="A59" s="148"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52">
        <f t="shared" ref="BP59" si="28">BO59+BO60</f>
        <v>82</v>
      </c>
    </row>
    <row r="60" spans="1:68" ht="9.9499999999999993" customHeight="1" x14ac:dyDescent="0.25">
      <c r="A60" s="149"/>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52"/>
    </row>
    <row r="61" spans="1:68" ht="9.9499999999999993" customHeight="1" x14ac:dyDescent="0.25">
      <c r="A61" s="148"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52">
        <f t="shared" ref="BP61" si="29">BO61+BO62</f>
        <v>82</v>
      </c>
    </row>
    <row r="62" spans="1:68" ht="9.9499999999999993" customHeight="1" x14ac:dyDescent="0.25">
      <c r="A62" s="149"/>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52"/>
    </row>
    <row r="63" spans="1:68" ht="9.9499999999999993" customHeight="1" x14ac:dyDescent="0.25">
      <c r="A63" s="148"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52">
        <f t="shared" ref="BP63" si="30">BO63+BO64</f>
        <v>82</v>
      </c>
    </row>
    <row r="64" spans="1:68" ht="9.9499999999999993" customHeight="1" x14ac:dyDescent="0.25">
      <c r="A64" s="149"/>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52"/>
    </row>
    <row r="65" spans="1:68" ht="9.9499999999999993" customHeight="1" x14ac:dyDescent="0.25">
      <c r="A65" s="148"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52">
        <f t="shared" ref="BP65" si="31">BO65+BO66</f>
        <v>82</v>
      </c>
    </row>
    <row r="66" spans="1:68" ht="9.9499999999999993" customHeight="1" x14ac:dyDescent="0.25">
      <c r="A66" s="149"/>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52"/>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3"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29</v>
      </c>
      <c r="BP3" s="152">
        <f>BO3+BO4</f>
        <v>56</v>
      </c>
      <c r="BQ3" s="148">
        <f>82-BP3</f>
        <v>26</v>
      </c>
    </row>
    <row r="4" spans="1:69" ht="9.9499999999999993" customHeight="1" x14ac:dyDescent="0.25">
      <c r="A4" s="149"/>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52"/>
      <c r="BQ4" s="148"/>
    </row>
    <row r="5" spans="1:69" ht="9.9499999999999993" customHeight="1" x14ac:dyDescent="0.25">
      <c r="A5" s="153"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52">
        <f t="shared" ref="BP5" si="1">BO5+BO6</f>
        <v>58</v>
      </c>
      <c r="BQ5" s="148">
        <f t="shared" ref="BQ5" si="2">82-BP5</f>
        <v>24</v>
      </c>
    </row>
    <row r="6" spans="1:69" ht="9.9499999999999993" customHeight="1" x14ac:dyDescent="0.25">
      <c r="A6" s="149"/>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31</v>
      </c>
      <c r="BP6" s="152"/>
      <c r="BQ6" s="148"/>
    </row>
    <row r="7" spans="1:69" ht="9.9499999999999993" customHeight="1" x14ac:dyDescent="0.25">
      <c r="A7" s="153"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52">
        <f t="shared" ref="BP7" si="3">BO7+BO8</f>
        <v>55</v>
      </c>
      <c r="BQ7" s="148">
        <f t="shared" ref="BQ7" si="4">82-BP7</f>
        <v>27</v>
      </c>
    </row>
    <row r="8" spans="1:69" ht="9.9499999999999993" customHeight="1" x14ac:dyDescent="0.25">
      <c r="A8" s="149"/>
      <c r="B8" s="39" t="s">
        <v>79</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29</v>
      </c>
      <c r="BP8" s="152"/>
      <c r="BQ8" s="148"/>
    </row>
    <row r="9" spans="1:69" ht="9.9499999999999993" customHeight="1" x14ac:dyDescent="0.25">
      <c r="A9" s="153"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29</v>
      </c>
      <c r="BP9" s="152">
        <f t="shared" ref="BP9" si="5">BO9+BO10</f>
        <v>57</v>
      </c>
      <c r="BQ9" s="148">
        <f t="shared" ref="BQ9" si="6">82-BP9</f>
        <v>25</v>
      </c>
    </row>
    <row r="10" spans="1:69" ht="9.9499999999999993" customHeight="1" x14ac:dyDescent="0.25">
      <c r="A10" s="149"/>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52"/>
      <c r="BQ10" s="148"/>
    </row>
    <row r="11" spans="1:69" ht="9.9499999999999993" customHeight="1" x14ac:dyDescent="0.25">
      <c r="A11" s="153"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52">
        <f t="shared" ref="BP11" si="7">BO11+BO12</f>
        <v>57</v>
      </c>
      <c r="BQ11" s="148">
        <f t="shared" ref="BQ11" si="8">82-BP11</f>
        <v>25</v>
      </c>
    </row>
    <row r="12" spans="1:69" ht="9.9499999999999993" customHeight="1" x14ac:dyDescent="0.25">
      <c r="A12" s="149"/>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28</v>
      </c>
      <c r="BP12" s="152"/>
      <c r="BQ12" s="148"/>
    </row>
    <row r="13" spans="1:69" ht="9.9499999999999993" customHeight="1" x14ac:dyDescent="0.25">
      <c r="A13" s="153"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52">
        <f t="shared" ref="BP13" si="9">BO13+BO14</f>
        <v>55</v>
      </c>
      <c r="BQ13" s="148">
        <f t="shared" ref="BQ13" si="10">82-BP13</f>
        <v>27</v>
      </c>
    </row>
    <row r="14" spans="1:69" ht="9.9499999999999993" customHeight="1" x14ac:dyDescent="0.25">
      <c r="A14" s="149"/>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30</v>
      </c>
      <c r="BP14" s="152"/>
      <c r="BQ14" s="148"/>
    </row>
    <row r="15" spans="1:69" ht="9.9499999999999993" customHeight="1" x14ac:dyDescent="0.25">
      <c r="A15" s="153"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28</v>
      </c>
      <c r="BP15" s="152">
        <f t="shared" ref="BP15" si="11">BO15+BO16</f>
        <v>56</v>
      </c>
      <c r="BQ15" s="148">
        <f t="shared" ref="BQ15" si="12">82-BP15</f>
        <v>26</v>
      </c>
    </row>
    <row r="16" spans="1:69" ht="9.9499999999999993" customHeight="1" x14ac:dyDescent="0.25">
      <c r="A16" s="149"/>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28</v>
      </c>
      <c r="BP16" s="152"/>
      <c r="BQ16" s="148"/>
    </row>
    <row r="17" spans="1:69" ht="9.9499999999999993" customHeight="1" x14ac:dyDescent="0.25">
      <c r="A17" s="153"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30</v>
      </c>
      <c r="BP17" s="152">
        <f t="shared" ref="BP17" si="13">BO17+BO18</f>
        <v>58</v>
      </c>
      <c r="BQ17" s="148">
        <f t="shared" ref="BQ17" si="14">82-BP17</f>
        <v>24</v>
      </c>
    </row>
    <row r="18" spans="1:69" ht="9.9499999999999993" customHeight="1" x14ac:dyDescent="0.25">
      <c r="A18" s="149"/>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52"/>
      <c r="BQ18" s="148"/>
    </row>
    <row r="19" spans="1:69" ht="9.9499999999999993" customHeight="1" x14ac:dyDescent="0.25">
      <c r="A19" s="153"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28</v>
      </c>
      <c r="BP19" s="152">
        <f t="shared" ref="BP19" si="15">BO19+BO20</f>
        <v>56</v>
      </c>
      <c r="BQ19" s="148">
        <f t="shared" ref="BQ19" si="16">82-BP19</f>
        <v>26</v>
      </c>
    </row>
    <row r="20" spans="1:69" ht="9.9499999999999993" customHeight="1" x14ac:dyDescent="0.25">
      <c r="A20" s="149"/>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52"/>
      <c r="BQ20" s="148"/>
    </row>
    <row r="21" spans="1:69" ht="9.9499999999999993" customHeight="1" x14ac:dyDescent="0.25">
      <c r="A21" s="153"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52">
        <f t="shared" ref="BP21" si="17">BO21+BO22</f>
        <v>57</v>
      </c>
      <c r="BQ21" s="148">
        <f t="shared" ref="BQ21" si="18">82-BP21</f>
        <v>25</v>
      </c>
    </row>
    <row r="22" spans="1:69" ht="9.9499999999999993" customHeight="1" x14ac:dyDescent="0.25">
      <c r="A22" s="149"/>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31</v>
      </c>
      <c r="BP22" s="152"/>
      <c r="BQ22" s="148"/>
    </row>
    <row r="23" spans="1:69" ht="9.9499999999999993" customHeight="1" x14ac:dyDescent="0.25">
      <c r="A23" s="153"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27</v>
      </c>
      <c r="BP23" s="152">
        <f t="shared" ref="BP23" si="19">BO23+BO24</f>
        <v>57</v>
      </c>
      <c r="BQ23" s="148">
        <f t="shared" ref="BQ23" si="20">82-BP23</f>
        <v>25</v>
      </c>
    </row>
    <row r="24" spans="1:69" ht="9.9499999999999993" customHeight="1" x14ac:dyDescent="0.25">
      <c r="A24" s="149"/>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52"/>
      <c r="BQ24" s="148"/>
    </row>
    <row r="25" spans="1:69" ht="9.9499999999999993" customHeight="1" x14ac:dyDescent="0.25">
      <c r="A25" s="153"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52">
        <f t="shared" ref="BP25" si="21">BO25+BO26</f>
        <v>58</v>
      </c>
      <c r="BQ25" s="148">
        <f t="shared" ref="BQ25" si="22">82-BP25</f>
        <v>24</v>
      </c>
    </row>
    <row r="26" spans="1:69" ht="9.9499999999999993" customHeight="1" x14ac:dyDescent="0.25">
      <c r="A26" s="149"/>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29</v>
      </c>
      <c r="BP26" s="152"/>
      <c r="BQ26" s="148"/>
    </row>
    <row r="27" spans="1:69" ht="9.9499999999999993" customHeight="1" x14ac:dyDescent="0.25">
      <c r="A27" s="153"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52">
        <f t="shared" ref="BP27" si="23">BO27+BO28</f>
        <v>54</v>
      </c>
      <c r="BQ27" s="148">
        <f t="shared" ref="BQ27" si="24">82-BP27</f>
        <v>28</v>
      </c>
    </row>
    <row r="28" spans="1:69" ht="9.9499999999999993" customHeight="1" x14ac:dyDescent="0.25">
      <c r="A28" s="149"/>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23</v>
      </c>
      <c r="BP28" s="152"/>
      <c r="BQ28" s="148"/>
    </row>
    <row r="29" spans="1:69" ht="9.9499999999999993" customHeight="1" x14ac:dyDescent="0.25">
      <c r="A29" s="153"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52">
        <f t="shared" ref="BP29" si="25">BO29+BO30</f>
        <v>57</v>
      </c>
      <c r="BQ29" s="148">
        <f t="shared" ref="BQ29" si="26">82-BP29</f>
        <v>25</v>
      </c>
    </row>
    <row r="30" spans="1:69" ht="9.9499999999999993" customHeight="1" x14ac:dyDescent="0.25">
      <c r="A30" s="149"/>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26</v>
      </c>
      <c r="BP30" s="152"/>
      <c r="BQ30" s="148"/>
    </row>
    <row r="31" spans="1:69" ht="9.9499999999999993" customHeight="1" x14ac:dyDescent="0.25">
      <c r="A31" s="153"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52">
        <f t="shared" ref="BP31" si="27">BO31+BO32</f>
        <v>57</v>
      </c>
      <c r="BQ31" s="148">
        <f t="shared" ref="BQ31" si="28">82-BP31</f>
        <v>25</v>
      </c>
    </row>
    <row r="32" spans="1:69" ht="9.9499999999999993" customHeight="1" x14ac:dyDescent="0.25">
      <c r="A32" s="149"/>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29</v>
      </c>
      <c r="BP32" s="152"/>
      <c r="BQ32" s="148"/>
    </row>
    <row r="33" spans="1:69" ht="9.9499999999999993" customHeight="1" x14ac:dyDescent="0.25">
      <c r="A33" s="153"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29</v>
      </c>
      <c r="BP33" s="152">
        <f t="shared" ref="BP33" si="29">BO33+BO34</f>
        <v>58</v>
      </c>
      <c r="BQ33" s="148">
        <f t="shared" ref="BQ33" si="30">82-BP33</f>
        <v>24</v>
      </c>
    </row>
    <row r="34" spans="1:69" ht="9.9499999999999993" customHeight="1" x14ac:dyDescent="0.25">
      <c r="A34" s="149"/>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52"/>
      <c r="BQ34" s="148"/>
    </row>
    <row r="35" spans="1:69" ht="9.9499999999999993" customHeight="1" x14ac:dyDescent="0.25">
      <c r="A35" s="153"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52">
        <f t="shared" ref="BP35" si="31">BO35+BO36</f>
        <v>55</v>
      </c>
      <c r="BQ35" s="148">
        <f t="shared" ref="BQ35" si="32">82-BP35</f>
        <v>27</v>
      </c>
    </row>
    <row r="36" spans="1:69" ht="9.9499999999999993" customHeight="1" x14ac:dyDescent="0.25">
      <c r="A36" s="149"/>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27</v>
      </c>
      <c r="BP36" s="152"/>
      <c r="BQ36" s="148"/>
    </row>
    <row r="37" spans="1:69" ht="9.9499999999999993" customHeight="1" x14ac:dyDescent="0.25">
      <c r="A37" s="153"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29</v>
      </c>
      <c r="BP37" s="152">
        <f t="shared" ref="BP37" si="33">BO37+BO38</f>
        <v>55</v>
      </c>
      <c r="BQ37" s="148">
        <f t="shared" ref="BQ37" si="34">82-BP37</f>
        <v>27</v>
      </c>
    </row>
    <row r="38" spans="1:69" ht="9.9499999999999993" customHeight="1" x14ac:dyDescent="0.25">
      <c r="A38" s="149"/>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52"/>
      <c r="BQ38" s="148"/>
    </row>
    <row r="39" spans="1:69" ht="9.9499999999999993" customHeight="1" x14ac:dyDescent="0.25">
      <c r="A39" s="153"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29</v>
      </c>
      <c r="BP39" s="152">
        <f t="shared" ref="BP39" si="35">BO39+BO40</f>
        <v>57</v>
      </c>
      <c r="BQ39" s="148">
        <f t="shared" ref="BQ39" si="36">82-BP39</f>
        <v>25</v>
      </c>
    </row>
    <row r="40" spans="1:69" ht="9.9499999999999993" customHeight="1" x14ac:dyDescent="0.25">
      <c r="A40" s="149"/>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52"/>
      <c r="BQ40" s="148"/>
    </row>
    <row r="41" spans="1:69" ht="9.9499999999999993" customHeight="1" x14ac:dyDescent="0.25">
      <c r="A41" s="153"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52">
        <f t="shared" ref="BP41" si="37">BO41+BO42</f>
        <v>57</v>
      </c>
      <c r="BQ41" s="148">
        <f t="shared" ref="BQ41" si="38">82-BP41</f>
        <v>25</v>
      </c>
    </row>
    <row r="42" spans="1:69" ht="9.9499999999999993" customHeight="1" x14ac:dyDescent="0.25">
      <c r="A42" s="149"/>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26</v>
      </c>
      <c r="BP42" s="152"/>
      <c r="BQ42" s="148"/>
    </row>
    <row r="43" spans="1:69" ht="9.9499999999999993" customHeight="1" x14ac:dyDescent="0.25">
      <c r="A43" s="153"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52">
        <f t="shared" ref="BP43" si="39">BO43+BO44</f>
        <v>58</v>
      </c>
      <c r="BQ43" s="148">
        <f t="shared" ref="BQ43" si="40">82-BP43</f>
        <v>24</v>
      </c>
    </row>
    <row r="44" spans="1:69" ht="9.9499999999999993" customHeight="1" x14ac:dyDescent="0.25">
      <c r="A44" s="149"/>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1</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28</v>
      </c>
      <c r="BP44" s="152"/>
      <c r="BQ44" s="148"/>
    </row>
    <row r="45" spans="1:69" ht="9.9499999999999993" customHeight="1" x14ac:dyDescent="0.25">
      <c r="A45" s="153"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1</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30</v>
      </c>
      <c r="BP45" s="152">
        <f t="shared" ref="BP45" si="41">BO45+BO46</f>
        <v>59</v>
      </c>
      <c r="BQ45" s="148">
        <f t="shared" ref="BQ45" si="42">82-BP45</f>
        <v>23</v>
      </c>
    </row>
    <row r="46" spans="1:69" ht="9.9499999999999993" customHeight="1" x14ac:dyDescent="0.25">
      <c r="A46" s="149"/>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29</v>
      </c>
      <c r="BP46" s="152"/>
      <c r="BQ46" s="148"/>
    </row>
    <row r="47" spans="1:69" ht="9.9499999999999993" customHeight="1" x14ac:dyDescent="0.25">
      <c r="A47" s="153"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27</v>
      </c>
      <c r="BP47" s="152">
        <f t="shared" ref="BP47" si="43">BO47+BO48</f>
        <v>58</v>
      </c>
      <c r="BQ47" s="148">
        <f t="shared" ref="BQ47" si="44">82-BP47</f>
        <v>24</v>
      </c>
    </row>
    <row r="48" spans="1:69" ht="9.9499999999999993" customHeight="1" x14ac:dyDescent="0.25">
      <c r="A48" s="149"/>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52"/>
      <c r="BQ48" s="148"/>
    </row>
    <row r="49" spans="1:69" ht="9.9499999999999993" customHeight="1" x14ac:dyDescent="0.25">
      <c r="A49" s="153"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52">
        <f t="shared" ref="BP49" si="45">BO49+BO50</f>
        <v>57</v>
      </c>
      <c r="BQ49" s="148">
        <f t="shared" ref="BQ49" si="46">82-BP49</f>
        <v>25</v>
      </c>
    </row>
    <row r="50" spans="1:69" ht="9.9499999999999993" customHeight="1" x14ac:dyDescent="0.25">
      <c r="A50" s="149"/>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52"/>
      <c r="BQ50" s="148"/>
    </row>
    <row r="51" spans="1:69" ht="9.9499999999999993" customHeight="1" x14ac:dyDescent="0.25">
      <c r="A51" s="153"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52">
        <f t="shared" ref="BP51" si="47">BO51+BO52</f>
        <v>57</v>
      </c>
      <c r="BQ51" s="148">
        <f t="shared" ref="BQ51" si="48">82-BP51</f>
        <v>25</v>
      </c>
    </row>
    <row r="52" spans="1:69" ht="9.9499999999999993" customHeight="1" x14ac:dyDescent="0.25">
      <c r="A52" s="149"/>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29</v>
      </c>
      <c r="BP52" s="152"/>
      <c r="BQ52" s="148"/>
    </row>
    <row r="53" spans="1:69" ht="9.9499999999999993" customHeight="1" x14ac:dyDescent="0.25">
      <c r="A53" s="153"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52">
        <f t="shared" ref="BP53" si="49">BO53+BO54</f>
        <v>55</v>
      </c>
      <c r="BQ53" s="148">
        <f t="shared" ref="BQ53" si="50">82-BP53</f>
        <v>27</v>
      </c>
    </row>
    <row r="54" spans="1:69" ht="9.9499999999999993" customHeight="1" x14ac:dyDescent="0.25">
      <c r="A54" s="149"/>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27</v>
      </c>
      <c r="BP54" s="152"/>
      <c r="BQ54" s="148"/>
    </row>
    <row r="55" spans="1:69" ht="9.9499999999999993" customHeight="1" x14ac:dyDescent="0.25">
      <c r="A55" s="153"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25</v>
      </c>
      <c r="BP55" s="152">
        <f t="shared" ref="BP55" si="51">BO55+BO56</f>
        <v>56</v>
      </c>
      <c r="BQ55" s="148">
        <f t="shared" ref="BQ55" si="52">82-BP55</f>
        <v>26</v>
      </c>
    </row>
    <row r="56" spans="1:69" ht="9.9499999999999993" customHeight="1" x14ac:dyDescent="0.25">
      <c r="A56" s="149"/>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52"/>
      <c r="BQ56" s="148"/>
    </row>
    <row r="57" spans="1:69" ht="9.9499999999999993" customHeight="1" x14ac:dyDescent="0.25">
      <c r="A57" s="153"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52">
        <f t="shared" ref="BP57" si="53">BO57+BO58</f>
        <v>57</v>
      </c>
      <c r="BQ57" s="148">
        <f t="shared" ref="BQ57" si="54">82-BP57</f>
        <v>25</v>
      </c>
    </row>
    <row r="58" spans="1:69" ht="9.9499999999999993" customHeight="1" x14ac:dyDescent="0.25">
      <c r="A58" s="149"/>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52"/>
      <c r="BQ58" s="148"/>
    </row>
    <row r="59" spans="1:69" ht="9.9499999999999993" customHeight="1" x14ac:dyDescent="0.25">
      <c r="A59" s="153"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28</v>
      </c>
      <c r="BP59" s="152">
        <f t="shared" ref="BP59" si="55">BO59+BO60</f>
        <v>56</v>
      </c>
      <c r="BQ59" s="148">
        <f t="shared" ref="BQ59" si="56">82-BP59</f>
        <v>26</v>
      </c>
    </row>
    <row r="60" spans="1:69" ht="9.9499999999999993" customHeight="1" x14ac:dyDescent="0.25">
      <c r="A60" s="149"/>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52"/>
      <c r="BQ60" s="148"/>
    </row>
    <row r="61" spans="1:69" ht="9.9499999999999993" customHeight="1" x14ac:dyDescent="0.25">
      <c r="A61" s="153"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28</v>
      </c>
      <c r="BP61" s="152">
        <f t="shared" ref="BP61" si="57">BO61+BO62</f>
        <v>57</v>
      </c>
      <c r="BQ61" s="148">
        <f t="shared" ref="BQ61" si="58">82-BP61</f>
        <v>25</v>
      </c>
    </row>
    <row r="62" spans="1:69" ht="9.9499999999999993" customHeight="1" x14ac:dyDescent="0.25">
      <c r="A62" s="149"/>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29</v>
      </c>
      <c r="BP62" s="152"/>
      <c r="BQ62" s="148"/>
    </row>
    <row r="63" spans="1:69" ht="9.9499999999999993" customHeight="1" x14ac:dyDescent="0.25">
      <c r="A63" s="153"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27</v>
      </c>
      <c r="BP63" s="152">
        <f t="shared" ref="BP63" si="59">BO63+BO64</f>
        <v>57</v>
      </c>
      <c r="BQ63" s="148">
        <f t="shared" ref="BQ63" si="60">82-BP63</f>
        <v>25</v>
      </c>
    </row>
    <row r="64" spans="1:69" ht="9.9499999999999993" customHeight="1" x14ac:dyDescent="0.25">
      <c r="A64" s="149"/>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30</v>
      </c>
      <c r="BP64" s="152"/>
      <c r="BQ64" s="148"/>
    </row>
    <row r="65" spans="1:69" ht="9.9499999999999993" customHeight="1" x14ac:dyDescent="0.25">
      <c r="A65" s="153"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52">
        <f t="shared" ref="BP65" si="61">BO65+BO66</f>
        <v>57</v>
      </c>
      <c r="BQ65" s="148">
        <f t="shared" ref="BQ65" si="62">82-BP65</f>
        <v>25</v>
      </c>
    </row>
    <row r="66" spans="1:69" ht="9.9499999999999993" customHeight="1" x14ac:dyDescent="0.25">
      <c r="A66" s="149"/>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28</v>
      </c>
      <c r="BP66" s="152"/>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907</v>
      </c>
      <c r="BQ67" s="34">
        <f>SUM(BQ3:BQ66)/2</f>
        <v>405</v>
      </c>
    </row>
    <row r="68" spans="1:69" x14ac:dyDescent="0.25">
      <c r="BP68" s="50">
        <f>2*BP67/SUM(BP3:BQ66)</f>
        <v>0.69131097560975607</v>
      </c>
      <c r="BQ68" s="50">
        <f>2*BQ67/SUM(BP3:BQ66)</f>
        <v>0.30868902439024393</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T5" sqref="AN5:AT5"/>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6" t="s">
        <v>46</v>
      </c>
      <c r="D1" s="147"/>
      <c r="E1" s="146" t="s">
        <v>23</v>
      </c>
      <c r="F1" s="147"/>
      <c r="G1" s="146" t="s">
        <v>22</v>
      </c>
      <c r="H1" s="147"/>
      <c r="I1" s="146" t="s">
        <v>27</v>
      </c>
      <c r="J1" s="147"/>
      <c r="K1" s="146" t="s">
        <v>11</v>
      </c>
      <c r="L1" s="147"/>
      <c r="M1" s="146" t="s">
        <v>37</v>
      </c>
      <c r="N1" s="147"/>
      <c r="O1" s="146" t="s">
        <v>24</v>
      </c>
      <c r="P1" s="147"/>
      <c r="Q1" s="146" t="s">
        <v>26</v>
      </c>
      <c r="R1" s="154"/>
      <c r="S1" s="146" t="s">
        <v>16</v>
      </c>
      <c r="T1" s="147"/>
      <c r="U1" s="146" t="s">
        <v>25</v>
      </c>
      <c r="V1" s="147"/>
      <c r="W1" s="146" t="s">
        <v>33</v>
      </c>
      <c r="X1" s="147"/>
      <c r="Y1" s="146" t="s">
        <v>36</v>
      </c>
      <c r="Z1" s="147"/>
      <c r="AA1" s="146" t="s">
        <v>34</v>
      </c>
      <c r="AB1" s="147"/>
      <c r="AC1" s="146" t="s">
        <v>12</v>
      </c>
      <c r="AD1" s="147"/>
      <c r="AE1" s="146" t="s">
        <v>14</v>
      </c>
      <c r="AF1" s="147"/>
      <c r="AG1" s="155" t="s">
        <v>21</v>
      </c>
      <c r="AH1" s="154"/>
      <c r="AI1" s="146" t="s">
        <v>43</v>
      </c>
      <c r="AJ1" s="147"/>
      <c r="AK1" s="146" t="s">
        <v>35</v>
      </c>
      <c r="AL1" s="147"/>
      <c r="AM1" s="146" t="s">
        <v>31</v>
      </c>
      <c r="AN1" s="147"/>
      <c r="AO1" s="146" t="s">
        <v>32</v>
      </c>
      <c r="AP1" s="147"/>
      <c r="AQ1" s="146" t="s">
        <v>19</v>
      </c>
      <c r="AR1" s="147"/>
      <c r="AS1" s="146" t="s">
        <v>44</v>
      </c>
      <c r="AT1" s="147"/>
      <c r="AU1" s="146" t="s">
        <v>20</v>
      </c>
      <c r="AV1" s="147"/>
      <c r="AW1" s="146" t="s">
        <v>45</v>
      </c>
      <c r="AX1" s="154"/>
      <c r="AY1" s="146" t="s">
        <v>15</v>
      </c>
      <c r="AZ1" s="147"/>
      <c r="BA1" s="146" t="s">
        <v>28</v>
      </c>
      <c r="BB1" s="147"/>
      <c r="BC1" s="146" t="s">
        <v>30</v>
      </c>
      <c r="BD1" s="147"/>
      <c r="BE1" s="146" t="s">
        <v>13</v>
      </c>
      <c r="BF1" s="146"/>
      <c r="BG1" s="150" t="s">
        <v>18</v>
      </c>
      <c r="BH1" s="151"/>
      <c r="BI1" s="146" t="s">
        <v>29</v>
      </c>
      <c r="BJ1" s="147"/>
      <c r="BK1" s="146" t="s">
        <v>42</v>
      </c>
      <c r="BL1" s="147"/>
      <c r="BM1" s="146" t="s">
        <v>17</v>
      </c>
      <c r="BN1" s="14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29</v>
      </c>
      <c r="BP3" s="152">
        <f>BO3+BO4</f>
        <v>56</v>
      </c>
      <c r="BQ3" s="148">
        <f>82-BP3</f>
        <v>26</v>
      </c>
      <c r="BR3" s="158">
        <f t="shared" ref="BR3" si="0">BP3/(BP3+BQ3)</f>
        <v>0.68292682926829273</v>
      </c>
    </row>
    <row r="4" spans="1:70" ht="9.9499999999999993"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52"/>
      <c r="BQ4" s="148"/>
      <c r="BR4" s="158"/>
    </row>
    <row r="5" spans="1:70" ht="9.9499999999999993"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52">
        <f t="shared" ref="BP5" si="2">BO5+BO6</f>
        <v>55</v>
      </c>
      <c r="BQ5" s="148">
        <f t="shared" ref="BQ5" si="3">82-BP5</f>
        <v>27</v>
      </c>
      <c r="BR5" s="158">
        <f t="shared" ref="BR5" si="4">BP5/(BP5+BQ5)</f>
        <v>0.67073170731707321</v>
      </c>
    </row>
    <row r="6" spans="1:70" ht="9.9499999999999993"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30</v>
      </c>
      <c r="BP6" s="152"/>
      <c r="BQ6" s="148"/>
      <c r="BR6" s="158"/>
    </row>
    <row r="7" spans="1:70" ht="9.9499999999999993"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27</v>
      </c>
      <c r="BP7" s="152">
        <f t="shared" ref="BP7" si="5">BO7+BO8</f>
        <v>57</v>
      </c>
      <c r="BQ7" s="148">
        <f t="shared" ref="BQ7" si="6">82-BP7</f>
        <v>25</v>
      </c>
      <c r="BR7" s="158">
        <f t="shared" ref="BR7" si="7">BP7/(BP7+BQ7)</f>
        <v>0.69512195121951215</v>
      </c>
    </row>
    <row r="8" spans="1:70" ht="9.9499999999999993"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52"/>
      <c r="BQ8" s="148"/>
      <c r="BR8" s="158"/>
    </row>
    <row r="9" spans="1:70" ht="9.9499999999999993"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52">
        <f t="shared" ref="BP9" si="8">BO9+BO10</f>
        <v>54</v>
      </c>
      <c r="BQ9" s="148">
        <f t="shared" ref="BQ9" si="9">82-BP9</f>
        <v>28</v>
      </c>
      <c r="BR9" s="158">
        <f t="shared" ref="BR9" si="10">BP9/(BP9+BQ9)</f>
        <v>0.65853658536585369</v>
      </c>
    </row>
    <row r="10" spans="1:70" ht="9.9499999999999993"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23</v>
      </c>
      <c r="BP10" s="152"/>
      <c r="BQ10" s="148"/>
      <c r="BR10" s="158"/>
    </row>
    <row r="11" spans="1:70" ht="9.9499999999999993"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27</v>
      </c>
      <c r="BP11" s="152">
        <f t="shared" ref="BP11" si="11">BO11+BO12</f>
        <v>58</v>
      </c>
      <c r="BQ11" s="148">
        <f t="shared" ref="BQ11" si="12">82-BP11</f>
        <v>24</v>
      </c>
      <c r="BR11" s="158">
        <f t="shared" ref="BR11" si="13">BP11/(BP11+BQ11)</f>
        <v>0.70731707317073167</v>
      </c>
    </row>
    <row r="12" spans="1:70" ht="9.9499999999999993"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52"/>
      <c r="BQ12" s="148"/>
      <c r="BR12" s="158"/>
    </row>
    <row r="13" spans="1:70" ht="9.9499999999999993"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52">
        <f t="shared" ref="BP13" si="14">BO13+BO14</f>
        <v>57</v>
      </c>
      <c r="BQ13" s="148">
        <f t="shared" ref="BQ13" si="15">82-BP13</f>
        <v>25</v>
      </c>
      <c r="BR13" s="158">
        <f t="shared" ref="BR13" si="16">BP13/(BP13+BQ13)</f>
        <v>0.69512195121951215</v>
      </c>
    </row>
    <row r="14" spans="1:70" ht="9.9499999999999993"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52"/>
      <c r="BQ14" s="148"/>
      <c r="BR14" s="158"/>
    </row>
    <row r="15" spans="1:70" ht="9.9499999999999993"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28</v>
      </c>
      <c r="BP15" s="152">
        <f t="shared" ref="BP15" si="17">BO15+BO16</f>
        <v>56</v>
      </c>
      <c r="BQ15" s="148">
        <f t="shared" ref="BQ15" si="18">82-BP15</f>
        <v>26</v>
      </c>
      <c r="BR15" s="158">
        <f t="shared" ref="BR15" si="19">BP15/(BP15+BQ15)</f>
        <v>0.68292682926829273</v>
      </c>
    </row>
    <row r="16" spans="1:70" ht="9.9499999999999993"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52"/>
      <c r="BQ16" s="148"/>
      <c r="BR16" s="158"/>
    </row>
    <row r="17" spans="1:70" ht="9.9499999999999993"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28</v>
      </c>
      <c r="BP17" s="152">
        <f t="shared" ref="BP17" si="20">BO17+BO18</f>
        <v>57</v>
      </c>
      <c r="BQ17" s="148">
        <f t="shared" ref="BQ17" si="21">82-BP17</f>
        <v>25</v>
      </c>
      <c r="BR17" s="158">
        <f t="shared" ref="BR17" si="22">BP17/(BP17+BQ17)</f>
        <v>0.69512195121951215</v>
      </c>
    </row>
    <row r="18" spans="1:70" ht="9.9499999999999993"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29</v>
      </c>
      <c r="BP18" s="152"/>
      <c r="BQ18" s="148"/>
      <c r="BR18" s="158"/>
    </row>
    <row r="19" spans="1:70" ht="9.9499999999999993"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28</v>
      </c>
      <c r="BP19" s="152">
        <f t="shared" ref="BP19" si="23">BO19+BO20</f>
        <v>56</v>
      </c>
      <c r="BQ19" s="148">
        <f t="shared" ref="BQ19" si="24">82-BP19</f>
        <v>26</v>
      </c>
      <c r="BR19" s="158">
        <f t="shared" ref="BR19" si="25">BP19/(BP19+BQ19)</f>
        <v>0.68292682926829273</v>
      </c>
    </row>
    <row r="20" spans="1:70" ht="9.9499999999999993"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28</v>
      </c>
      <c r="BP20" s="152"/>
      <c r="BQ20" s="148"/>
      <c r="BR20" s="158"/>
    </row>
    <row r="21" spans="1:70" ht="9.9499999999999993"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30</v>
      </c>
      <c r="BP21" s="152">
        <f t="shared" ref="BP21" si="26">BO21+BO22</f>
        <v>58</v>
      </c>
      <c r="BQ21" s="148">
        <f t="shared" ref="BQ21" si="27">82-BP21</f>
        <v>24</v>
      </c>
      <c r="BR21" s="158">
        <f t="shared" ref="BR21" si="28">BP21/(BP21+BQ21)</f>
        <v>0.70731707317073167</v>
      </c>
    </row>
    <row r="22" spans="1:70" ht="9.9499999999999993"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52"/>
      <c r="BQ22" s="148"/>
      <c r="BR22" s="158"/>
    </row>
    <row r="23" spans="1:70" ht="9.9499999999999993"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28</v>
      </c>
      <c r="BP23" s="152">
        <f t="shared" ref="BP23" si="29">BO23+BO24</f>
        <v>56</v>
      </c>
      <c r="BQ23" s="148">
        <f t="shared" ref="BQ23" si="30">82-BP23</f>
        <v>26</v>
      </c>
      <c r="BR23" s="158">
        <f t="shared" ref="BR23" si="31">BP23/(BP23+BQ23)</f>
        <v>0.68292682926829273</v>
      </c>
    </row>
    <row r="24" spans="1:70" ht="9.9499999999999993"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52"/>
      <c r="BQ24" s="148"/>
      <c r="BR24" s="158"/>
    </row>
    <row r="25" spans="1:70" ht="9.9499999999999993"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52">
        <f t="shared" ref="BP25" si="32">BO25+BO26</f>
        <v>57</v>
      </c>
      <c r="BQ25" s="148">
        <f t="shared" ref="BQ25" si="33">82-BP25</f>
        <v>25</v>
      </c>
      <c r="BR25" s="158">
        <f t="shared" ref="BR25" si="34">BP25/(BP25+BQ25)</f>
        <v>0.69512195121951215</v>
      </c>
    </row>
    <row r="26" spans="1:70" ht="9.9499999999999993"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26</v>
      </c>
      <c r="BP26" s="152"/>
      <c r="BQ26" s="148"/>
      <c r="BR26" s="158"/>
    </row>
    <row r="27" spans="1:70" ht="9.9499999999999993"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52">
        <f t="shared" ref="BP27" si="35">BO27+BO28</f>
        <v>55</v>
      </c>
      <c r="BQ27" s="148">
        <f t="shared" ref="BQ27" si="36">82-BP27</f>
        <v>27</v>
      </c>
      <c r="BR27" s="158">
        <f t="shared" ref="BR27" si="37">BP27/(BP27+BQ27)</f>
        <v>0.67073170731707321</v>
      </c>
    </row>
    <row r="28" spans="1:70" ht="9.9499999999999993"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27</v>
      </c>
      <c r="BP28" s="152"/>
      <c r="BQ28" s="148"/>
      <c r="BR28" s="158"/>
    </row>
    <row r="29" spans="1:70" ht="9.9499999999999993"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52">
        <f t="shared" ref="BP29" si="38">BO29+BO30</f>
        <v>57</v>
      </c>
      <c r="BQ29" s="148">
        <f t="shared" ref="BQ29" si="39">82-BP29</f>
        <v>25</v>
      </c>
      <c r="BR29" s="158">
        <f t="shared" ref="BR29" si="40">BP29/(BP29+BQ29)</f>
        <v>0.69512195121951215</v>
      </c>
    </row>
    <row r="30" spans="1:70" ht="9.9499999999999993"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29</v>
      </c>
      <c r="BP30" s="152"/>
      <c r="BQ30" s="148"/>
      <c r="BR30" s="158"/>
    </row>
    <row r="31" spans="1:70" ht="9.9499999999999993"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52">
        <f t="shared" ref="BP31" si="41">BO31+BO32</f>
        <v>57</v>
      </c>
      <c r="BQ31" s="148">
        <f t="shared" ref="BQ31" si="42">82-BP31</f>
        <v>25</v>
      </c>
      <c r="BR31" s="158">
        <f t="shared" ref="BR31" si="43">BP31/(BP31+BQ31)</f>
        <v>0.69512195121951215</v>
      </c>
    </row>
    <row r="32" spans="1:70" ht="9.9499999999999993"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52"/>
      <c r="BQ32" s="148"/>
      <c r="BR32" s="158"/>
    </row>
    <row r="33" spans="1:70" ht="9.9499999999999993"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27</v>
      </c>
      <c r="BP33" s="152">
        <f t="shared" ref="BP33" si="44">BO33+BO34</f>
        <v>57</v>
      </c>
      <c r="BQ33" s="148">
        <f t="shared" ref="BQ33" si="45">82-BP33</f>
        <v>25</v>
      </c>
      <c r="BR33" s="158">
        <f t="shared" ref="BR33" si="46">BP33/(BP33+BQ33)</f>
        <v>0.69512195121951215</v>
      </c>
    </row>
    <row r="34" spans="1:70" ht="9.9499999999999993"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30</v>
      </c>
      <c r="BP34" s="152"/>
      <c r="BQ34" s="148"/>
      <c r="BR34" s="158"/>
    </row>
    <row r="35" spans="1:70" ht="9.9499999999999993"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29</v>
      </c>
      <c r="BP35" s="152">
        <f t="shared" ref="BP35" si="47">BO35+BO36</f>
        <v>57</v>
      </c>
      <c r="BQ35" s="148">
        <f t="shared" ref="BQ35" si="48">82-BP35</f>
        <v>25</v>
      </c>
      <c r="BR35" s="158">
        <f t="shared" ref="BR35" si="49">BP35/(BP35+BQ35)</f>
        <v>0.69512195121951215</v>
      </c>
    </row>
    <row r="36" spans="1:70" ht="9.9499999999999993"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52"/>
      <c r="BQ36" s="148"/>
      <c r="BR36" s="158"/>
    </row>
    <row r="37" spans="1:70" ht="9.9499999999999993"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52">
        <f t="shared" ref="BP37" si="50">BO37+BO38</f>
        <v>57</v>
      </c>
      <c r="BQ37" s="148">
        <f t="shared" ref="BQ37" si="51">82-BP37</f>
        <v>25</v>
      </c>
      <c r="BR37" s="158">
        <f t="shared" ref="BR37" si="52">BP37/(BP37+BQ37)</f>
        <v>0.69512195121951215</v>
      </c>
    </row>
    <row r="38" spans="1:70" ht="9.9499999999999993"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28</v>
      </c>
      <c r="BP38" s="152"/>
      <c r="BQ38" s="148"/>
      <c r="BR38" s="158"/>
    </row>
    <row r="39" spans="1:70" ht="9.9499999999999993"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29</v>
      </c>
      <c r="BP39" s="152">
        <f t="shared" ref="BP39" si="53">BO39+BO40</f>
        <v>58</v>
      </c>
      <c r="BQ39" s="148">
        <f t="shared" ref="BQ39" si="54">82-BP39</f>
        <v>24</v>
      </c>
      <c r="BR39" s="158">
        <f t="shared" ref="BR39" si="55">BP39/(BP39+BQ39)</f>
        <v>0.70731707317073167</v>
      </c>
    </row>
    <row r="40" spans="1:70" ht="9.9499999999999993"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52"/>
      <c r="BQ40" s="148"/>
      <c r="BR40" s="158"/>
    </row>
    <row r="41" spans="1:70" ht="9.9499999999999993"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29</v>
      </c>
      <c r="BP41" s="152">
        <f t="shared" ref="BP41" si="56">BO41+BO42</f>
        <v>55</v>
      </c>
      <c r="BQ41" s="148">
        <f t="shared" ref="BQ41" si="57">82-BP41</f>
        <v>27</v>
      </c>
      <c r="BR41" s="158">
        <f t="shared" ref="BR41" si="58">BP41/(BP41+BQ41)</f>
        <v>0.67073170731707321</v>
      </c>
    </row>
    <row r="42" spans="1:70" ht="9.9499999999999993"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52"/>
      <c r="BQ42" s="148"/>
      <c r="BR42" s="158"/>
    </row>
    <row r="43" spans="1:70" ht="9.9499999999999993"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29</v>
      </c>
      <c r="BP43" s="152">
        <f t="shared" ref="BP43" si="59">BO43+BO44</f>
        <v>57</v>
      </c>
      <c r="BQ43" s="148">
        <f t="shared" ref="BQ43" si="60">82-BP43</f>
        <v>25</v>
      </c>
      <c r="BR43" s="158">
        <f t="shared" ref="BR43" si="61">BP43/(BP43+BQ43)</f>
        <v>0.69512195121951215</v>
      </c>
    </row>
    <row r="44" spans="1:70" ht="9.9499999999999993"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52"/>
      <c r="BQ44" s="148"/>
      <c r="BR44" s="158"/>
    </row>
    <row r="45" spans="1:70" ht="9.9499999999999993"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52">
        <f t="shared" ref="BP45" si="62">BO45+BO46</f>
        <v>58</v>
      </c>
      <c r="BQ45" s="148">
        <f t="shared" ref="BQ45" si="63">82-BP45</f>
        <v>24</v>
      </c>
      <c r="BR45" s="158">
        <f t="shared" ref="BR45" si="64">BP45/(BP45+BQ45)</f>
        <v>0.70731707317073167</v>
      </c>
    </row>
    <row r="46" spans="1:70" ht="9.9499999999999993"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28</v>
      </c>
      <c r="BP46" s="152"/>
      <c r="BQ46" s="148"/>
      <c r="BR46" s="158"/>
    </row>
    <row r="47" spans="1:70" ht="9.9499999999999993"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30</v>
      </c>
      <c r="BP47" s="152">
        <f t="shared" ref="BP47" si="65">BO47+BO48</f>
        <v>59</v>
      </c>
      <c r="BQ47" s="148">
        <f t="shared" ref="BQ47" si="66">82-BP47</f>
        <v>23</v>
      </c>
      <c r="BR47" s="158">
        <f t="shared" ref="BR47" si="67">BP47/(BP47+BQ47)</f>
        <v>0.71951219512195119</v>
      </c>
    </row>
    <row r="48" spans="1:70" ht="9.9499999999999993"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29</v>
      </c>
      <c r="BP48" s="152"/>
      <c r="BQ48" s="148"/>
      <c r="BR48" s="158"/>
    </row>
    <row r="49" spans="1:70" ht="9.9499999999999993"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52">
        <f t="shared" ref="BP49" si="68">BO49+BO50</f>
        <v>57</v>
      </c>
      <c r="BQ49" s="148">
        <f t="shared" ref="BQ49" si="69">82-BP49</f>
        <v>25</v>
      </c>
      <c r="BR49" s="158">
        <f t="shared" ref="BR49" si="70">BP49/(BP49+BQ49)</f>
        <v>0.69512195121951215</v>
      </c>
    </row>
    <row r="50" spans="1:70" ht="9.9499999999999993" customHeight="1" thickBot="1" x14ac:dyDescent="0.3">
      <c r="A50" s="157"/>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28</v>
      </c>
      <c r="BP50" s="152"/>
      <c r="BQ50" s="148"/>
      <c r="BR50" s="158"/>
    </row>
    <row r="51" spans="1:70" ht="9.9499999999999993"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52">
        <f t="shared" ref="BP51" si="71">BO51+BO52</f>
        <v>58</v>
      </c>
      <c r="BQ51" s="148">
        <f t="shared" ref="BQ51" si="72">82-BP51</f>
        <v>24</v>
      </c>
      <c r="BR51" s="158">
        <f t="shared" ref="BR51" si="73">BP51/(BP51+BQ51)</f>
        <v>0.70731707317073167</v>
      </c>
    </row>
    <row r="52" spans="1:70" ht="9.9499999999999993"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31</v>
      </c>
      <c r="BP52" s="152"/>
      <c r="BQ52" s="148"/>
      <c r="BR52" s="158"/>
    </row>
    <row r="53" spans="1:70" ht="9.9499999999999993"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52">
        <f t="shared" ref="BP53" si="74">BO53+BO54</f>
        <v>55</v>
      </c>
      <c r="BQ53" s="148">
        <f t="shared" ref="BQ53" si="75">82-BP53</f>
        <v>27</v>
      </c>
      <c r="BR53" s="158">
        <f t="shared" ref="BR53" si="76">BP53/(BP53+BQ53)</f>
        <v>0.67073170731707321</v>
      </c>
    </row>
    <row r="54" spans="1:70" ht="9.9499999999999993" customHeight="1" x14ac:dyDescent="0.25">
      <c r="A54" s="149"/>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29</v>
      </c>
      <c r="BP54" s="152"/>
      <c r="BQ54" s="148"/>
      <c r="BR54" s="158"/>
    </row>
    <row r="55" spans="1:70" ht="9.9499999999999993"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52">
        <f t="shared" ref="BP55" si="77">BO55+BO56</f>
        <v>57</v>
      </c>
      <c r="BQ55" s="148">
        <f t="shared" ref="BQ55" si="78">82-BP55</f>
        <v>25</v>
      </c>
      <c r="BR55" s="158">
        <f t="shared" ref="BR55" si="79">BP55/(BP55+BQ55)</f>
        <v>0.69512195121951215</v>
      </c>
    </row>
    <row r="56" spans="1:70" ht="9.9499999999999993"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31</v>
      </c>
      <c r="BP56" s="152"/>
      <c r="BQ56" s="148"/>
      <c r="BR56" s="158"/>
    </row>
    <row r="57" spans="1:70" ht="9.9499999999999993"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52">
        <f t="shared" ref="BP57" si="80">BO57+BO58</f>
        <v>58</v>
      </c>
      <c r="BQ57" s="148">
        <f t="shared" ref="BQ57" si="81">82-BP57</f>
        <v>24</v>
      </c>
      <c r="BR57" s="158">
        <f t="shared" ref="BR57" si="82">BP57/(BP57+BQ57)</f>
        <v>0.70731707317073167</v>
      </c>
    </row>
    <row r="58" spans="1:70" ht="9.9499999999999993"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29</v>
      </c>
      <c r="BP58" s="152"/>
      <c r="BQ58" s="148"/>
      <c r="BR58" s="158"/>
    </row>
    <row r="59" spans="1:70" ht="9.9499999999999993"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52">
        <f t="shared" ref="BP59" si="83">BO59+BO60</f>
        <v>57</v>
      </c>
      <c r="BQ59" s="148">
        <f t="shared" ref="BQ59" si="84">82-BP59</f>
        <v>25</v>
      </c>
      <c r="BR59" s="158">
        <f t="shared" ref="BR59" si="85">BP59/(BP59+BQ59)</f>
        <v>0.69512195121951215</v>
      </c>
    </row>
    <row r="60" spans="1:70" ht="9.9499999999999993"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29</v>
      </c>
      <c r="BP60" s="152"/>
      <c r="BQ60" s="148"/>
      <c r="BR60" s="158"/>
    </row>
    <row r="61" spans="1:70" ht="9.9499999999999993"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52">
        <f t="shared" ref="BP61" si="86">BO61+BO62</f>
        <v>57</v>
      </c>
      <c r="BQ61" s="148">
        <f t="shared" ref="BQ61" si="87">82-BP61</f>
        <v>25</v>
      </c>
      <c r="BR61" s="158">
        <f t="shared" ref="BR61" si="88">BP61/(BP61+BQ61)</f>
        <v>0.69512195121951215</v>
      </c>
    </row>
    <row r="62" spans="1:70" ht="9.9499999999999993"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26</v>
      </c>
      <c r="BP62" s="152"/>
      <c r="BQ62" s="148"/>
      <c r="BR62" s="158"/>
    </row>
    <row r="63" spans="1:70" ht="9.9499999999999993"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52">
        <f t="shared" ref="BP63" si="89">BO63+BO64</f>
        <v>55</v>
      </c>
      <c r="BQ63" s="148">
        <f t="shared" ref="BQ63" si="90">82-BP63</f>
        <v>27</v>
      </c>
      <c r="BR63" s="158">
        <f t="shared" ref="BR63" si="91">BP63/(BP63+BQ63)</f>
        <v>0.67073170731707321</v>
      </c>
    </row>
    <row r="64" spans="1:70" ht="9.9499999999999993"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27</v>
      </c>
      <c r="BP64" s="152"/>
      <c r="BQ64" s="148"/>
      <c r="BR64" s="158"/>
    </row>
    <row r="65" spans="1:70" ht="9.9499999999999993"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25</v>
      </c>
      <c r="BP65" s="152">
        <f t="shared" ref="BP65" si="92">BO65+BO66</f>
        <v>56</v>
      </c>
      <c r="BQ65" s="148">
        <f t="shared" ref="BQ65" si="93">82-BP65</f>
        <v>26</v>
      </c>
      <c r="BR65" s="158">
        <f>BP65/(BP65+BQ65)</f>
        <v>0.68292682926829273</v>
      </c>
    </row>
    <row r="66" spans="1:70" ht="9.9499999999999993"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52"/>
      <c r="BQ66" s="148"/>
      <c r="BR66" s="158"/>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907</v>
      </c>
      <c r="BQ67" s="34">
        <f>SUM(BQ3:BQ66)/2</f>
        <v>405</v>
      </c>
    </row>
    <row r="68" spans="1:70" x14ac:dyDescent="0.25">
      <c r="BP68" s="50">
        <f>2*BP67/SUM(BP3:BQ66)</f>
        <v>0.69131097560975607</v>
      </c>
      <c r="BQ68" s="50">
        <f>2*BQ67/SUM(BP3:BQ66)</f>
        <v>0.30868902439024393</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3"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25</v>
      </c>
      <c r="BP3" s="152">
        <f>BO3+BO4</f>
        <v>46</v>
      </c>
      <c r="BQ3" s="148">
        <f>82-BP3</f>
        <v>36</v>
      </c>
      <c r="BT3" s="44">
        <f>DataRegularSeason20242025!$A$3:$A$8</f>
        <v>45569</v>
      </c>
    </row>
    <row r="4" spans="1:72" s="34" customFormat="1" ht="9.9499999999999993" customHeight="1" x14ac:dyDescent="0.2">
      <c r="A4" s="149"/>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52"/>
      <c r="BQ4" s="148"/>
      <c r="BT4" s="34" t="e">
        <f>D</f>
        <v>#NAME?</v>
      </c>
    </row>
    <row r="5" spans="1:72" s="34" customFormat="1" ht="9.9499999999999993" customHeight="1" x14ac:dyDescent="0.2">
      <c r="A5" s="153"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52">
        <f t="shared" ref="BP5" si="1">BO5+BO6</f>
        <v>54</v>
      </c>
      <c r="BQ5" s="148">
        <f t="shared" ref="BQ5" si="2">82-BP5</f>
        <v>28</v>
      </c>
    </row>
    <row r="6" spans="1:72" s="34" customFormat="1" ht="9.9499999999999993" customHeight="1" x14ac:dyDescent="0.2">
      <c r="A6" s="149"/>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28</v>
      </c>
      <c r="BP6" s="152"/>
      <c r="BQ6" s="148"/>
    </row>
    <row r="7" spans="1:72" s="34" customFormat="1" ht="9.9499999999999993" customHeight="1" x14ac:dyDescent="0.2">
      <c r="A7" s="153"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52">
        <f t="shared" ref="BP7" si="3">BO7+BO8</f>
        <v>43</v>
      </c>
      <c r="BQ7" s="148">
        <f t="shared" ref="BQ7" si="4">82-BP7</f>
        <v>39</v>
      </c>
    </row>
    <row r="8" spans="1:72" s="34" customFormat="1" ht="9.9499999999999993" customHeight="1" x14ac:dyDescent="0.2">
      <c r="A8" s="149"/>
      <c r="B8" s="39" t="s">
        <v>79</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23</v>
      </c>
      <c r="BP8" s="152"/>
      <c r="BQ8" s="148"/>
    </row>
    <row r="9" spans="1:72" s="34" customFormat="1" ht="9.9499999999999993" customHeight="1" x14ac:dyDescent="0.2">
      <c r="A9" s="153"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52">
        <f t="shared" ref="BP9" si="5">BO9+BO10</f>
        <v>51</v>
      </c>
      <c r="BQ9" s="148">
        <f t="shared" ref="BQ9" si="6">82-BP9</f>
        <v>31</v>
      </c>
    </row>
    <row r="10" spans="1:72" s="34" customFormat="1" ht="9.9499999999999993" customHeight="1" x14ac:dyDescent="0.2">
      <c r="A10" s="149"/>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52"/>
      <c r="BQ10" s="148"/>
    </row>
    <row r="11" spans="1:72" s="34" customFormat="1" ht="9.9499999999999993" customHeight="1" x14ac:dyDescent="0.2">
      <c r="A11" s="153"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52">
        <f t="shared" ref="BP11" si="7">BO11+BO12</f>
        <v>48</v>
      </c>
      <c r="BQ11" s="148">
        <f t="shared" ref="BQ11" si="8">82-BP11</f>
        <v>34</v>
      </c>
    </row>
    <row r="12" spans="1:72" s="34" customFormat="1" ht="9.9499999999999993" customHeight="1" x14ac:dyDescent="0.2">
      <c r="A12" s="149"/>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23</v>
      </c>
      <c r="BP12" s="152"/>
      <c r="BQ12" s="148"/>
    </row>
    <row r="13" spans="1:72" s="34" customFormat="1" ht="9.9499999999999993" customHeight="1" x14ac:dyDescent="0.2">
      <c r="A13" s="153"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52">
        <f t="shared" ref="BP13" si="9">BO13+BO14</f>
        <v>53</v>
      </c>
      <c r="BQ13" s="148">
        <f t="shared" ref="BQ13" si="10">82-BP13</f>
        <v>29</v>
      </c>
    </row>
    <row r="14" spans="1:72" s="34" customFormat="1" ht="9.9499999999999993" customHeight="1" x14ac:dyDescent="0.2">
      <c r="A14" s="149"/>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29</v>
      </c>
      <c r="BP14" s="152"/>
      <c r="BQ14" s="148"/>
    </row>
    <row r="15" spans="1:72" s="34" customFormat="1" ht="9.9499999999999993" customHeight="1" x14ac:dyDescent="0.2">
      <c r="A15" s="153"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26</v>
      </c>
      <c r="BP15" s="152">
        <f t="shared" ref="BP15" si="11">BO15+BO16</f>
        <v>50</v>
      </c>
      <c r="BQ15" s="148">
        <f t="shared" ref="BQ15" si="12">82-BP15</f>
        <v>32</v>
      </c>
    </row>
    <row r="16" spans="1:72" s="34" customFormat="1" ht="9.9499999999999993" customHeight="1" x14ac:dyDescent="0.2">
      <c r="A16" s="149"/>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24</v>
      </c>
      <c r="BP16" s="152"/>
      <c r="BQ16" s="148"/>
    </row>
    <row r="17" spans="1:69" s="34" customFormat="1" ht="9.9499999999999993" customHeight="1" x14ac:dyDescent="0.2">
      <c r="A17" s="153"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27</v>
      </c>
      <c r="BP17" s="152">
        <f t="shared" ref="BP17" si="13">BO17+BO18</f>
        <v>52</v>
      </c>
      <c r="BQ17" s="148">
        <f t="shared" ref="BQ17" si="14">82-BP17</f>
        <v>30</v>
      </c>
    </row>
    <row r="18" spans="1:69" s="34" customFormat="1" ht="9.9499999999999993" customHeight="1" x14ac:dyDescent="0.2">
      <c r="A18" s="149"/>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52"/>
      <c r="BQ18" s="148"/>
    </row>
    <row r="19" spans="1:69" s="34" customFormat="1" ht="9.9499999999999993" customHeight="1" x14ac:dyDescent="0.2">
      <c r="A19" s="153"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23</v>
      </c>
      <c r="BP19" s="152">
        <f t="shared" ref="BP19" si="15">BO19+BO20</f>
        <v>45</v>
      </c>
      <c r="BQ19" s="148">
        <f t="shared" ref="BQ19" si="16">82-BP19</f>
        <v>37</v>
      </c>
    </row>
    <row r="20" spans="1:69" s="34" customFormat="1" ht="9.9499999999999993" customHeight="1" x14ac:dyDescent="0.2">
      <c r="A20" s="149"/>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52"/>
      <c r="BQ20" s="148"/>
    </row>
    <row r="21" spans="1:69" s="34" customFormat="1" ht="9.9499999999999993" customHeight="1" x14ac:dyDescent="0.2">
      <c r="A21" s="153"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52">
        <f t="shared" ref="BP21" si="17">BO21+BO22</f>
        <v>47</v>
      </c>
      <c r="BQ21" s="148">
        <f t="shared" ref="BQ21" si="18">82-BP21</f>
        <v>35</v>
      </c>
    </row>
    <row r="22" spans="1:69" s="34" customFormat="1" ht="9.9499999999999993" customHeight="1" x14ac:dyDescent="0.2">
      <c r="A22" s="149"/>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25</v>
      </c>
      <c r="BP22" s="152"/>
      <c r="BQ22" s="148"/>
    </row>
    <row r="23" spans="1:69" s="34" customFormat="1" ht="9.9499999999999993" customHeight="1" x14ac:dyDescent="0.2">
      <c r="A23" s="153"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26</v>
      </c>
      <c r="BP23" s="152">
        <f t="shared" ref="BP23" si="19">BO23+BO24</f>
        <v>54</v>
      </c>
      <c r="BQ23" s="148">
        <f t="shared" ref="BQ23" si="20">82-BP23</f>
        <v>28</v>
      </c>
    </row>
    <row r="24" spans="1:69" s="34" customFormat="1" ht="9.9499999999999993" customHeight="1" x14ac:dyDescent="0.2">
      <c r="A24" s="149"/>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52"/>
      <c r="BQ24" s="148"/>
    </row>
    <row r="25" spans="1:69" s="34" customFormat="1" ht="9.9499999999999993" customHeight="1" x14ac:dyDescent="0.2">
      <c r="A25" s="153"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52">
        <f t="shared" ref="BP25" si="21">BO25+BO26</f>
        <v>56</v>
      </c>
      <c r="BQ25" s="148">
        <f t="shared" ref="BQ25" si="22">82-BP25</f>
        <v>26</v>
      </c>
    </row>
    <row r="26" spans="1:69" s="34" customFormat="1" ht="9.9499999999999993" customHeight="1" x14ac:dyDescent="0.2">
      <c r="A26" s="149"/>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28</v>
      </c>
      <c r="BP26" s="152"/>
      <c r="BQ26" s="148"/>
    </row>
    <row r="27" spans="1:69" s="34" customFormat="1" ht="9.9499999999999993" customHeight="1" x14ac:dyDescent="0.2">
      <c r="A27" s="153"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52">
        <f t="shared" ref="BP27" si="23">BO27+BO28</f>
        <v>47</v>
      </c>
      <c r="BQ27" s="148">
        <f t="shared" ref="BQ27" si="24">82-BP27</f>
        <v>35</v>
      </c>
    </row>
    <row r="28" spans="1:69" s="34" customFormat="1" ht="9.9499999999999993" customHeight="1" x14ac:dyDescent="0.2">
      <c r="A28" s="149"/>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21</v>
      </c>
      <c r="BP28" s="152"/>
      <c r="BQ28" s="148"/>
    </row>
    <row r="29" spans="1:69" s="34" customFormat="1" ht="9.9499999999999993" customHeight="1" x14ac:dyDescent="0.2">
      <c r="A29" s="153"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52">
        <f t="shared" ref="BP29" si="25">BO29+BO30</f>
        <v>50</v>
      </c>
      <c r="BQ29" s="148">
        <f t="shared" ref="BQ29" si="26">82-BP29</f>
        <v>32</v>
      </c>
    </row>
    <row r="30" spans="1:69" s="34" customFormat="1" ht="9.9499999999999993" customHeight="1" x14ac:dyDescent="0.2">
      <c r="A30" s="149"/>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22</v>
      </c>
      <c r="BP30" s="152"/>
      <c r="BQ30" s="148"/>
    </row>
    <row r="31" spans="1:69" s="34" customFormat="1" ht="9.9499999999999993" customHeight="1" x14ac:dyDescent="0.2">
      <c r="A31" s="153"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52">
        <f t="shared" ref="BP31" si="27">BO31+BO32</f>
        <v>19</v>
      </c>
      <c r="BQ31" s="148">
        <f t="shared" ref="BQ31" si="28">82-BP31</f>
        <v>63</v>
      </c>
    </row>
    <row r="32" spans="1:69" s="34" customFormat="1" ht="9.9499999999999993" customHeight="1" x14ac:dyDescent="0.2">
      <c r="A32" s="149"/>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52"/>
      <c r="BQ32" s="148"/>
    </row>
    <row r="33" spans="1:69" s="34" customFormat="1" ht="9.9499999999999993" customHeight="1" x14ac:dyDescent="0.2">
      <c r="A33" s="153"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52">
        <f t="shared" ref="BP33" si="29">BO33+BO34</f>
        <v>48</v>
      </c>
      <c r="BQ33" s="148">
        <f t="shared" ref="BQ33" si="30">82-BP33</f>
        <v>34</v>
      </c>
    </row>
    <row r="34" spans="1:69" s="34" customFormat="1" ht="9.9499999999999993" customHeight="1" x14ac:dyDescent="0.2">
      <c r="A34" s="149"/>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52"/>
      <c r="BQ34" s="148"/>
    </row>
    <row r="35" spans="1:69" s="34" customFormat="1" ht="9.9499999999999993" customHeight="1" x14ac:dyDescent="0.2">
      <c r="A35" s="153"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52">
        <f t="shared" ref="BP35" si="31">BO35+BO36</f>
        <v>50</v>
      </c>
      <c r="BQ35" s="148">
        <f t="shared" ref="BQ35" si="32">82-BP35</f>
        <v>32</v>
      </c>
    </row>
    <row r="36" spans="1:69" s="34" customFormat="1" ht="9.9499999999999993" customHeight="1" x14ac:dyDescent="0.2">
      <c r="A36" s="149"/>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24</v>
      </c>
      <c r="BP36" s="152"/>
      <c r="BQ36" s="148"/>
    </row>
    <row r="37" spans="1:69" s="34" customFormat="1" ht="9.9499999999999993" customHeight="1" x14ac:dyDescent="0.2">
      <c r="A37" s="153"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22</v>
      </c>
      <c r="BP37" s="152">
        <f t="shared" ref="BP37" si="33">BO37+BO38</f>
        <v>44</v>
      </c>
      <c r="BQ37" s="148">
        <f t="shared" ref="BQ37" si="34">82-BP37</f>
        <v>38</v>
      </c>
    </row>
    <row r="38" spans="1:69" s="34" customFormat="1" ht="9.9499999999999993" customHeight="1" x14ac:dyDescent="0.2">
      <c r="A38" s="149"/>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52"/>
      <c r="BQ38" s="148"/>
    </row>
    <row r="39" spans="1:69" s="34" customFormat="1" ht="9.9499999999999993" customHeight="1" x14ac:dyDescent="0.2">
      <c r="A39" s="153"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24</v>
      </c>
      <c r="BP39" s="152">
        <f t="shared" ref="BP39" si="35">BO39+BO40</f>
        <v>48</v>
      </c>
      <c r="BQ39" s="148">
        <f t="shared" ref="BQ39" si="36">82-BP39</f>
        <v>34</v>
      </c>
    </row>
    <row r="40" spans="1:69" s="34" customFormat="1" ht="9.9499999999999993" customHeight="1" x14ac:dyDescent="0.2">
      <c r="A40" s="149"/>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52"/>
      <c r="BQ40" s="148"/>
    </row>
    <row r="41" spans="1:69" s="34" customFormat="1" ht="9.9499999999999993" customHeight="1" x14ac:dyDescent="0.2">
      <c r="A41" s="153"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52">
        <f t="shared" ref="BP41" si="37">BO41+BO42</f>
        <v>18</v>
      </c>
      <c r="BQ41" s="148">
        <f t="shared" ref="BQ41" si="38">82-BP41</f>
        <v>64</v>
      </c>
    </row>
    <row r="42" spans="1:69" s="34" customFormat="1" ht="9.9499999999999993" customHeight="1" x14ac:dyDescent="0.2">
      <c r="A42" s="149"/>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52"/>
      <c r="BQ42" s="148"/>
    </row>
    <row r="43" spans="1:69" s="34" customFormat="1" ht="9.9499999999999993" customHeight="1" x14ac:dyDescent="0.2">
      <c r="A43" s="153"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52">
        <f t="shared" ref="BP43" si="39">BO43+BO44</f>
        <v>52</v>
      </c>
      <c r="BQ43" s="148">
        <f t="shared" ref="BQ43" si="40">82-BP43</f>
        <v>30</v>
      </c>
    </row>
    <row r="44" spans="1:69" s="34" customFormat="1" ht="9.9499999999999993" customHeight="1" x14ac:dyDescent="0.2">
      <c r="A44" s="149"/>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1</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25</v>
      </c>
      <c r="BP44" s="152"/>
      <c r="BQ44" s="148"/>
    </row>
    <row r="45" spans="1:69" s="34" customFormat="1" ht="9.9499999999999993" customHeight="1" x14ac:dyDescent="0.2">
      <c r="A45" s="153"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1</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27</v>
      </c>
      <c r="BP45" s="152">
        <f t="shared" ref="BP45" si="41">BO45+BO46</f>
        <v>54</v>
      </c>
      <c r="BQ45" s="148">
        <f t="shared" ref="BQ45" si="42">82-BP45</f>
        <v>28</v>
      </c>
    </row>
    <row r="46" spans="1:69" s="34" customFormat="1" ht="9.9499999999999993" customHeight="1" x14ac:dyDescent="0.2">
      <c r="A46" s="149"/>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27</v>
      </c>
      <c r="BP46" s="152"/>
      <c r="BQ46" s="148"/>
    </row>
    <row r="47" spans="1:69" s="34" customFormat="1" ht="9.9499999999999993" customHeight="1" x14ac:dyDescent="0.2">
      <c r="A47" s="153"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23</v>
      </c>
      <c r="BP47" s="152">
        <f t="shared" ref="BP47" si="43">BO47+BO48</f>
        <v>49</v>
      </c>
      <c r="BQ47" s="148">
        <f t="shared" ref="BQ47" si="44">82-BP47</f>
        <v>33</v>
      </c>
    </row>
    <row r="48" spans="1:69" s="34" customFormat="1" ht="9.9499999999999993" customHeight="1" x14ac:dyDescent="0.2">
      <c r="A48" s="149"/>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52"/>
      <c r="BQ48" s="148"/>
    </row>
    <row r="49" spans="1:69" s="34" customFormat="1" ht="9.9499999999999993" customHeight="1" x14ac:dyDescent="0.2">
      <c r="A49" s="153"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52">
        <f t="shared" ref="BP49" si="45">BO49+BO50</f>
        <v>47</v>
      </c>
      <c r="BQ49" s="148">
        <f t="shared" ref="BQ49" si="46">82-BP49</f>
        <v>35</v>
      </c>
    </row>
    <row r="50" spans="1:69" s="34" customFormat="1" ht="9.9499999999999993" customHeight="1" x14ac:dyDescent="0.2">
      <c r="A50" s="149"/>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52"/>
      <c r="BQ50" s="148"/>
    </row>
    <row r="51" spans="1:69" s="34" customFormat="1" ht="9.9499999999999993" customHeight="1" x14ac:dyDescent="0.2">
      <c r="A51" s="153"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52">
        <f t="shared" ref="BP51" si="47">BO51+BO52</f>
        <v>49</v>
      </c>
      <c r="BQ51" s="148">
        <f t="shared" ref="BQ51" si="48">82-BP51</f>
        <v>33</v>
      </c>
    </row>
    <row r="52" spans="1:69" s="34" customFormat="1" ht="9.9499999999999993" customHeight="1" x14ac:dyDescent="0.2">
      <c r="A52" s="149"/>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25</v>
      </c>
      <c r="BP52" s="152"/>
      <c r="BQ52" s="148"/>
    </row>
    <row r="53" spans="1:69" s="34" customFormat="1" ht="9.9499999999999993" customHeight="1" x14ac:dyDescent="0.2">
      <c r="A53" s="153"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52">
        <f t="shared" ref="BP53" si="49">BO53+BO54</f>
        <v>46</v>
      </c>
      <c r="BQ53" s="148">
        <f t="shared" ref="BQ53" si="50">82-BP53</f>
        <v>36</v>
      </c>
    </row>
    <row r="54" spans="1:69" s="34" customFormat="1" ht="9.9499999999999993" customHeight="1" x14ac:dyDescent="0.2">
      <c r="A54" s="149"/>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52"/>
      <c r="BQ54" s="148"/>
    </row>
    <row r="55" spans="1:69" s="34" customFormat="1" ht="9.9499999999999993" customHeight="1" x14ac:dyDescent="0.2">
      <c r="A55" s="153"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23</v>
      </c>
      <c r="BP55" s="152">
        <f t="shared" ref="BP55" si="51">BO55+BO56</f>
        <v>48</v>
      </c>
      <c r="BQ55" s="148">
        <f t="shared" ref="BQ55" si="52">82-BP55</f>
        <v>34</v>
      </c>
    </row>
    <row r="56" spans="1:69" s="34" customFormat="1" ht="9.9499999999999993" customHeight="1" x14ac:dyDescent="0.2">
      <c r="A56" s="149"/>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52"/>
      <c r="BQ56" s="148"/>
    </row>
    <row r="57" spans="1:69" s="34" customFormat="1" ht="9.9499999999999993" customHeight="1" x14ac:dyDescent="0.2">
      <c r="A57" s="153"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52">
        <f t="shared" ref="BP57" si="53">BO57+BO58</f>
        <v>49</v>
      </c>
      <c r="BQ57" s="148">
        <f t="shared" ref="BQ57" si="54">82-BP57</f>
        <v>33</v>
      </c>
    </row>
    <row r="58" spans="1:69" s="34" customFormat="1" ht="9.9499999999999993" customHeight="1" x14ac:dyDescent="0.2">
      <c r="A58" s="149"/>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52"/>
      <c r="BQ58" s="148"/>
    </row>
    <row r="59" spans="1:69" s="34" customFormat="1" ht="9.9499999999999993" customHeight="1" x14ac:dyDescent="0.2">
      <c r="A59" s="153"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26</v>
      </c>
      <c r="BP59" s="152">
        <f t="shared" ref="BP59" si="55">BO59+BO60</f>
        <v>52</v>
      </c>
      <c r="BQ59" s="148">
        <f t="shared" ref="BQ59" si="56">82-BP59</f>
        <v>30</v>
      </c>
    </row>
    <row r="60" spans="1:69" s="34" customFormat="1" ht="9.9499999999999993" customHeight="1" x14ac:dyDescent="0.2">
      <c r="A60" s="149"/>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52"/>
      <c r="BQ60" s="148"/>
    </row>
    <row r="61" spans="1:69" s="34" customFormat="1" ht="9.9499999999999993" customHeight="1" x14ac:dyDescent="0.2">
      <c r="A61" s="153"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25</v>
      </c>
      <c r="BP61" s="152">
        <f t="shared" ref="BP61" si="57">BO61+BO62</f>
        <v>49</v>
      </c>
      <c r="BQ61" s="148">
        <f t="shared" ref="BQ61" si="58">82-BP61</f>
        <v>33</v>
      </c>
    </row>
    <row r="62" spans="1:69" s="34" customFormat="1" ht="9.9499999999999993" customHeight="1" x14ac:dyDescent="0.2">
      <c r="A62" s="149"/>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24</v>
      </c>
      <c r="BP62" s="152"/>
      <c r="BQ62" s="148"/>
    </row>
    <row r="63" spans="1:69" s="34" customFormat="1" ht="9.9499999999999993" customHeight="1" x14ac:dyDescent="0.2">
      <c r="A63" s="153"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24</v>
      </c>
      <c r="BP63" s="152">
        <f t="shared" ref="BP63" si="59">BO63+BO64</f>
        <v>54</v>
      </c>
      <c r="BQ63" s="148">
        <f t="shared" ref="BQ63" si="60">82-BP63</f>
        <v>28</v>
      </c>
    </row>
    <row r="64" spans="1:69" s="34" customFormat="1" ht="9.9499999999999993" customHeight="1" x14ac:dyDescent="0.2">
      <c r="A64" s="149"/>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30</v>
      </c>
      <c r="BP64" s="152"/>
      <c r="BQ64" s="148"/>
    </row>
    <row r="65" spans="1:69" s="34" customFormat="1" ht="9.9499999999999993" customHeight="1" x14ac:dyDescent="0.2">
      <c r="A65" s="153"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52">
        <f t="shared" ref="BP65" si="61">BO65+BO66</f>
        <v>48</v>
      </c>
      <c r="BQ65" s="148">
        <f t="shared" ref="BQ65" si="62">82-BP65</f>
        <v>34</v>
      </c>
    </row>
    <row r="66" spans="1:69" s="34" customFormat="1" ht="9.9499999999999993" customHeight="1" x14ac:dyDescent="0.2">
      <c r="A66" s="149"/>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23</v>
      </c>
      <c r="BP66" s="152"/>
      <c r="BQ66" s="14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760</v>
      </c>
      <c r="BQ67" s="33">
        <f>SUM(BQ3:BQ66)/2</f>
        <v>552</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E16" sqref="E1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8"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45</v>
      </c>
      <c r="B2" t="s">
        <v>97</v>
      </c>
      <c r="C2" t="s">
        <v>98</v>
      </c>
      <c r="D2">
        <f>COUNTIFS(DataRegularSeason20242025!$D$3:$D$1315,$A2,DataRegularSeason20242025!$R$3:$R$1315,1,DataRegularSeason20242025!$N$3:$N$1315,1) + COUNTIFS(DataRegularSeason20242025!$E$3:$E$1315,$A2,DataRegularSeason20242025!$R$3:$R$1315,1,DataRegularSeason20242025!$N$3:$N$1315,1)</f>
        <v>48</v>
      </c>
      <c r="E2" s="15">
        <f>Table3[[#This Row],[Watched]]/Table3[[#This Row],[GP]]</f>
        <v>0.84210526315789469</v>
      </c>
      <c r="F2">
        <f>COUNTIFS(DataRegularSeason20242025!$N$3:$N$1315,1,DataRegularSeason20242025!$D$3:$D$1315,$A2)</f>
        <v>29</v>
      </c>
      <c r="G2">
        <f>41-Table3[[#This Row],[GP_A]]</f>
        <v>12</v>
      </c>
      <c r="H2">
        <f>COUNTIFS(DataRegularSeason20242025!$E$3:$E$1315,$A2,DataRegularSeason20242025!$N$3:$N$1315,1)</f>
        <v>28</v>
      </c>
      <c r="I2">
        <f>41-Table3[[#This Row],[GP_H]]</f>
        <v>13</v>
      </c>
      <c r="J2">
        <f>F2+H2</f>
        <v>57</v>
      </c>
      <c r="K2">
        <f>82-Table3[[#This Row],[GP]]</f>
        <v>25</v>
      </c>
      <c r="L2">
        <f>COUNTIFS(DataRegularSeason20242025!$D$3:$D$1315,$A2, DataRegularSeason20242025!$L$3:$L$1315, $A2,DataRegularSeason20242025!$N$3:$N$1315,1)</f>
        <v>20</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18</v>
      </c>
      <c r="U2">
        <f>COUNTIFS(DataRegularSeason20242025!$E$3:$E$1315,$A2, DataRegularSeason20242025!$L$3:$L$1315, $A2,DataRegularSeason20242025!$N$3:$N$1315,1,DataRegularSeason20242025!$M$3:$M$1315,"REG")</f>
        <v>16</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10</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38</v>
      </c>
      <c r="AC2">
        <f>Table3[[#This Row],[L_A]]+Table3[[#This Row],[L_H]]</f>
        <v>19</v>
      </c>
      <c r="AD2">
        <f>Table3[[#This Row],[RW_A]]+Table3[[#This Row],[RW_H]]</f>
        <v>33</v>
      </c>
      <c r="AE2">
        <f>Table3[[#This Row],[RL_A]]+Table3[[#This Row],[RL_H]]</f>
        <v>11</v>
      </c>
      <c r="AF2">
        <f>Table3[[#This Row],[OTW_A]]+Table3[[#This Row],[OTW_H]]</f>
        <v>5</v>
      </c>
      <c r="AG2">
        <f>Table3[[#This Row],[OTL_A]]+Table3[[#This Row],[OTL_H]]</f>
        <v>5</v>
      </c>
      <c r="AH2">
        <f>Table3[[#This Row],[SOW_A]]+Table3[[#This Row],[SOW_H]]</f>
        <v>0</v>
      </c>
      <c r="AI2">
        <f>Table3[[#This Row],[SOL_A]]+Table3[[#This Row],[SOL_H]]</f>
        <v>3</v>
      </c>
      <c r="AJ2" s="20" t="str">
        <f>_xlfn.CONCAT(TEXT(Table3[[#This Row],[OTW]]+Table3[[#This Row],[SOW]], "0"), "-", TEXT(Table3[[#This Row],[OTL]]+Table3[[#This Row],[SOL]],"0"))</f>
        <v>5-8</v>
      </c>
      <c r="AK2">
        <f>(2*(Table3[[#This Row],[W_A]]+Table3[[#This Row],[W_H]]))+Table3[[#This Row],[OTL_A]]+Table3[[#This Row],[SOL_A]]+Table3[[#This Row],[OTL_H]]+Table3[[#This Row],[SOL_H]]</f>
        <v>84</v>
      </c>
      <c r="AL2">
        <f>(3*(Table3[[#This Row],[RW_A]]+Table3[[#This Row],[RW_H]]))+(2*(Table3[[#This Row],[OTW_A]]+Table3[[#This Row],[SOW_A]]+Table3[[#This Row],[OTW_H]]+Table3[[#This Row],[SOW_H]]))+Table3[[#This Row],[OTL_A]]+Table3[[#This Row],[SOL_A]]+Table3[[#This Row],[OTL_H]]+Table3[[#This Row],[SOL_H]]</f>
        <v>117</v>
      </c>
      <c r="AM2" s="15">
        <f>Table3[[#This Row],[PTS]]/(2*Table3[[#This Row],[GP]])</f>
        <v>0.73684210526315785</v>
      </c>
      <c r="AN2" s="15">
        <f>Table3[[#This Row],[PTS2]]/(3*Table3[[#This Row],[GP]])</f>
        <v>0.68421052631578949</v>
      </c>
      <c r="AO2">
        <f>(2*Table3[[#This Row],[GR]])+Table3[[#This Row],[PTS]]</f>
        <v>134</v>
      </c>
      <c r="AP2">
        <f>(3*Table3[[#This Row],[GR]])+Table3[[#This Row],[PTS2]]</f>
        <v>192</v>
      </c>
      <c r="AQ2">
        <f>Table3[[#This Row],[PTS]]+(2 * Table3[[#This Row],[GR]] * Table3[[#This Row],[PTS%]])</f>
        <v>120.84210526315789</v>
      </c>
      <c r="AR2">
        <f>Table3[[#This Row],[PTS2]]+(3 * Table3[[#This Row],[GR]] * Table3[[#This Row],[PTS%2]])</f>
        <v>168.31578947368422</v>
      </c>
      <c r="AS2" s="20" t="str">
        <f>_xlfn.CONCAT(TEXT(Table3[[#This Row],[W]], "0"), "-", TEXT(Table3[[#This Row],[RL]],"0"), "-", TEXT(Table3[[#This Row],[OTL]]+Table3[[#This Row],[SOL]], "0"))</f>
        <v>38-11-8</v>
      </c>
      <c r="AT2">
        <f>COUNTIFS(DataRegularSeason20242025!$D$3:$D$1315,Table3[[#This Row],[Teams]],DataRegularSeason20242025!$K$3:$K$1315,0)</f>
        <v>2</v>
      </c>
      <c r="AU2">
        <f>SUMIF(DataRegularSeason20242025!$D$3:$D$1315,$A2, DataRegularSeason20242025!$J$3:$J$1315)</f>
        <v>105</v>
      </c>
      <c r="AV2">
        <f>SUMIF(DataRegularSeason20242025!$D$3:$D$1315,$A2, DataRegularSeason20242025!$K$3:$K$1315)</f>
        <v>71</v>
      </c>
      <c r="AW2">
        <f>AU2-AV2</f>
        <v>34</v>
      </c>
      <c r="AX2">
        <f>COUNTIFS(DataRegularSeason20242025!$E$3:$E$1315,Table3[[#This Row],[Teams]],DataRegularSeason20242025!$J$3:$J$1315,0)</f>
        <v>1</v>
      </c>
      <c r="AY2">
        <f>SUMIF(DataRegularSeason20242025!$E$3:$E$1315,$A2,DataRegularSeason20242025!$K$3:$K$1315)</f>
        <v>106</v>
      </c>
      <c r="AZ2">
        <f>SUMIF(DataRegularSeason20242025!$E$3:$E$1315,$A2,DataRegularSeason20242025!$J$3:$J$1315)</f>
        <v>75</v>
      </c>
      <c r="BA2">
        <f>AY2-AZ2</f>
        <v>31</v>
      </c>
      <c r="BB2">
        <f>AU2+AY2</f>
        <v>211</v>
      </c>
      <c r="BC2">
        <f>AV2+AZ2</f>
        <v>146</v>
      </c>
      <c r="BD2">
        <f>BB2-BC2</f>
        <v>65</v>
      </c>
      <c r="BE2" s="17">
        <f>Table3[[#This Row],[GF]]/Table3[[#This Row],[GP]]</f>
        <v>3.7017543859649122</v>
      </c>
      <c r="BF2" s="17">
        <f>Table3[[#This Row],[GA]]/Table3[[#This Row],[GP]]</f>
        <v>2.5614035087719298</v>
      </c>
      <c r="BG2" s="17">
        <f>(Table3[[#This Row],[GF]]-Table3[[#This Row],[GA]])/Table3[[#This Row],[GP]]</f>
        <v>1.1403508771929824</v>
      </c>
      <c r="BH2" s="49" t="str">
        <f>_xlfn.CONCAT(TEXT(Table3[[#This Row],[W_H]], "0"), "-", TEXT(Table3[[#This Row],[RL_H]],"0"), "-", TEXT(Table3[[#This Row],[OTL_H]]+Table3[[#This Row],[SOL_H]], "0"))</f>
        <v>18-4-6</v>
      </c>
      <c r="BI2" s="49" t="str">
        <f>_xlfn.CONCAT(TEXT(Table3[[#This Row],[W_A]], "0"), "-", TEXT(Table3[[#This Row],[RL_A]],"0"), "-", TEXT(Table3[[#This Row],[OTL_A]]+Table3[[#This Row],[SOL_A]], "0"))</f>
        <v>20-7-2</v>
      </c>
      <c r="BJ2" s="49">
        <f>((2*(Table3[[#This Row],[W_H]]))+Table3[[#This Row],[OTL_H]]+Table3[[#This Row],[SOL_H]])/(2*Table3[[#This Row],[GP_H]])</f>
        <v>0.75</v>
      </c>
      <c r="BK2" s="49">
        <f>((2*(Table3[[#This Row],[W_A]]))+Table3[[#This Row],[OTL_A]]+Table3[[#This Row],[SOL_A]])/(2*Table3[[#This Row],[GP_A]])</f>
        <v>0.72413793103448276</v>
      </c>
      <c r="BL2" s="21">
        <f>(Table3[[#This Row],[W]]*$CG$3)+(Table3[[#This Row],[L]]*$CG$4)+(Table3[[#This Row],[GF]]*$CG$5)+(Table3[[#This Row],[GA]]*$CG$6)</f>
        <v>70.949999999999989</v>
      </c>
      <c r="BM2" s="21">
        <f>(82*(((Table3[[#This Row],[PTS%]]*$CG$3)+((1-Table3[[#This Row],[PTS%]])*$CG$4)+(Table3[[#This Row],[GF]]*$CG$5)+(Table3[[#This Row],[GA]]*$CG$6))/Table3[[#This Row],[GP]])) + (Table3[[#This Row],[W]]*$CG$3)+(Table3[[#This Row],[L]]*$CG$4)+(Table3[[#This Row],[GF]]*$CG$5)+(Table3[[#This Row],[GA]]*$CG$6)</f>
        <v>138.12867036011079</v>
      </c>
      <c r="BN2">
        <f>COUNTIFS(DataRegularSeason20242025!$D$3:$D$1315,$A2,DataRegularSeason20242025!$H$3:$H$1315, $A2)</f>
        <v>22</v>
      </c>
      <c r="BO2">
        <f>COUNTIFS(DataRegularSeason20242025!$E$3:$E$1315,$A2,DataRegularSeason20242025!$H$3:$H$1315, $A2)</f>
        <v>22</v>
      </c>
      <c r="BP2">
        <f>BN2+BO2</f>
        <v>44</v>
      </c>
      <c r="BQ2">
        <f>F2-BN2</f>
        <v>7</v>
      </c>
      <c r="BR2">
        <f>H2-BO2</f>
        <v>6</v>
      </c>
      <c r="BS2">
        <f>BQ2+BR2</f>
        <v>13</v>
      </c>
      <c r="BV2">
        <v>2018</v>
      </c>
      <c r="BW2" t="e">
        <f>INDEX(Table2[AwayTeam], Table3[[#This Row],[Column2]])</f>
        <v>#VALUE!</v>
      </c>
      <c r="BX2" t="e">
        <f>LARGE((Table2[[#This Row],[AwayTeam]]=Table3[[#This Row],[Teams]]), 1)</f>
        <v>#VALUE!</v>
      </c>
      <c r="CA2" t="s">
        <v>1460</v>
      </c>
      <c r="CB2">
        <f>SUM($J$2:$J$33)/2</f>
        <v>907</v>
      </c>
      <c r="CF2" t="s">
        <v>62</v>
      </c>
      <c r="CG2" s="19" t="s">
        <v>1471</v>
      </c>
      <c r="CH2">
        <f>INDEX($J$2:$J$33,MATCH("CGY",$A$2:$A$33,0),1)</f>
        <v>55</v>
      </c>
    </row>
    <row r="3" spans="1:95" x14ac:dyDescent="0.25">
      <c r="A3" t="s">
        <v>21</v>
      </c>
      <c r="B3" t="s">
        <v>96</v>
      </c>
      <c r="C3" t="s">
        <v>94</v>
      </c>
      <c r="D3">
        <f>COUNTIFS(DataRegularSeason20242025!$D$3:$D$1315,$A3,DataRegularSeason20242025!$R$3:$R$1315,1,DataRegularSeason20242025!$N$3:$N$1315,1) + COUNTIFS(DataRegularSeason20242025!$E$3:$E$1315,$A3,DataRegularSeason20242025!$R$3:$R$1315,1,DataRegularSeason20242025!$N$3:$N$1315,1)</f>
        <v>54</v>
      </c>
      <c r="E3" s="15">
        <f>Table3[[#This Row],[Watched]]/Table3[[#This Row],[GP]]</f>
        <v>0.94736842105263153</v>
      </c>
      <c r="F3">
        <f>COUNTIFS(DataRegularSeason20242025!$N$3:$N$1315,1,DataRegularSeason20242025!$D$3:$D$1315,$A3)</f>
        <v>27</v>
      </c>
      <c r="G3">
        <f>41-Table3[[#This Row],[GP_A]]</f>
        <v>14</v>
      </c>
      <c r="H3">
        <f>COUNTIFS(DataRegularSeason20242025!$E$3:$E$1315,$A3,DataRegularSeason20242025!$N$3:$N$1315,1)</f>
        <v>30</v>
      </c>
      <c r="I3">
        <f>41-Table3[[#This Row],[GP_H]]</f>
        <v>11</v>
      </c>
      <c r="J3">
        <f>F3+H3</f>
        <v>57</v>
      </c>
      <c r="K3">
        <f>82-Table3[[#This Row],[GP]]</f>
        <v>25</v>
      </c>
      <c r="L3">
        <f>COUNTIFS(DataRegularSeason20242025!$D$3:$D$1315,$A3, DataRegularSeason20242025!$L$3:$L$1315, $A3,DataRegularSeason20242025!$N$3:$N$1315,1)</f>
        <v>18</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1</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22</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40</v>
      </c>
      <c r="AC3">
        <f>Table3[[#This Row],[L_A]]+Table3[[#This Row],[L_H]]</f>
        <v>17</v>
      </c>
      <c r="AD3">
        <f>Table3[[#This Row],[RW_A]]+Table3[[#This Row],[RW_H]]</f>
        <v>33</v>
      </c>
      <c r="AE3">
        <f>Table3[[#This Row],[RL_A]]+Table3[[#This Row],[RL_H]]</f>
        <v>14</v>
      </c>
      <c r="AF3">
        <f>Table3[[#This Row],[OTW_A]]+Table3[[#This Row],[OTW_H]]</f>
        <v>6</v>
      </c>
      <c r="AG3">
        <f>Table3[[#This Row],[OTL_A]]+Table3[[#This Row],[OTL_H]]</f>
        <v>3</v>
      </c>
      <c r="AH3">
        <f>Table3[[#This Row],[SOW_A]]+Table3[[#This Row],[SOW_H]]</f>
        <v>1</v>
      </c>
      <c r="AI3">
        <f>Table3[[#This Row],[SOL_A]]+Table3[[#This Row],[SOL_H]]</f>
        <v>0</v>
      </c>
      <c r="AJ3" s="20" t="str">
        <f>_xlfn.CONCAT(TEXT(Table3[[#This Row],[OTW]]+Table3[[#This Row],[SOW]], "0"), "-", TEXT(Table3[[#This Row],[OTL]]+Table3[[#This Row],[SOL]],"0"))</f>
        <v>7-3</v>
      </c>
      <c r="AK3">
        <f>(2*(Table3[[#This Row],[W_A]]+Table3[[#This Row],[W_H]]))+Table3[[#This Row],[OTL_A]]+Table3[[#This Row],[SOL_A]]+Table3[[#This Row],[OTL_H]]+Table3[[#This Row],[SOL_H]]</f>
        <v>83</v>
      </c>
      <c r="AL3">
        <f>(3*(Table3[[#This Row],[RW_A]]+Table3[[#This Row],[RW_H]]))+(2*(Table3[[#This Row],[OTW_A]]+Table3[[#This Row],[SOW_A]]+Table3[[#This Row],[OTW_H]]+Table3[[#This Row],[SOW_H]]))+Table3[[#This Row],[OTL_A]]+Table3[[#This Row],[SOL_A]]+Table3[[#This Row],[OTL_H]]+Table3[[#This Row],[SOL_H]]</f>
        <v>116</v>
      </c>
      <c r="AM3" s="15">
        <f>Table3[[#This Row],[PTS]]/(2*Table3[[#This Row],[GP]])</f>
        <v>0.72807017543859653</v>
      </c>
      <c r="AN3" s="15">
        <f>Table3[[#This Row],[PTS2]]/(3*Table3[[#This Row],[GP]])</f>
        <v>0.67836257309941517</v>
      </c>
      <c r="AO3">
        <f>(2*Table3[[#This Row],[GR]])+Table3[[#This Row],[PTS]]</f>
        <v>133</v>
      </c>
      <c r="AP3">
        <f>(3*Table3[[#This Row],[GR]])+Table3[[#This Row],[PTS2]]</f>
        <v>191</v>
      </c>
      <c r="AQ3">
        <f>Table3[[#This Row],[PTS]]+(2 * Table3[[#This Row],[GR]] * Table3[[#This Row],[PTS%]])</f>
        <v>119.40350877192984</v>
      </c>
      <c r="AR3">
        <f>Table3[[#This Row],[PTS2]]+(3 * Table3[[#This Row],[GR]] * Table3[[#This Row],[PTS%2]])</f>
        <v>166.87719298245614</v>
      </c>
      <c r="AS3" s="20" t="str">
        <f>_xlfn.CONCAT(TEXT(Table3[[#This Row],[W]], "0"), "-", TEXT(Table3[[#This Row],[RL]],"0"), "-", TEXT(Table3[[#This Row],[OTL]]+Table3[[#This Row],[SOL]], "0"))</f>
        <v>40-14-3</v>
      </c>
      <c r="AT3">
        <f>COUNTIFS(DataRegularSeason20242025!$D$3:$D$1315,Table3[[#This Row],[Teams]],DataRegularSeason20242025!$K$3:$K$1315,0)</f>
        <v>1</v>
      </c>
      <c r="AU3">
        <f>SUMIF(DataRegularSeason20242025!$D$3:$D$1315,$A3, DataRegularSeason20242025!$J$3:$J$1315)</f>
        <v>95</v>
      </c>
      <c r="AV3">
        <f>SUMIF(DataRegularSeason20242025!$D$3:$D$1315,$A3, DataRegularSeason20242025!$K$3:$K$1315)</f>
        <v>75</v>
      </c>
      <c r="AW3">
        <f>AU3-AV3</f>
        <v>20</v>
      </c>
      <c r="AX3">
        <f>COUNTIFS(DataRegularSeason20242025!$E$3:$E$1315,Table3[[#This Row],[Teams]],DataRegularSeason20242025!$J$3:$J$1315,0)</f>
        <v>6</v>
      </c>
      <c r="AY3">
        <f>SUMIF(DataRegularSeason20242025!$E$3:$E$1315,$A3,DataRegularSeason20242025!$K$3:$K$1315)</f>
        <v>111</v>
      </c>
      <c r="AZ3">
        <f>SUMIF(DataRegularSeason20242025!$E$3:$E$1315,$A3,DataRegularSeason20242025!$J$3:$J$1315)</f>
        <v>62</v>
      </c>
      <c r="BA3">
        <f>AY3-AZ3</f>
        <v>49</v>
      </c>
      <c r="BB3">
        <f>AU3+AY3</f>
        <v>206</v>
      </c>
      <c r="BC3">
        <f>AV3+AZ3</f>
        <v>137</v>
      </c>
      <c r="BD3">
        <f>BB3-BC3</f>
        <v>69</v>
      </c>
      <c r="BE3" s="17">
        <f>Table3[[#This Row],[GF]]/Table3[[#This Row],[GP]]</f>
        <v>3.6140350877192984</v>
      </c>
      <c r="BF3" s="17">
        <f>Table3[[#This Row],[GA]]/Table3[[#This Row],[GP]]</f>
        <v>2.4035087719298245</v>
      </c>
      <c r="BG3" s="17">
        <f>(Table3[[#This Row],[GF]]-Table3[[#This Row],[GA]])/Table3[[#This Row],[GP]]</f>
        <v>1.2105263157894737</v>
      </c>
      <c r="BH3" s="49" t="str">
        <f>_xlfn.CONCAT(TEXT(Table3[[#This Row],[W_H]], "0"), "-", TEXT(Table3[[#This Row],[RL_H]],"0"), "-", TEXT(Table3[[#This Row],[OTL_H]]+Table3[[#This Row],[SOL_H]], "0"))</f>
        <v>22-5-3</v>
      </c>
      <c r="BI3" s="49" t="str">
        <f>_xlfn.CONCAT(TEXT(Table3[[#This Row],[W_A]], "0"), "-", TEXT(Table3[[#This Row],[RL_A]],"0"), "-", TEXT(Table3[[#This Row],[OTL_A]]+Table3[[#This Row],[SOL_A]], "0"))</f>
        <v>18-9-0</v>
      </c>
      <c r="BJ3" s="49">
        <f>((2*(Table3[[#This Row],[W_H]]))+Table3[[#This Row],[OTL_H]]+Table3[[#This Row],[SOL_H]])/(2*Table3[[#This Row],[GP_H]])</f>
        <v>0.78333333333333333</v>
      </c>
      <c r="BK3" s="49">
        <f>((2*(Table3[[#This Row],[W_A]]))+Table3[[#This Row],[OTL_A]]+Table3[[#This Row],[SOL_A]])/(2*Table3[[#This Row],[GP_A]])</f>
        <v>0.66666666666666663</v>
      </c>
      <c r="BL3" s="21">
        <f>(Table3[[#This Row],[W]]*$CG$3)+(Table3[[#This Row],[L]]*$CG$4)+(Table3[[#This Row],[GF]]*$CG$5)+(Table3[[#This Row],[GA]]*$CG$6)</f>
        <v>69.7</v>
      </c>
      <c r="BM3" s="21">
        <f>(82*(((Table3[[#This Row],[PTS%]]*$CG$3)+((1-Table3[[#This Row],[PTS%]])*$CG$4)+(Table3[[#This Row],[GF]]*$CG$5)+(Table3[[#This Row],[GA]]*$CG$6))/Table3[[#This Row],[GP]])) + (Table3[[#This Row],[W]]*$CG$3)+(Table3[[#This Row],[L]]*$CG$4)+(Table3[[#This Row],[GF]]*$CG$5)+(Table3[[#This Row],[GA]]*$CG$6)</f>
        <v>134.5024622960911</v>
      </c>
      <c r="BN3">
        <f>COUNTIFS(DataRegularSeason20242025!$D$3:$D$1315,$A3,DataRegularSeason20242025!$H$3:$H$1315, $A3)</f>
        <v>22</v>
      </c>
      <c r="BO3">
        <f>COUNTIFS(DataRegularSeason20242025!$E$3:$E$1315,$A3,DataRegularSeason20242025!$H$3:$H$1315, $A3)</f>
        <v>27</v>
      </c>
      <c r="BP3">
        <f>BN3+BO3</f>
        <v>49</v>
      </c>
      <c r="BQ3">
        <f>F3-BN3</f>
        <v>5</v>
      </c>
      <c r="BR3">
        <f>H3-BO3</f>
        <v>3</v>
      </c>
      <c r="BS3">
        <f>BQ3+BR3</f>
        <v>8</v>
      </c>
      <c r="BW3" t="str">
        <f>INDEX(Table2[AwayTeam], Table3[[#This Row],[Column2]])</f>
        <v>NJD</v>
      </c>
      <c r="BX3">
        <f>LARGE((Table2[[#This Row],[AwayTeam]]=Table3[[#This Row],[Teams]]), 1)</f>
        <v>0</v>
      </c>
      <c r="CA3" t="s">
        <v>1458</v>
      </c>
      <c r="CB3">
        <f>SUM($D$2:$D$33)/2</f>
        <v>760</v>
      </c>
      <c r="CF3" t="s">
        <v>96</v>
      </c>
      <c r="CG3" s="21">
        <v>0.5</v>
      </c>
      <c r="CH3">
        <f>INDEX($AB$2:$AB$33,MATCH("CGY",$A$2:$A$33,0),1)</f>
        <v>26</v>
      </c>
      <c r="CJ3" s="21">
        <f>CG3*CH3</f>
        <v>13</v>
      </c>
      <c r="CK3" s="15">
        <f>CJ3/$CJ$7</f>
        <v>0.21523178807947022</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45</v>
      </c>
      <c r="E4" s="15">
        <f>Table3[[#This Row],[Watched]]/Table3[[#This Row],[GP]]</f>
        <v>0.8035714285714286</v>
      </c>
      <c r="F4">
        <f>COUNTIFS(DataRegularSeason20242025!$N$3:$N$1315,1,DataRegularSeason20242025!$D$3:$D$1315,$A4)</f>
        <v>28</v>
      </c>
      <c r="G4">
        <f>41-Table3[[#This Row],[GP_A]]</f>
        <v>13</v>
      </c>
      <c r="H4">
        <f>COUNTIFS(DataRegularSeason20242025!$E$3:$E$1315,$A4,DataRegularSeason20242025!$N$3:$N$1315,1)</f>
        <v>28</v>
      </c>
      <c r="I4">
        <f>41-Table3[[#This Row],[GP_H]]</f>
        <v>13</v>
      </c>
      <c r="J4">
        <f>F4+H4</f>
        <v>56</v>
      </c>
      <c r="K4">
        <f>82-Table3[[#This Row],[GP]]</f>
        <v>26</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13</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12</v>
      </c>
      <c r="Q4">
        <f>COUNTIFS(DataRegularSeason20242025!$D$3:$D$1315,$A4, DataRegularSeason20242025!$S$3:$S$1315, $A4,DataRegularSeason20242025!$M$3:$M$1315,"REG")</f>
        <v>11</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36</v>
      </c>
      <c r="AC4">
        <f>Table3[[#This Row],[L_A]]+Table3[[#This Row],[L_H]]</f>
        <v>20</v>
      </c>
      <c r="AD4">
        <f>Table3[[#This Row],[RW_A]]+Table3[[#This Row],[RW_H]]</f>
        <v>30</v>
      </c>
      <c r="AE4">
        <f>Table3[[#This Row],[RL_A]]+Table3[[#This Row],[RL_H]]</f>
        <v>18</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74</v>
      </c>
      <c r="AL4">
        <f>(3*(Table3[[#This Row],[RW_A]]+Table3[[#This Row],[RW_H]]))+(2*(Table3[[#This Row],[OTW_A]]+Table3[[#This Row],[SOW_A]]+Table3[[#This Row],[OTW_H]]+Table3[[#This Row],[SOW_H]]))+Table3[[#This Row],[OTL_A]]+Table3[[#This Row],[SOL_A]]+Table3[[#This Row],[OTL_H]]+Table3[[#This Row],[SOL_H]]</f>
        <v>104</v>
      </c>
      <c r="AM4" s="15">
        <f>Table3[[#This Row],[PTS]]/(2*Table3[[#This Row],[GP]])</f>
        <v>0.6607142857142857</v>
      </c>
      <c r="AN4" s="15">
        <f>Table3[[#This Row],[PTS2]]/(3*Table3[[#This Row],[GP]])</f>
        <v>0.61904761904761907</v>
      </c>
      <c r="AO4">
        <f>(2*Table3[[#This Row],[GR]])+Table3[[#This Row],[PTS]]</f>
        <v>126</v>
      </c>
      <c r="AP4">
        <f>(3*Table3[[#This Row],[GR]])+Table3[[#This Row],[PTS2]]</f>
        <v>182</v>
      </c>
      <c r="AQ4">
        <f>Table3[[#This Row],[PTS]]+(2 * Table3[[#This Row],[GR]] * Table3[[#This Row],[PTS%]])</f>
        <v>108.35714285714286</v>
      </c>
      <c r="AR4">
        <f>Table3[[#This Row],[PTS2]]+(3 * Table3[[#This Row],[GR]] * Table3[[#This Row],[PTS%2]])</f>
        <v>152.28571428571428</v>
      </c>
      <c r="AS4" s="20" t="str">
        <f>_xlfn.CONCAT(TEXT(Table3[[#This Row],[W]], "0"), "-", TEXT(Table3[[#This Row],[RL]],"0"), "-", TEXT(Table3[[#This Row],[OTL]]+Table3[[#This Row],[SOL]], "0"))</f>
        <v>36-18-2</v>
      </c>
      <c r="AT4">
        <f>COUNTIFS(DataRegularSeason20242025!$D$3:$D$1315,Table3[[#This Row],[Teams]],DataRegularSeason20242025!$K$3:$K$1315,0)</f>
        <v>1</v>
      </c>
      <c r="AU4">
        <f>SUMIF(DataRegularSeason20242025!$D$3:$D$1315,$A4, DataRegularSeason20242025!$J$3:$J$1315)</f>
        <v>92</v>
      </c>
      <c r="AV4">
        <f>SUMIF(DataRegularSeason20242025!$D$3:$D$1315,$A4, DataRegularSeason20242025!$K$3:$K$1315)</f>
        <v>77</v>
      </c>
      <c r="AW4">
        <f>AU4-AV4</f>
        <v>15</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AY4-AZ4</f>
        <v>30</v>
      </c>
      <c r="BB4">
        <f>AU4+AY4</f>
        <v>186</v>
      </c>
      <c r="BC4">
        <f>AV4+AZ4</f>
        <v>141</v>
      </c>
      <c r="BD4">
        <f>BB4-BC4</f>
        <v>45</v>
      </c>
      <c r="BE4" s="17">
        <f>Table3[[#This Row],[GF]]/Table3[[#This Row],[GP]]</f>
        <v>3.3214285714285716</v>
      </c>
      <c r="BF4" s="17">
        <f>Table3[[#This Row],[GA]]/Table3[[#This Row],[GP]]</f>
        <v>2.5178571428571428</v>
      </c>
      <c r="BG4" s="17">
        <f>(Table3[[#This Row],[GF]]-Table3[[#This Row],[GA]])/Table3[[#This Row],[GP]]</f>
        <v>0.8035714285714286</v>
      </c>
      <c r="BH4" s="49" t="str">
        <f>_xlfn.CONCAT(TEXT(Table3[[#This Row],[W_H]], "0"), "-", TEXT(Table3[[#This Row],[RL_H]],"0"), "-", TEXT(Table3[[#This Row],[OTL_H]]+Table3[[#This Row],[SOL_H]], "0"))</f>
        <v>20-7-1</v>
      </c>
      <c r="BI4" s="49" t="str">
        <f>_xlfn.CONCAT(TEXT(Table3[[#This Row],[W_A]], "0"), "-", TEXT(Table3[[#This Row],[RL_A]],"0"), "-", TEXT(Table3[[#This Row],[OTL_A]]+Table3[[#This Row],[SOL_A]], "0"))</f>
        <v>16-11-1</v>
      </c>
      <c r="BJ4" s="49">
        <f>((2*(Table3[[#This Row],[W_H]]))+Table3[[#This Row],[OTL_H]]+Table3[[#This Row],[SOL_H]])/(2*Table3[[#This Row],[GP_H]])</f>
        <v>0.7321428571428571</v>
      </c>
      <c r="BK4" s="49">
        <f>((2*(Table3[[#This Row],[W_A]]))+Table3[[#This Row],[OTL_A]]+Table3[[#This Row],[SOL_A]])/(2*Table3[[#This Row],[GP_A]])</f>
        <v>0.5892857142857143</v>
      </c>
      <c r="BL4" s="21">
        <f>(Table3[[#This Row],[W]]*$CG$3)+(Table3[[#This Row],[L]]*$CG$4)+(Table3[[#This Row],[GF]]*$CG$5)+(Table3[[#This Row],[GA]]*$CG$6)</f>
        <v>66</v>
      </c>
      <c r="BM4" s="21">
        <f>(82*(((Table3[[#This Row],[PTS%]]*$CG$3)+((1-Table3[[#This Row],[PTS%]])*$CG$4)+(Table3[[#This Row],[GF]]*$CG$5)+(Table3[[#This Row],[GA]]*$CG$6))/Table3[[#This Row],[GP]])) + (Table3[[#This Row],[W]]*$CG$3)+(Table3[[#This Row],[L]]*$CG$4)+(Table3[[#This Row],[GF]]*$CG$5)+(Table3[[#This Row],[GA]]*$CG$6)</f>
        <v>128.13278061224489</v>
      </c>
      <c r="BN4">
        <f>COUNTIFS(DataRegularSeason20242025!$D$3:$D$1315,$A4,DataRegularSeason20242025!$H$3:$H$1315, $A4)</f>
        <v>17</v>
      </c>
      <c r="BO4">
        <f>COUNTIFS(DataRegularSeason20242025!$E$3:$E$1315,$A4,DataRegularSeason20242025!$H$3:$H$1315, $A4)</f>
        <v>22</v>
      </c>
      <c r="BP4">
        <f>BN4+BO4</f>
        <v>39</v>
      </c>
      <c r="BQ4">
        <f>F4-BN4</f>
        <v>11</v>
      </c>
      <c r="BR4">
        <f>H4-BO4</f>
        <v>6</v>
      </c>
      <c r="BS4">
        <f>BQ4+BR4</f>
        <v>17</v>
      </c>
      <c r="BV4">
        <v>1999</v>
      </c>
      <c r="BW4" t="str">
        <f>INDEX(Table2[AwayTeam], Table3[[#This Row],[Column2]])</f>
        <v>BUF</v>
      </c>
      <c r="BX4">
        <f>LARGE((Table2[[#This Row],[AwayTeam]]=Table3[[#This Row],[Teams]]), 1)</f>
        <v>0</v>
      </c>
      <c r="CA4" t="s">
        <v>1459</v>
      </c>
      <c r="CB4">
        <f>$CB$2-$CB$3</f>
        <v>147</v>
      </c>
      <c r="CF4" t="s">
        <v>1433</v>
      </c>
      <c r="CG4" s="21">
        <v>0.3</v>
      </c>
      <c r="CH4">
        <f>INDEX($AC$2:$AC$33,MATCH("CGY",$A$2:$A$33,0),1)</f>
        <v>29</v>
      </c>
      <c r="CJ4" s="21">
        <f>CG4*CH4</f>
        <v>8.6999999999999993</v>
      </c>
      <c r="CK4" s="15">
        <f>CJ4/$CJ$7</f>
        <v>0.14403973509933773</v>
      </c>
    </row>
    <row r="5" spans="1:95"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49</v>
      </c>
      <c r="E5" s="15">
        <f>Table3[[#This Row],[Watched]]/Table3[[#This Row],[GP]]</f>
        <v>0.85964912280701755</v>
      </c>
      <c r="F5">
        <f>COUNTIFS(DataRegularSeason20242025!$N$3:$N$1315,1,DataRegularSeason20242025!$D$3:$D$1315,$A5)</f>
        <v>28</v>
      </c>
      <c r="G5">
        <f>41-Table3[[#This Row],[GP_A]]</f>
        <v>13</v>
      </c>
      <c r="H5">
        <f>COUNTIFS(DataRegularSeason20242025!$E$3:$E$1315,$A5,DataRegularSeason20242025!$N$3:$N$1315,1)</f>
        <v>29</v>
      </c>
      <c r="I5">
        <f>41-Table3[[#This Row],[GP_H]]</f>
        <v>12</v>
      </c>
      <c r="J5">
        <f>F5+H5</f>
        <v>57</v>
      </c>
      <c r="K5">
        <f>82-Table3[[#This Row],[GP]]</f>
        <v>25</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14</v>
      </c>
      <c r="Q5">
        <f>COUNTIFS(DataRegularSeason20242025!$D$3:$D$1315,$A5, DataRegularSeason20242025!$S$3:$S$1315, $A5,DataRegularSeason20242025!$M$3:$M$1315,"REG")</f>
        <v>11</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19</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9</v>
      </c>
      <c r="Y5">
        <f>COUNTIFS(DataRegularSeason20242025!$E$3:$E$1315,$A5, DataRegularSeason20242025!$S$3:$S$1315, $A5,DataRegularSeason20242025!$M$3:$M$1315,"REG")</f>
        <v>6</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34</v>
      </c>
      <c r="AC5">
        <f>Table3[[#This Row],[L_A]]+Table3[[#This Row],[L_H]]</f>
        <v>23</v>
      </c>
      <c r="AD5">
        <f>Table3[[#This Row],[RW_A]]+Table3[[#This Row],[RW_H]]</f>
        <v>31</v>
      </c>
      <c r="AE5">
        <f>Table3[[#This Row],[RL_A]]+Table3[[#This Row],[RL_H]]</f>
        <v>17</v>
      </c>
      <c r="AF5">
        <f>Table3[[#This Row],[OTW_A]]+Table3[[#This Row],[OTW_H]]</f>
        <v>2</v>
      </c>
      <c r="AG5">
        <f>Table3[[#This Row],[OTL_A]]+Table3[[#This Row],[OTL_H]]</f>
        <v>4</v>
      </c>
      <c r="AH5">
        <f>Table3[[#This Row],[SOW_A]]+Table3[[#This Row],[SOW_H]]</f>
        <v>1</v>
      </c>
      <c r="AI5">
        <f>Table3[[#This Row],[SOL_A]]+Table3[[#This Row],[SOL_H]]</f>
        <v>2</v>
      </c>
      <c r="AJ5" s="20" t="str">
        <f>_xlfn.CONCAT(TEXT(Table3[[#This Row],[OTW]]+Table3[[#This Row],[SOW]], "0"), "-", TEXT(Table3[[#This Row],[OTL]]+Table3[[#This Row],[SOL]],"0"))</f>
        <v>3-6</v>
      </c>
      <c r="AK5">
        <f>(2*(Table3[[#This Row],[W_A]]+Table3[[#This Row],[W_H]]))+Table3[[#This Row],[OTL_A]]+Table3[[#This Row],[SOL_A]]+Table3[[#This Row],[OTL_H]]+Table3[[#This Row],[SOL_H]]</f>
        <v>74</v>
      </c>
      <c r="AL5">
        <f>(3*(Table3[[#This Row],[RW_A]]+Table3[[#This Row],[RW_H]]))+(2*(Table3[[#This Row],[OTW_A]]+Table3[[#This Row],[SOW_A]]+Table3[[#This Row],[OTW_H]]+Table3[[#This Row],[SOW_H]]))+Table3[[#This Row],[OTL_A]]+Table3[[#This Row],[SOL_A]]+Table3[[#This Row],[OTL_H]]+Table3[[#This Row],[SOL_H]]</f>
        <v>105</v>
      </c>
      <c r="AM5" s="15">
        <f>Table3[[#This Row],[PTS]]/(2*Table3[[#This Row],[GP]])</f>
        <v>0.64912280701754388</v>
      </c>
      <c r="AN5" s="15">
        <f>Table3[[#This Row],[PTS2]]/(3*Table3[[#This Row],[GP]])</f>
        <v>0.61403508771929827</v>
      </c>
      <c r="AO5">
        <f>(2*Table3[[#This Row],[GR]])+Table3[[#This Row],[PTS]]</f>
        <v>124</v>
      </c>
      <c r="AP5">
        <f>(3*Table3[[#This Row],[GR]])+Table3[[#This Row],[PTS2]]</f>
        <v>180</v>
      </c>
      <c r="AQ5">
        <f>Table3[[#This Row],[PTS]]+(2 * Table3[[#This Row],[GR]] * Table3[[#This Row],[PTS%]])</f>
        <v>106.45614035087719</v>
      </c>
      <c r="AR5">
        <f>Table3[[#This Row],[PTS2]]+(3 * Table3[[#This Row],[GR]] * Table3[[#This Row],[PTS%2]])</f>
        <v>151.05263157894737</v>
      </c>
      <c r="AS5" s="20" t="str">
        <f>_xlfn.CONCAT(TEXT(Table3[[#This Row],[W]], "0"), "-", TEXT(Table3[[#This Row],[RL]],"0"), "-", TEXT(Table3[[#This Row],[OTL]]+Table3[[#This Row],[SOL]], "0"))</f>
        <v>34-17-6</v>
      </c>
      <c r="AT5">
        <f>COUNTIFS(DataRegularSeason20242025!$D$3:$D$1315,Table3[[#This Row],[Teams]],DataRegularSeason20242025!$K$3:$K$1315,0)</f>
        <v>0</v>
      </c>
      <c r="AU5">
        <f>SUMIF(DataRegularSeason20242025!$D$3:$D$1315,$A5, DataRegularSeason20242025!$J$3:$J$1315)</f>
        <v>88</v>
      </c>
      <c r="AV5">
        <f>SUMIF(DataRegularSeason20242025!$D$3:$D$1315,$A5, DataRegularSeason20242025!$K$3:$K$1315)</f>
        <v>86</v>
      </c>
      <c r="AW5">
        <f>AU5-AV5</f>
        <v>2</v>
      </c>
      <c r="AX5">
        <f>COUNTIFS(DataRegularSeason20242025!$E$3:$E$1315,Table3[[#This Row],[Teams]],DataRegularSeason20242025!$J$3:$J$1315,0)</f>
        <v>3</v>
      </c>
      <c r="AY5">
        <f>SUMIF(DataRegularSeason20242025!$E$3:$E$1315,$A5,DataRegularSeason20242025!$K$3:$K$1315)</f>
        <v>100</v>
      </c>
      <c r="AZ5">
        <f>SUMIF(DataRegularSeason20242025!$E$3:$E$1315,$A5,DataRegularSeason20242025!$J$3:$J$1315)</f>
        <v>70</v>
      </c>
      <c r="BA5">
        <f>AY5-AZ5</f>
        <v>30</v>
      </c>
      <c r="BB5">
        <f>AU5+AY5</f>
        <v>188</v>
      </c>
      <c r="BC5">
        <f>AV5+AZ5</f>
        <v>156</v>
      </c>
      <c r="BD5">
        <f>BB5-BC5</f>
        <v>32</v>
      </c>
      <c r="BE5" s="17">
        <f>Table3[[#This Row],[GF]]/Table3[[#This Row],[GP]]</f>
        <v>3.2982456140350878</v>
      </c>
      <c r="BF5" s="17">
        <f>Table3[[#This Row],[GA]]/Table3[[#This Row],[GP]]</f>
        <v>2.736842105263158</v>
      </c>
      <c r="BG5" s="17">
        <f>(Table3[[#This Row],[GF]]-Table3[[#This Row],[GA]])/Table3[[#This Row],[GP]]</f>
        <v>0.56140350877192979</v>
      </c>
      <c r="BH5" s="49" t="str">
        <f>_xlfn.CONCAT(TEXT(Table3[[#This Row],[W_H]], "0"), "-", TEXT(Table3[[#This Row],[RL_H]],"0"), "-", TEXT(Table3[[#This Row],[OTL_H]]+Table3[[#This Row],[SOL_H]], "0"))</f>
        <v>20-6-3</v>
      </c>
      <c r="BI5" s="49" t="str">
        <f>_xlfn.CONCAT(TEXT(Table3[[#This Row],[W_A]], "0"), "-", TEXT(Table3[[#This Row],[RL_A]],"0"), "-", TEXT(Table3[[#This Row],[OTL_A]]+Table3[[#This Row],[SOL_A]], "0"))</f>
        <v>14-11-3</v>
      </c>
      <c r="BJ5" s="49">
        <f>((2*(Table3[[#This Row],[W_H]]))+Table3[[#This Row],[OTL_H]]+Table3[[#This Row],[SOL_H]])/(2*Table3[[#This Row],[GP_H]])</f>
        <v>0.74137931034482762</v>
      </c>
      <c r="BK5" s="49">
        <f>((2*(Table3[[#This Row],[W_A]]))+Table3[[#This Row],[OTL_A]]+Table3[[#This Row],[SOL_A]])/(2*Table3[[#This Row],[GP_A]])</f>
        <v>0.5535714285714286</v>
      </c>
      <c r="BL5" s="21">
        <f>(Table3[[#This Row],[W]]*$CG$3)+(Table3[[#This Row],[L]]*$CG$4)+(Table3[[#This Row],[GF]]*$CG$5)+(Table3[[#This Row],[GA]]*$CG$6)</f>
        <v>67.699999999999989</v>
      </c>
      <c r="BM5" s="21">
        <f>(82*(((Table3[[#This Row],[PTS%]]*$CG$3)+((1-Table3[[#This Row],[PTS%]])*$CG$4)+(Table3[[#This Row],[GF]]*$CG$5)+(Table3[[#This Row],[GA]]*$CG$6))/Table3[[#This Row],[GP]])) + (Table3[[#This Row],[W]]*$CG$3)+(Table3[[#This Row],[L]]*$CG$4)+(Table3[[#This Row],[GF]]*$CG$5)+(Table3[[#This Row],[GA]]*$CG$6)</f>
        <v>131.32887042166823</v>
      </c>
      <c r="BN5">
        <f>COUNTIFS(DataRegularSeason20242025!$D$3:$D$1315,$A5,DataRegularSeason20242025!$H$3:$H$1315, $A5)</f>
        <v>18</v>
      </c>
      <c r="BO5">
        <f>COUNTIFS(DataRegularSeason20242025!$E$3:$E$1315,$A5,DataRegularSeason20242025!$H$3:$H$1315, $A5)</f>
        <v>20</v>
      </c>
      <c r="BP5">
        <f>BN5+BO5</f>
        <v>38</v>
      </c>
      <c r="BQ5">
        <f>F5-BN5</f>
        <v>10</v>
      </c>
      <c r="BR5">
        <f>H5-BO5</f>
        <v>9</v>
      </c>
      <c r="BS5">
        <f>BQ5+BR5</f>
        <v>19</v>
      </c>
      <c r="BV5">
        <v>2023</v>
      </c>
      <c r="BW5" t="str">
        <f>INDEX(Table2[AwayTeam], Table3[[#This Row],[Column2]])</f>
        <v>STL</v>
      </c>
      <c r="BX5">
        <f>LARGE((Table2[[#This Row],[AwayTeam]]=Table3[[#This Row],[Teams]]), 1)</f>
        <v>0</v>
      </c>
      <c r="CA5" t="s">
        <v>1461</v>
      </c>
      <c r="CB5">
        <f>SUM($BB$2:$BB$33)</f>
        <v>5484</v>
      </c>
      <c r="CF5" t="s">
        <v>72</v>
      </c>
      <c r="CG5" s="21">
        <v>0.15</v>
      </c>
      <c r="CH5">
        <f>INDEX($BB$2:$BB$33,MATCH("CGY",$A$2:$A$33,0),1)</f>
        <v>148</v>
      </c>
      <c r="CI5">
        <f>CH5/CH2</f>
        <v>2.6909090909090909</v>
      </c>
      <c r="CJ5" s="21">
        <f>CG5*CH5</f>
        <v>22.2</v>
      </c>
      <c r="CK5" s="15">
        <f>CJ5/$CJ$7</f>
        <v>0.36754966887417218</v>
      </c>
    </row>
    <row r="6" spans="1:95" ht="15.75" thickBot="1" x14ac:dyDescent="0.3">
      <c r="A6" t="s">
        <v>17</v>
      </c>
      <c r="B6" t="s">
        <v>97</v>
      </c>
      <c r="C6" t="s">
        <v>80</v>
      </c>
      <c r="D6">
        <f>COUNTIFS(DataRegularSeason20242025!$D$3:$D$1315,$A6,DataRegularSeason20242025!$R$3:$R$1315,1,DataRegularSeason20242025!$N$3:$N$1315,1) + COUNTIFS(DataRegularSeason20242025!$E$3:$E$1315,$A6,DataRegularSeason20242025!$R$3:$R$1315,1,DataRegularSeason20242025!$N$3:$N$1315,1)</f>
        <v>48</v>
      </c>
      <c r="E6" s="15">
        <f>Table3[[#This Row],[Watched]]/Table3[[#This Row],[GP]]</f>
        <v>0.8571428571428571</v>
      </c>
      <c r="F6">
        <f>COUNTIFS(DataRegularSeason20242025!$N$3:$N$1315,1,DataRegularSeason20242025!$D$3:$D$1315,$A6)</f>
        <v>25</v>
      </c>
      <c r="G6">
        <f>41-Table3[[#This Row],[GP_A]]</f>
        <v>16</v>
      </c>
      <c r="H6">
        <f>COUNTIFS(DataRegularSeason20242025!$E$3:$E$1315,$A6,DataRegularSeason20242025!$N$3:$N$1315,1)</f>
        <v>31</v>
      </c>
      <c r="I6">
        <f>41-Table3[[#This Row],[GP_H]]</f>
        <v>10</v>
      </c>
      <c r="J6">
        <f>F6+H6</f>
        <v>56</v>
      </c>
      <c r="K6">
        <f>82-Table3[[#This Row],[GP]]</f>
        <v>26</v>
      </c>
      <c r="L6">
        <f>COUNTIFS(DataRegularSeason20242025!$D$3:$D$1315,$A6, DataRegularSeason20242025!$L$3:$L$1315, $A6,DataRegularSeason20242025!$N$3:$N$1315,1)</f>
        <v>15</v>
      </c>
      <c r="M6">
        <f>COUNTIFS(DataRegularSeason20242025!$D$3:$D$1315,$A6, DataRegularSeason20242025!$L$3:$L$1315, $A6,DataRegularSeason20242025!$N$3:$N$1315,1,DataRegularSeason20242025!$M$3:$M$1315,"REG")</f>
        <v>13</v>
      </c>
      <c r="N6">
        <f>COUNTIFS(DataRegularSeason20242025!$D$3:$D$1315,$A6, DataRegularSeason20242025!$L$3:$L$1315, $A6,DataRegularSeason20242025!$N$3:$N$1315,1,DataRegularSeason20242025!$M$3:$M$1315,"OT")</f>
        <v>2</v>
      </c>
      <c r="O6">
        <f>COUNTIFS(DataRegularSeason20242025!$D$3:$D$1315,$A6, DataRegularSeason20242025!$L$3:$L$1315, $A6,DataRegularSeason20242025!$N$3:$N$1315,1,DataRegularSeason20242025!$M$3:$M$1315,"SO")</f>
        <v>0</v>
      </c>
      <c r="P6">
        <f>F6-L6</f>
        <v>10</v>
      </c>
      <c r="Q6">
        <f>COUNTIFS(DataRegularSeason20242025!$D$3:$D$1315,$A6, DataRegularSeason20242025!$S$3:$S$1315, $A6,DataRegularSeason20242025!$M$3:$M$1315,"REG")</f>
        <v>8</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17</v>
      </c>
      <c r="V6">
        <f>COUNTIFS(DataRegularSeason20242025!$E$3:$E$1315,$A6, DataRegularSeason20242025!$L$3:$L$1315, $A6,DataRegularSeason20242025!$N$3:$N$1315,1,DataRegularSeason20242025!$M$3:$M$1315,"OT")</f>
        <v>3</v>
      </c>
      <c r="W6">
        <f>COUNTIFS(DataRegularSeason20242025!$E$3:$E$1315,$A6, DataRegularSeason20242025!$L$3:$L$1315, $A6,DataRegularSeason20242025!$N$3:$N$1315,1,DataRegularSeason20242025!$M$3:$M$1315,"SO")</f>
        <v>0</v>
      </c>
      <c r="X6">
        <f>H6-T6</f>
        <v>11</v>
      </c>
      <c r="Y6">
        <f>COUNTIFS(DataRegularSeason20242025!$E$3:$E$1315,$A6, DataRegularSeason20242025!$S$3:$S$1315, $A6,DataRegularSeason20242025!$M$3:$M$1315,"REG")</f>
        <v>11</v>
      </c>
      <c r="Z6">
        <f>COUNTIFS(DataRegularSeason20242025!$E$3:$E$1315,$A6, DataRegularSeason20242025!$S$3:$S$1315, $A6,DataRegularSeason20242025!$M$3:$M$1315,"OT")</f>
        <v>0</v>
      </c>
      <c r="AA6">
        <f>COUNTIFS(DataRegularSeason20242025!$E$3:$E$1315,$A6, DataRegularSeason20242025!$S$3:$S$1315, $A6,DataRegularSeason20242025!$M$3:$M$1315,"SO")</f>
        <v>0</v>
      </c>
      <c r="AB6">
        <f>Table3[[#This Row],[W_A]]+Table3[[#This Row],[W_H]]</f>
        <v>35</v>
      </c>
      <c r="AC6">
        <f>Table3[[#This Row],[L_A]]+Table3[[#This Row],[L_H]]</f>
        <v>21</v>
      </c>
      <c r="AD6">
        <f>Table3[[#This Row],[RW_A]]+Table3[[#This Row],[RW_H]]</f>
        <v>30</v>
      </c>
      <c r="AE6">
        <f>Table3[[#This Row],[RL_A]]+Table3[[#This Row],[RL_H]]</f>
        <v>19</v>
      </c>
      <c r="AF6">
        <f>Table3[[#This Row],[OTW_A]]+Table3[[#This Row],[OTW_H]]</f>
        <v>5</v>
      </c>
      <c r="AG6">
        <f>Table3[[#This Row],[OTL_A]]+Table3[[#This Row],[OTL_H]]</f>
        <v>2</v>
      </c>
      <c r="AH6">
        <f>Table3[[#This Row],[SOW_A]]+Table3[[#This Row],[SOW_H]]</f>
        <v>0</v>
      </c>
      <c r="AI6">
        <f>Table3[[#This Row],[SOL_A]]+Table3[[#This Row],[SOL_H]]</f>
        <v>0</v>
      </c>
      <c r="AJ6" s="20" t="str">
        <f>_xlfn.CONCAT(TEXT(Table3[[#This Row],[OTW]]+Table3[[#This Row],[SOW]], "0"), "-", TEXT(Table3[[#This Row],[OTL]]+Table3[[#This Row],[SOL]],"0"))</f>
        <v>5-2</v>
      </c>
      <c r="AK6">
        <f>(2*(Table3[[#This Row],[W_A]]+Table3[[#This Row],[W_H]]))+Table3[[#This Row],[OTL_A]]+Table3[[#This Row],[SOL_A]]+Table3[[#This Row],[OTL_H]]+Table3[[#This Row],[SOL_H]]</f>
        <v>72</v>
      </c>
      <c r="AL6">
        <f>(3*(Table3[[#This Row],[RW_A]]+Table3[[#This Row],[RW_H]]))+(2*(Table3[[#This Row],[OTW_A]]+Table3[[#This Row],[SOW_A]]+Table3[[#This Row],[OTW_H]]+Table3[[#This Row],[SOW_H]]))+Table3[[#This Row],[OTL_A]]+Table3[[#This Row],[SOL_A]]+Table3[[#This Row],[OTL_H]]+Table3[[#This Row],[SOL_H]]</f>
        <v>102</v>
      </c>
      <c r="AM6" s="15">
        <f>Table3[[#This Row],[PTS]]/(2*Table3[[#This Row],[GP]])</f>
        <v>0.6428571428571429</v>
      </c>
      <c r="AN6" s="15">
        <f>Table3[[#This Row],[PTS2]]/(3*Table3[[#This Row],[GP]])</f>
        <v>0.6071428571428571</v>
      </c>
      <c r="AO6">
        <f>(2*Table3[[#This Row],[GR]])+Table3[[#This Row],[PTS]]</f>
        <v>124</v>
      </c>
      <c r="AP6">
        <f>(3*Table3[[#This Row],[GR]])+Table3[[#This Row],[PTS2]]</f>
        <v>180</v>
      </c>
      <c r="AQ6">
        <f>Table3[[#This Row],[PTS]]+(2 * Table3[[#This Row],[GR]] * Table3[[#This Row],[PTS%]])</f>
        <v>105.42857142857143</v>
      </c>
      <c r="AR6">
        <f>Table3[[#This Row],[PTS2]]+(3 * Table3[[#This Row],[GR]] * Table3[[#This Row],[PTS%2]])</f>
        <v>149.35714285714286</v>
      </c>
      <c r="AS6" s="20" t="str">
        <f>_xlfn.CONCAT(TEXT(Table3[[#This Row],[W]], "0"), "-", TEXT(Table3[[#This Row],[RL]],"0"), "-", TEXT(Table3[[#This Row],[OTL]]+Table3[[#This Row],[SOL]], "0"))</f>
        <v>35-19-2</v>
      </c>
      <c r="AT6">
        <f>COUNTIFS(DataRegularSeason20242025!$D$3:$D$1315,Table3[[#This Row],[Teams]],DataRegularSeason20242025!$K$3:$K$1315,0)</f>
        <v>0</v>
      </c>
      <c r="AU6">
        <f>SUMIF(DataRegularSeason20242025!$D$3:$D$1315,$A6, DataRegularSeason20242025!$J$3:$J$1315)</f>
        <v>81</v>
      </c>
      <c r="AV6">
        <f>SUMIF(DataRegularSeason20242025!$D$3:$D$1315,$A6, DataRegularSeason20242025!$K$3:$K$1315)</f>
        <v>74</v>
      </c>
      <c r="AW6">
        <f>AU6-AV6</f>
        <v>7</v>
      </c>
      <c r="AX6">
        <f>COUNTIFS(DataRegularSeason20242025!$E$3:$E$1315,Table3[[#This Row],[Teams]],DataRegularSeason20242025!$J$3:$J$1315,0)</f>
        <v>2</v>
      </c>
      <c r="AY6">
        <f>SUMIF(DataRegularSeason20242025!$E$3:$E$1315,$A6,DataRegularSeason20242025!$K$3:$K$1315)</f>
        <v>95</v>
      </c>
      <c r="AZ6">
        <f>SUMIF(DataRegularSeason20242025!$E$3:$E$1315,$A6,DataRegularSeason20242025!$J$3:$J$1315)</f>
        <v>84</v>
      </c>
      <c r="BA6">
        <f>AY6-AZ6</f>
        <v>11</v>
      </c>
      <c r="BB6">
        <f>AU6+AY6</f>
        <v>176</v>
      </c>
      <c r="BC6">
        <f>AV6+AZ6</f>
        <v>158</v>
      </c>
      <c r="BD6">
        <f>BB6-BC6</f>
        <v>18</v>
      </c>
      <c r="BE6" s="17">
        <f>Table3[[#This Row],[GF]]/Table3[[#This Row],[GP]]</f>
        <v>3.1428571428571428</v>
      </c>
      <c r="BF6" s="17">
        <f>Table3[[#This Row],[GA]]/Table3[[#This Row],[GP]]</f>
        <v>2.8214285714285716</v>
      </c>
      <c r="BG6" s="17">
        <f>(Table3[[#This Row],[GF]]-Table3[[#This Row],[GA]])/Table3[[#This Row],[GP]]</f>
        <v>0.32142857142857145</v>
      </c>
      <c r="BH6" s="49" t="str">
        <f>_xlfn.CONCAT(TEXT(Table3[[#This Row],[W_H]], "0"), "-", TEXT(Table3[[#This Row],[RL_H]],"0"), "-", TEXT(Table3[[#This Row],[OTL_H]]+Table3[[#This Row],[SOL_H]], "0"))</f>
        <v>20-11-0</v>
      </c>
      <c r="BI6" s="49" t="str">
        <f>_xlfn.CONCAT(TEXT(Table3[[#This Row],[W_A]], "0"), "-", TEXT(Table3[[#This Row],[RL_A]],"0"), "-", TEXT(Table3[[#This Row],[OTL_A]]+Table3[[#This Row],[SOL_A]], "0"))</f>
        <v>15-8-2</v>
      </c>
      <c r="BJ6" s="49">
        <f>((2*(Table3[[#This Row],[W_H]]))+Table3[[#This Row],[OTL_H]]+Table3[[#This Row],[SOL_H]])/(2*Table3[[#This Row],[GP_H]])</f>
        <v>0.64516129032258063</v>
      </c>
      <c r="BK6" s="49">
        <f>((2*(Table3[[#This Row],[W_A]]))+Table3[[#This Row],[OTL_A]]+Table3[[#This Row],[SOL_A]])/(2*Table3[[#This Row],[GP_A]])</f>
        <v>0.64</v>
      </c>
      <c r="BL6" s="21">
        <f>(Table3[[#This Row],[W]]*$CG$3)+(Table3[[#This Row],[L]]*$CG$4)+(Table3[[#This Row],[GF]]*$CG$5)+(Table3[[#This Row],[GA]]*$CG$6)</f>
        <v>66</v>
      </c>
      <c r="BM6" s="21">
        <f>(82*(((Table3[[#This Row],[PTS%]]*$CG$3)+((1-Table3[[#This Row],[PTS%]])*$CG$4)+(Table3[[#This Row],[GF]]*$CG$5)+(Table3[[#This Row],[GA]]*$CG$6))/Table3[[#This Row],[GP]])) + (Table3[[#This Row],[W]]*$CG$3)+(Table3[[#This Row],[L]]*$CG$4)+(Table3[[#This Row],[GF]]*$CG$5)+(Table3[[#This Row],[GA]]*$CG$6)</f>
        <v>128.42040816326531</v>
      </c>
      <c r="BN6">
        <f>COUNTIFS(DataRegularSeason20242025!$D$3:$D$1315,$A6,DataRegularSeason20242025!$H$3:$H$1315, $A6)</f>
        <v>19</v>
      </c>
      <c r="BO6">
        <f>COUNTIFS(DataRegularSeason20242025!$E$3:$E$1315,$A6,DataRegularSeason20242025!$H$3:$H$1315, $A6)</f>
        <v>24</v>
      </c>
      <c r="BP6">
        <f>BN6+BO6</f>
        <v>43</v>
      </c>
      <c r="BQ6">
        <f>F6-BN6</f>
        <v>6</v>
      </c>
      <c r="BR6">
        <f>H6-BO6</f>
        <v>7</v>
      </c>
      <c r="BS6">
        <f>BQ6+BR6</f>
        <v>13</v>
      </c>
      <c r="BV6">
        <v>1967</v>
      </c>
      <c r="BW6" t="str">
        <f>INDEX(Table2[AwayTeam], Table3[[#This Row],[Column2]])</f>
        <v>BOS</v>
      </c>
      <c r="BX6">
        <f>LARGE((Table2[[#This Row],[AwayTeam]]=Table3[[#This Row],[Teams]]), 1)</f>
        <v>0</v>
      </c>
      <c r="CA6" t="s">
        <v>1462</v>
      </c>
      <c r="CB6">
        <f>SUM($AT$2:$AT$33)+SUM($AX$2:$AX$33)</f>
        <v>107</v>
      </c>
      <c r="CF6" t="s">
        <v>73</v>
      </c>
      <c r="CG6" s="21">
        <v>0.1</v>
      </c>
      <c r="CH6">
        <f>INDEX($BC$2:$BC$33,MATCH("CGY",$A$2:$A$33,0),1)</f>
        <v>165</v>
      </c>
      <c r="CI6">
        <f>CH6/CH2</f>
        <v>3</v>
      </c>
      <c r="CJ6" s="21">
        <f>CG6*CH6</f>
        <v>16.5</v>
      </c>
      <c r="CK6" s="15">
        <f>CJ6/$CJ$7</f>
        <v>0.27317880794701987</v>
      </c>
    </row>
    <row r="7" spans="1:95" ht="16.5" thickTop="1" thickBot="1" x14ac:dyDescent="0.3">
      <c r="A7" t="s">
        <v>36</v>
      </c>
      <c r="B7" t="s">
        <v>96</v>
      </c>
      <c r="C7" t="s">
        <v>94</v>
      </c>
      <c r="D7">
        <f>COUNTIFS(DataRegularSeason20242025!$D$3:$D$1315,$A7,DataRegularSeason20242025!$R$3:$R$1315,1,DataRegularSeason20242025!$N$3:$N$1315,1) + COUNTIFS(DataRegularSeason20242025!$E$3:$E$1315,$A7,DataRegularSeason20242025!$R$3:$R$1315,1,DataRegularSeason20242025!$N$3:$N$1315,1)</f>
        <v>50</v>
      </c>
      <c r="E7" s="15">
        <f>Table3[[#This Row],[Watched]]/Table3[[#This Row],[GP]]</f>
        <v>0.8771929824561403</v>
      </c>
      <c r="F7">
        <f>COUNTIFS(DataRegularSeason20242025!$N$3:$N$1315,1,DataRegularSeason20242025!$D$3:$D$1315,$A7)</f>
        <v>31</v>
      </c>
      <c r="G7">
        <f>41-Table3[[#This Row],[GP_A]]</f>
        <v>10</v>
      </c>
      <c r="H7">
        <f>COUNTIFS(DataRegularSeason20242025!$E$3:$E$1315,$A7,DataRegularSeason20242025!$N$3:$N$1315,1)</f>
        <v>26</v>
      </c>
      <c r="I7">
        <f>41-Table3[[#This Row],[GP_H]]</f>
        <v>15</v>
      </c>
      <c r="J7">
        <f>F7+H7</f>
        <v>57</v>
      </c>
      <c r="K7">
        <f>82-Table3[[#This Row],[GP]]</f>
        <v>25</v>
      </c>
      <c r="L7">
        <f>COUNTIFS(DataRegularSeason20242025!$D$3:$D$1315,$A7, DataRegularSeason20242025!$L$3:$L$1315, $A7,DataRegularSeason20242025!$N$3:$N$1315,1)</f>
        <v>21</v>
      </c>
      <c r="M7">
        <f>COUNTIFS(DataRegularSeason20242025!$D$3:$D$1315,$A7, DataRegularSeason20242025!$L$3:$L$1315, $A7,DataRegularSeason20242025!$N$3:$N$1315,1,DataRegularSeason20242025!$M$3:$M$1315,"REG")</f>
        <v>17</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2</v>
      </c>
      <c r="P7">
        <f>F7-L7</f>
        <v>10</v>
      </c>
      <c r="Q7">
        <f>COUNTIFS(DataRegularSeason20242025!$D$3:$D$1315,$A7, DataRegularSeason20242025!$S$3:$S$1315, $A7,DataRegularSeason20242025!$M$3:$M$1315,"REG")</f>
        <v>7</v>
      </c>
      <c r="R7">
        <f>COUNTIFS(DataRegularSeason20242025!$D$3:$D$1315,$A7, DataRegularSeason20242025!$S$3:$S$1315, $A7,DataRegularSeason20242025!$M$3:$M$1315,"OT")</f>
        <v>2</v>
      </c>
      <c r="S7">
        <f>COUNTIFS(DataRegularSeason20242025!$D$3:$D$1315,$A7, DataRegularSeason20242025!$S$3:$S$1315, $A7,DataRegularSeason20242025!$M$3:$M$1315,"SO")</f>
        <v>1</v>
      </c>
      <c r="T7">
        <f>COUNTIFS(DataRegularSeason20242025!$E$3:$E$1315,$A7, DataRegularSeason20242025!$L$3:$L$1315, $A7, DataRegularSeason20242025!$N$3:$N$1315,1)</f>
        <v>13</v>
      </c>
      <c r="U7">
        <f>COUNTIFS(DataRegularSeason20242025!$E$3:$E$1315,$A7, DataRegularSeason20242025!$L$3:$L$1315, $A7,DataRegularSeason20242025!$N$3:$N$1315,1,DataRegularSeason20242025!$M$3:$M$1315,"REG")</f>
        <v>10</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H7-T7</f>
        <v>13</v>
      </c>
      <c r="Y7">
        <f>COUNTIFS(DataRegularSeason20242025!$E$3:$E$1315,$A7, DataRegularSeason20242025!$S$3:$S$1315, $A7,DataRegularSeason20242025!$M$3:$M$1315,"REG")</f>
        <v>12</v>
      </c>
      <c r="Z7">
        <f>COUNTIFS(DataRegularSeason20242025!$E$3:$E$1315,$A7, DataRegularSeason20242025!$S$3:$S$1315, $A7,DataRegularSeason20242025!$M$3:$M$1315,"OT")</f>
        <v>0</v>
      </c>
      <c r="AA7">
        <f>COUNTIFS(DataRegularSeason20242025!$E$3:$E$1315,$A7, DataRegularSeason20242025!$S$3:$S$1315, $A7,DataRegularSeason20242025!$M$3:$M$1315,"SO")</f>
        <v>1</v>
      </c>
      <c r="AB7">
        <f>Table3[[#This Row],[W_A]]+Table3[[#This Row],[W_H]]</f>
        <v>34</v>
      </c>
      <c r="AC7">
        <f>Table3[[#This Row],[L_A]]+Table3[[#This Row],[L_H]]</f>
        <v>23</v>
      </c>
      <c r="AD7">
        <f>Table3[[#This Row],[RW_A]]+Table3[[#This Row],[RW_H]]</f>
        <v>27</v>
      </c>
      <c r="AE7">
        <f>Table3[[#This Row],[RL_A]]+Table3[[#This Row],[RL_H]]</f>
        <v>19</v>
      </c>
      <c r="AF7">
        <f>Table3[[#This Row],[OTW_A]]+Table3[[#This Row],[OTW_H]]</f>
        <v>5</v>
      </c>
      <c r="AG7">
        <f>Table3[[#This Row],[OTL_A]]+Table3[[#This Row],[OTL_H]]</f>
        <v>2</v>
      </c>
      <c r="AH7">
        <f>Table3[[#This Row],[SOW_A]]+Table3[[#This Row],[SOW_H]]</f>
        <v>2</v>
      </c>
      <c r="AI7">
        <f>Table3[[#This Row],[SOL_A]]+Table3[[#This Row],[SOL_H]]</f>
        <v>2</v>
      </c>
      <c r="AJ7" s="20" t="str">
        <f>_xlfn.CONCAT(TEXT(Table3[[#This Row],[OTW]]+Table3[[#This Row],[SOW]], "0"), "-", TEXT(Table3[[#This Row],[OTL]]+Table3[[#This Row],[SOL]],"0"))</f>
        <v>7-4</v>
      </c>
      <c r="AK7">
        <f>(2*(Table3[[#This Row],[W_A]]+Table3[[#This Row],[W_H]]))+Table3[[#This Row],[OTL_A]]+Table3[[#This Row],[SOL_A]]+Table3[[#This Row],[OTL_H]]+Table3[[#This Row],[SOL_H]]</f>
        <v>72</v>
      </c>
      <c r="AL7">
        <f>(3*(Table3[[#This Row],[RW_A]]+Table3[[#This Row],[RW_H]]))+(2*(Table3[[#This Row],[OTW_A]]+Table3[[#This Row],[SOW_A]]+Table3[[#This Row],[OTW_H]]+Table3[[#This Row],[SOW_H]]))+Table3[[#This Row],[OTL_A]]+Table3[[#This Row],[SOL_A]]+Table3[[#This Row],[OTL_H]]+Table3[[#This Row],[SOL_H]]</f>
        <v>99</v>
      </c>
      <c r="AM7" s="15">
        <f>Table3[[#This Row],[PTS]]/(2*Table3[[#This Row],[GP]])</f>
        <v>0.63157894736842102</v>
      </c>
      <c r="AN7" s="15">
        <f>Table3[[#This Row],[PTS2]]/(3*Table3[[#This Row],[GP]])</f>
        <v>0.57894736842105265</v>
      </c>
      <c r="AO7">
        <f>(2*Table3[[#This Row],[GR]])+Table3[[#This Row],[PTS]]</f>
        <v>122</v>
      </c>
      <c r="AP7">
        <f>(3*Table3[[#This Row],[GR]])+Table3[[#This Row],[PTS2]]</f>
        <v>174</v>
      </c>
      <c r="AQ7">
        <f>Table3[[#This Row],[PTS]]+(2 * Table3[[#This Row],[GR]] * Table3[[#This Row],[PTS%]])</f>
        <v>103.57894736842105</v>
      </c>
      <c r="AR7">
        <f>Table3[[#This Row],[PTS2]]+(3 * Table3[[#This Row],[GR]] * Table3[[#This Row],[PTS%2]])</f>
        <v>142.42105263157896</v>
      </c>
      <c r="AS7" s="20" t="str">
        <f>_xlfn.CONCAT(TEXT(Table3[[#This Row],[W]], "0"), "-", TEXT(Table3[[#This Row],[RL]],"0"), "-", TEXT(Table3[[#This Row],[OTL]]+Table3[[#This Row],[SOL]], "0"))</f>
        <v>34-19-4</v>
      </c>
      <c r="AT7">
        <f>COUNTIFS(DataRegularSeason20242025!$D$3:$D$1315,Table3[[#This Row],[Teams]],DataRegularSeason20242025!$K$3:$K$1315,0)</f>
        <v>3</v>
      </c>
      <c r="AU7">
        <f>SUMIF(DataRegularSeason20242025!$D$3:$D$1315,$A7, DataRegularSeason20242025!$J$3:$J$1315)</f>
        <v>97</v>
      </c>
      <c r="AV7">
        <f>SUMIF(DataRegularSeason20242025!$D$3:$D$1315,$A7, DataRegularSeason20242025!$K$3:$K$1315)</f>
        <v>78</v>
      </c>
      <c r="AW7">
        <f>AU7-AV7</f>
        <v>19</v>
      </c>
      <c r="AX7">
        <f>COUNTIFS(DataRegularSeason20242025!$E$3:$E$1315,Table3[[#This Row],[Teams]],DataRegularSeason20242025!$J$3:$J$1315,0)</f>
        <v>1</v>
      </c>
      <c r="AY7">
        <f>SUMIF(DataRegularSeason20242025!$E$3:$E$1315,$A7,DataRegularSeason20242025!$K$3:$K$1315)</f>
        <v>70</v>
      </c>
      <c r="AZ7">
        <f>SUMIF(DataRegularSeason20242025!$E$3:$E$1315,$A7,DataRegularSeason20242025!$J$3:$J$1315)</f>
        <v>84</v>
      </c>
      <c r="BA7">
        <f>AY7-AZ7</f>
        <v>-14</v>
      </c>
      <c r="BB7">
        <f>AU7+AY7</f>
        <v>167</v>
      </c>
      <c r="BC7">
        <f>AV7+AZ7</f>
        <v>162</v>
      </c>
      <c r="BD7">
        <f>BB7-BC7</f>
        <v>5</v>
      </c>
      <c r="BE7" s="17">
        <f>Table3[[#This Row],[GF]]/Table3[[#This Row],[GP]]</f>
        <v>2.9298245614035086</v>
      </c>
      <c r="BF7" s="17">
        <f>Table3[[#This Row],[GA]]/Table3[[#This Row],[GP]]</f>
        <v>2.8421052631578947</v>
      </c>
      <c r="BG7" s="17">
        <f>(Table3[[#This Row],[GF]]-Table3[[#This Row],[GA]])/Table3[[#This Row],[GP]]</f>
        <v>8.771929824561403E-2</v>
      </c>
      <c r="BH7" s="49" t="str">
        <f>_xlfn.CONCAT(TEXT(Table3[[#This Row],[W_H]], "0"), "-", TEXT(Table3[[#This Row],[RL_H]],"0"), "-", TEXT(Table3[[#This Row],[OTL_H]]+Table3[[#This Row],[SOL_H]], "0"))</f>
        <v>13-12-1</v>
      </c>
      <c r="BI7" s="49" t="str">
        <f>_xlfn.CONCAT(TEXT(Table3[[#This Row],[W_A]], "0"), "-", TEXT(Table3[[#This Row],[RL_A]],"0"), "-", TEXT(Table3[[#This Row],[OTL_A]]+Table3[[#This Row],[SOL_A]], "0"))</f>
        <v>21-7-3</v>
      </c>
      <c r="BJ7" s="49">
        <f>((2*(Table3[[#This Row],[W_H]]))+Table3[[#This Row],[OTL_H]]+Table3[[#This Row],[SOL_H]])/(2*Table3[[#This Row],[GP_H]])</f>
        <v>0.51923076923076927</v>
      </c>
      <c r="BK7" s="49">
        <f>((2*(Table3[[#This Row],[W_A]]))+Table3[[#This Row],[OTL_A]]+Table3[[#This Row],[SOL_A]])/(2*Table3[[#This Row],[GP_A]])</f>
        <v>0.72580645161290325</v>
      </c>
      <c r="BL7" s="21">
        <f>(Table3[[#This Row],[W]]*$CG$3)+(Table3[[#This Row],[L]]*$CG$4)+(Table3[[#This Row],[GF]]*$CG$5)+(Table3[[#This Row],[GA]]*$CG$6)</f>
        <v>65.150000000000006</v>
      </c>
      <c r="BM7" s="21">
        <f>(82*(((Table3[[#This Row],[PTS%]]*$CG$3)+((1-Table3[[#This Row],[PTS%]])*$CG$4)+(Table3[[#This Row],[GF]]*$CG$5)+(Table3[[#This Row],[GA]]*$CG$6))/Table3[[#This Row],[GP]])) + (Table3[[#This Row],[W]]*$CG$3)+(Table3[[#This Row],[L]]*$CG$4)+(Table3[[#This Row],[GF]]*$CG$5)+(Table3[[#This Row],[GA]]*$CG$6)</f>
        <v>125.10540166204987</v>
      </c>
      <c r="BN7">
        <f>COUNTIFS(DataRegularSeason20242025!$D$3:$D$1315,$A7,DataRegularSeason20242025!$H$3:$H$1315, $A7)</f>
        <v>23</v>
      </c>
      <c r="BO7">
        <f>COUNTIFS(DataRegularSeason20242025!$E$3:$E$1315,$A7,DataRegularSeason20242025!$H$3:$H$1315, $A7)</f>
        <v>20</v>
      </c>
      <c r="BP7">
        <f>BN7+BO7</f>
        <v>43</v>
      </c>
      <c r="BQ7">
        <f>F7-BN7</f>
        <v>8</v>
      </c>
      <c r="BR7">
        <f>H7-BO7</f>
        <v>6</v>
      </c>
      <c r="BS7">
        <f>BQ7+BR7</f>
        <v>14</v>
      </c>
      <c r="BW7" t="str">
        <f>INDEX(Table2[AwayTeam], Table3[[#This Row],[Column2]])</f>
        <v>CHI</v>
      </c>
      <c r="BX7">
        <f>LARGE((Table2[[#This Row],[AwayTeam]]=Table3[[#This Row],[Teams]]), 1)</f>
        <v>0</v>
      </c>
      <c r="CA7" t="s">
        <v>1463</v>
      </c>
      <c r="CB7">
        <f>SUM($AF$2:$AF$33)</f>
        <v>135</v>
      </c>
      <c r="CI7" s="22">
        <f>MAX(CG4,CG3*INDEX($AM$2:$AM$33,MATCH("CGY",$A$2:$A$33,0),1))+(CG5*CI5)+(CG6*CI6)</f>
        <v>1.0036363636363637</v>
      </c>
      <c r="CJ7" s="106">
        <f>SUM(CJ3:CJ6)</f>
        <v>60.4</v>
      </c>
    </row>
    <row r="8" spans="1:95" ht="15.75" thickTop="1" x14ac:dyDescent="0.25">
      <c r="A8" t="s">
        <v>22</v>
      </c>
      <c r="B8" t="s">
        <v>96</v>
      </c>
      <c r="C8" t="s">
        <v>99</v>
      </c>
      <c r="D8">
        <f>COUNTIFS(DataRegularSeason20242025!$D$3:$D$1315,$A8,DataRegularSeason20242025!$R$3:$R$1315,1,DataRegularSeason20242025!$N$3:$N$1315,1) + COUNTIFS(DataRegularSeason20242025!$E$3:$E$1315,$A8,DataRegularSeason20242025!$R$3:$R$1315,1,DataRegularSeason20242025!$N$3:$N$1315,1)</f>
        <v>54</v>
      </c>
      <c r="E8" s="15">
        <f>Table3[[#This Row],[Watched]]/Table3[[#This Row],[GP]]</f>
        <v>0.94736842105263153</v>
      </c>
      <c r="F8">
        <f>COUNTIFS(DataRegularSeason20242025!$N$3:$N$1315,1,DataRegularSeason20242025!$D$3:$D$1315,$A8)</f>
        <v>27</v>
      </c>
      <c r="G8">
        <f>41-Table3[[#This Row],[GP_A]]</f>
        <v>14</v>
      </c>
      <c r="H8">
        <f>COUNTIFS(DataRegularSeason20242025!$E$3:$E$1315,$A8,DataRegularSeason20242025!$N$3:$N$1315,1)</f>
        <v>30</v>
      </c>
      <c r="I8">
        <f>41-Table3[[#This Row],[GP_H]]</f>
        <v>11</v>
      </c>
      <c r="J8">
        <f>F8+H8</f>
        <v>57</v>
      </c>
      <c r="K8">
        <f>82-Table3[[#This Row],[GP]]</f>
        <v>25</v>
      </c>
      <c r="L8">
        <f>COUNTIFS(DataRegularSeason20242025!$D$3:$D$1315,$A8, DataRegularSeason20242025!$L$3:$L$1315, $A8,DataRegularSeason20242025!$N$3:$N$1315,1)</f>
        <v>16</v>
      </c>
      <c r="M8">
        <f>COUNTIFS(DataRegularSeason20242025!$D$3:$D$1315,$A8, DataRegularSeason20242025!$L$3:$L$1315, $A8,DataRegularSeason20242025!$N$3:$N$1315,1,DataRegularSeason20242025!$M$3:$M$1315,"REG")</f>
        <v>12</v>
      </c>
      <c r="N8">
        <f>COUNTIFS(DataRegularSeason20242025!$D$3:$D$1315,$A8, DataRegularSeason20242025!$L$3:$L$1315, $A8,DataRegularSeason20242025!$N$3:$N$1315,1,DataRegularSeason20242025!$M$3:$M$1315,"OT")</f>
        <v>4</v>
      </c>
      <c r="O8">
        <f>COUNTIFS(DataRegularSeason20242025!$D$3:$D$1315,$A8, DataRegularSeason20242025!$L$3:$L$1315, $A8,DataRegularSeason20242025!$N$3:$N$1315,1,DataRegularSeason20242025!$M$3:$M$1315,"SO")</f>
        <v>0</v>
      </c>
      <c r="P8">
        <f>F8-L8</f>
        <v>11</v>
      </c>
      <c r="Q8">
        <f>COUNTIFS(DataRegularSeason20242025!$D$3:$D$1315,$A8, DataRegularSeason20242025!$S$3:$S$1315, $A8,DataRegularSeason20242025!$M$3:$M$1315,"REG")</f>
        <v>9</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18</v>
      </c>
      <c r="U8">
        <f>COUNTIFS(DataRegularSeason20242025!$E$3:$E$1315,$A8, DataRegularSeason20242025!$L$3:$L$1315, $A8,DataRegularSeason20242025!$N$3:$N$1315,1,DataRegularSeason20242025!$M$3:$M$1315,"REG")</f>
        <v>13</v>
      </c>
      <c r="V8">
        <f>COUNTIFS(DataRegularSeason20242025!$E$3:$E$1315,$A8, DataRegularSeason20242025!$L$3:$L$1315, $A8,DataRegularSeason20242025!$N$3:$N$1315,1,DataRegularSeason20242025!$M$3:$M$1315,"OT")</f>
        <v>5</v>
      </c>
      <c r="W8">
        <f>COUNTIFS(DataRegularSeason20242025!$E$3:$E$1315,$A8, DataRegularSeason20242025!$L$3:$L$1315, $A8,DataRegularSeason20242025!$N$3:$N$1315,1,DataRegularSeason20242025!$M$3:$M$1315,"SO")</f>
        <v>0</v>
      </c>
      <c r="X8">
        <f>H8-T8</f>
        <v>12</v>
      </c>
      <c r="Y8">
        <f>COUNTIFS(DataRegularSeason20242025!$E$3:$E$1315,$A8, DataRegularSeason20242025!$S$3:$S$1315, $A8,DataRegularSeason20242025!$M$3:$M$1315,"REG")</f>
        <v>10</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34</v>
      </c>
      <c r="AC8">
        <f>Table3[[#This Row],[L_A]]+Table3[[#This Row],[L_H]]</f>
        <v>23</v>
      </c>
      <c r="AD8">
        <f>Table3[[#This Row],[RW_A]]+Table3[[#This Row],[RW_H]]</f>
        <v>25</v>
      </c>
      <c r="AE8">
        <f>Table3[[#This Row],[RL_A]]+Table3[[#This Row],[RL_H]]</f>
        <v>19</v>
      </c>
      <c r="AF8">
        <f>Table3[[#This Row],[OTW_A]]+Table3[[#This Row],[OTW_H]]</f>
        <v>9</v>
      </c>
      <c r="AG8">
        <f>Table3[[#This Row],[OTL_A]]+Table3[[#This Row],[OTL_H]]</f>
        <v>3</v>
      </c>
      <c r="AH8">
        <f>Table3[[#This Row],[SOW_A]]+Table3[[#This Row],[SOW_H]]</f>
        <v>0</v>
      </c>
      <c r="AI8">
        <f>Table3[[#This Row],[SOL_A]]+Table3[[#This Row],[SOL_H]]</f>
        <v>1</v>
      </c>
      <c r="AJ8" s="20" t="str">
        <f>_xlfn.CONCAT(TEXT(Table3[[#This Row],[OTW]]+Table3[[#This Row],[SOW]], "0"), "-", TEXT(Table3[[#This Row],[OTL]]+Table3[[#This Row],[SOL]],"0"))</f>
        <v>9-4</v>
      </c>
      <c r="AK8">
        <f>(2*(Table3[[#This Row],[W_A]]+Table3[[#This Row],[W_H]]))+Table3[[#This Row],[OTL_A]]+Table3[[#This Row],[SOL_A]]+Table3[[#This Row],[OTL_H]]+Table3[[#This Row],[SOL_H]]</f>
        <v>72</v>
      </c>
      <c r="AL8">
        <f>(3*(Table3[[#This Row],[RW_A]]+Table3[[#This Row],[RW_H]]))+(2*(Table3[[#This Row],[OTW_A]]+Table3[[#This Row],[SOW_A]]+Table3[[#This Row],[OTW_H]]+Table3[[#This Row],[SOW_H]]))+Table3[[#This Row],[OTL_A]]+Table3[[#This Row],[SOL_A]]+Table3[[#This Row],[OTL_H]]+Table3[[#This Row],[SOL_H]]</f>
        <v>97</v>
      </c>
      <c r="AM8" s="15">
        <f>Table3[[#This Row],[PTS]]/(2*Table3[[#This Row],[GP]])</f>
        <v>0.63157894736842102</v>
      </c>
      <c r="AN8" s="15">
        <f>Table3[[#This Row],[PTS2]]/(3*Table3[[#This Row],[GP]])</f>
        <v>0.56725146198830412</v>
      </c>
      <c r="AO8">
        <f>(2*Table3[[#This Row],[GR]])+Table3[[#This Row],[PTS]]</f>
        <v>122</v>
      </c>
      <c r="AP8">
        <f>(3*Table3[[#This Row],[GR]])+Table3[[#This Row],[PTS2]]</f>
        <v>172</v>
      </c>
      <c r="AQ8">
        <f>Table3[[#This Row],[PTS]]+(2 * Table3[[#This Row],[GR]] * Table3[[#This Row],[PTS%]])</f>
        <v>103.57894736842105</v>
      </c>
      <c r="AR8">
        <f>Table3[[#This Row],[PTS2]]+(3 * Table3[[#This Row],[GR]] * Table3[[#This Row],[PTS%2]])</f>
        <v>139.54385964912279</v>
      </c>
      <c r="AS8" s="20" t="str">
        <f>_xlfn.CONCAT(TEXT(Table3[[#This Row],[W]], "0"), "-", TEXT(Table3[[#This Row],[RL]],"0"), "-", TEXT(Table3[[#This Row],[OTL]]+Table3[[#This Row],[SOL]], "0"))</f>
        <v>34-19-4</v>
      </c>
      <c r="AT8">
        <f>COUNTIFS(DataRegularSeason20242025!$D$3:$D$1315,Table3[[#This Row],[Teams]],DataRegularSeason20242025!$K$3:$K$1315,0)</f>
        <v>1</v>
      </c>
      <c r="AU8">
        <f>SUMIF(DataRegularSeason20242025!$D$3:$D$1315,$A8, DataRegularSeason20242025!$J$3:$J$1315)</f>
        <v>93</v>
      </c>
      <c r="AV8">
        <f>SUMIF(DataRegularSeason20242025!$D$3:$D$1315,$A8, DataRegularSeason20242025!$K$3:$K$1315)</f>
        <v>81</v>
      </c>
      <c r="AW8">
        <f>AU8-AV8</f>
        <v>12</v>
      </c>
      <c r="AX8">
        <f>COUNTIFS(DataRegularSeason20242025!$E$3:$E$1315,Table3[[#This Row],[Teams]],DataRegularSeason20242025!$J$3:$J$1315,0)</f>
        <v>2</v>
      </c>
      <c r="AY8">
        <f>SUMIF(DataRegularSeason20242025!$E$3:$E$1315,$A8,DataRegularSeason20242025!$K$3:$K$1315)</f>
        <v>95</v>
      </c>
      <c r="AZ8">
        <f>SUMIF(DataRegularSeason20242025!$E$3:$E$1315,$A8,DataRegularSeason20242025!$J$3:$J$1315)</f>
        <v>84</v>
      </c>
      <c r="BA8">
        <f>AY8-AZ8</f>
        <v>11</v>
      </c>
      <c r="BB8">
        <f>AU8+AY8</f>
        <v>188</v>
      </c>
      <c r="BC8">
        <f>AV8+AZ8</f>
        <v>165</v>
      </c>
      <c r="BD8">
        <f>BB8-BC8</f>
        <v>23</v>
      </c>
      <c r="BE8" s="17">
        <f>Table3[[#This Row],[GF]]/Table3[[#This Row],[GP]]</f>
        <v>3.2982456140350878</v>
      </c>
      <c r="BF8" s="17">
        <f>Table3[[#This Row],[GA]]/Table3[[#This Row],[GP]]</f>
        <v>2.8947368421052633</v>
      </c>
      <c r="BG8" s="17">
        <f>(Table3[[#This Row],[GF]]-Table3[[#This Row],[GA]])/Table3[[#This Row],[GP]]</f>
        <v>0.40350877192982454</v>
      </c>
      <c r="BH8" s="49" t="str">
        <f>_xlfn.CONCAT(TEXT(Table3[[#This Row],[W_H]], "0"), "-", TEXT(Table3[[#This Row],[RL_H]],"0"), "-", TEXT(Table3[[#This Row],[OTL_H]]+Table3[[#This Row],[SOL_H]], "0"))</f>
        <v>18-10-2</v>
      </c>
      <c r="BI8" s="49" t="str">
        <f>_xlfn.CONCAT(TEXT(Table3[[#This Row],[W_A]], "0"), "-", TEXT(Table3[[#This Row],[RL_A]],"0"), "-", TEXT(Table3[[#This Row],[OTL_A]]+Table3[[#This Row],[SOL_A]], "0"))</f>
        <v>16-9-2</v>
      </c>
      <c r="BJ8" s="49">
        <f>((2*(Table3[[#This Row],[W_H]]))+Table3[[#This Row],[OTL_H]]+Table3[[#This Row],[SOL_H]])/(2*Table3[[#This Row],[GP_H]])</f>
        <v>0.6333333333333333</v>
      </c>
      <c r="BK8" s="49">
        <f>((2*(Table3[[#This Row],[W_A]]))+Table3[[#This Row],[OTL_A]]+Table3[[#This Row],[SOL_A]])/(2*Table3[[#This Row],[GP_A]])</f>
        <v>0.62962962962962965</v>
      </c>
      <c r="BL8" s="21">
        <f>(Table3[[#This Row],[W]]*$CG$3)+(Table3[[#This Row],[L]]*$CG$4)+(Table3[[#This Row],[GF]]*$CG$5)+(Table3[[#This Row],[GA]]*$CG$6)</f>
        <v>68.599999999999994</v>
      </c>
      <c r="BM8" s="21">
        <f>(82*(((Table3[[#This Row],[PTS%]]*$CG$3)+((1-Table3[[#This Row],[PTS%]])*$CG$4)+(Table3[[#This Row],[GF]]*$CG$5)+(Table3[[#This Row],[GA]]*$CG$6))/Table3[[#This Row],[GP]])) + (Table3[[#This Row],[W]]*$CG$3)+(Table3[[#This Row],[L]]*$CG$4)+(Table3[[#This Row],[GF]]*$CG$5)+(Table3[[#This Row],[GA]]*$CG$6)</f>
        <v>133.5185595567867</v>
      </c>
      <c r="BN8">
        <f>COUNTIFS(DataRegularSeason20242025!$D$3:$D$1315,$A8,DataRegularSeason20242025!$H$3:$H$1315, $A8)</f>
        <v>19</v>
      </c>
      <c r="BO8">
        <f>COUNTIFS(DataRegularSeason20242025!$E$3:$E$1315,$A8,DataRegularSeason20242025!$H$3:$H$1315, $A8)</f>
        <v>19</v>
      </c>
      <c r="BP8">
        <f>BN8+BO8</f>
        <v>38</v>
      </c>
      <c r="BQ8">
        <f>F8-BN8</f>
        <v>8</v>
      </c>
      <c r="BR8">
        <f>H8-BO8</f>
        <v>11</v>
      </c>
      <c r="BS8">
        <f>BQ8+BR8</f>
        <v>19</v>
      </c>
      <c r="BV8">
        <v>1990</v>
      </c>
      <c r="BW8" t="str">
        <f>INDEX(Table2[AwayTeam], Table3[[#This Row],[Column2]])</f>
        <v>TOR</v>
      </c>
      <c r="BX8">
        <f>LARGE((Table2[[#This Row],[AwayTeam]]=Table3[[#This Row],[Teams]]), 1)</f>
        <v>0</v>
      </c>
      <c r="CA8" t="s">
        <v>1464</v>
      </c>
      <c r="CB8">
        <f>SUM($AH$2:$AH$33)</f>
        <v>47</v>
      </c>
      <c r="CH8" t="s">
        <v>1474</v>
      </c>
      <c r="CI8" s="22">
        <f>CI7*82</f>
        <v>82.298181818181817</v>
      </c>
      <c r="CJ8" s="21">
        <f>CJ7+((82-CH2)*CI7)</f>
        <v>87.49818181818182</v>
      </c>
    </row>
    <row r="9" spans="1:95" x14ac:dyDescent="0.25">
      <c r="A9" t="s">
        <v>27</v>
      </c>
      <c r="B9" t="s">
        <v>96</v>
      </c>
      <c r="C9" t="s">
        <v>99</v>
      </c>
      <c r="D9">
        <f>COUNTIFS(DataRegularSeason20242025!$D$3:$D$1315,$A9,DataRegularSeason20242025!$R$3:$R$1315,1,DataRegularSeason20242025!$N$3:$N$1315,1) + COUNTIFS(DataRegularSeason20242025!$E$3:$E$1315,$A9,DataRegularSeason20242025!$R$3:$R$1315,1,DataRegularSeason20242025!$N$3:$N$1315,1)</f>
        <v>47</v>
      </c>
      <c r="E9" s="15">
        <f>Table3[[#This Row],[Watched]]/Table3[[#This Row],[GP]]</f>
        <v>0.87037037037037035</v>
      </c>
      <c r="F9">
        <f>COUNTIFS(DataRegularSeason20242025!$N$3:$N$1315,1,DataRegularSeason20242025!$D$3:$D$1315,$A9)</f>
        <v>31</v>
      </c>
      <c r="G9">
        <f>41-Table3[[#This Row],[GP_A]]</f>
        <v>10</v>
      </c>
      <c r="H9">
        <f>COUNTIFS(DataRegularSeason20242025!$E$3:$E$1315,$A9,DataRegularSeason20242025!$N$3:$N$1315,1)</f>
        <v>23</v>
      </c>
      <c r="I9">
        <f>41-Table3[[#This Row],[GP_H]]</f>
        <v>18</v>
      </c>
      <c r="J9">
        <f>F9+H9</f>
        <v>54</v>
      </c>
      <c r="K9">
        <f>82-Table3[[#This Row],[GP]]</f>
        <v>28</v>
      </c>
      <c r="L9">
        <f>COUNTIFS(DataRegularSeason20242025!$D$3:$D$1315,$A9, DataRegularSeason20242025!$L$3:$L$1315, $A9,DataRegularSeason20242025!$N$3:$N$1315,1)</f>
        <v>12</v>
      </c>
      <c r="M9">
        <f>COUNTIFS(DataRegularSeason20242025!$D$3:$D$1315,$A9, DataRegularSeason20242025!$L$3:$L$1315, $A9,DataRegularSeason20242025!$N$3:$N$1315,1,DataRegularSeason20242025!$M$3:$M$1315,"REG")</f>
        <v>11</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0</v>
      </c>
      <c r="P9">
        <f>F9-L9</f>
        <v>19</v>
      </c>
      <c r="Q9">
        <f>COUNTIFS(DataRegularSeason20242025!$D$3:$D$1315,$A9, DataRegularSeason20242025!$S$3:$S$1315, $A9,DataRegularSeason20242025!$M$3:$M$1315,"REG")</f>
        <v>14</v>
      </c>
      <c r="R9">
        <f>COUNTIFS(DataRegularSeason20242025!$D$3:$D$1315,$A9, DataRegularSeason20242025!$S$3:$S$1315, $A9,DataRegularSeason20242025!$M$3:$M$1315,"OT")</f>
        <v>5</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16</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1</v>
      </c>
      <c r="X9">
        <f>H9-T9</f>
        <v>5</v>
      </c>
      <c r="Y9">
        <f>COUNTIFS(DataRegularSeason20242025!$E$3:$E$1315,$A9, DataRegularSeason20242025!$S$3:$S$1315, $A9,DataRegularSeason20242025!$M$3:$M$1315,"REG")</f>
        <v>3</v>
      </c>
      <c r="Z9">
        <f>COUNTIFS(DataRegularSeason20242025!$E$3:$E$1315,$A9, DataRegularSeason20242025!$S$3:$S$1315, $A9,DataRegularSeason20242025!$M$3:$M$1315,"OT")</f>
        <v>0</v>
      </c>
      <c r="AA9">
        <f>COUNTIFS(DataRegularSeason20242025!$E$3:$E$1315,$A9, DataRegularSeason20242025!$S$3:$S$1315, $A9,DataRegularSeason20242025!$M$3:$M$1315,"SO")</f>
        <v>2</v>
      </c>
      <c r="AB9">
        <f>Table3[[#This Row],[W_A]]+Table3[[#This Row],[W_H]]</f>
        <v>30</v>
      </c>
      <c r="AC9">
        <f>Table3[[#This Row],[L_A]]+Table3[[#This Row],[L_H]]</f>
        <v>24</v>
      </c>
      <c r="AD9">
        <f>Table3[[#This Row],[RW_A]]+Table3[[#This Row],[RW_H]]</f>
        <v>27</v>
      </c>
      <c r="AE9">
        <f>Table3[[#This Row],[RL_A]]+Table3[[#This Row],[RL_H]]</f>
        <v>17</v>
      </c>
      <c r="AF9">
        <f>Table3[[#This Row],[OTW_A]]+Table3[[#This Row],[OTW_H]]</f>
        <v>2</v>
      </c>
      <c r="AG9">
        <f>Table3[[#This Row],[OTL_A]]+Table3[[#This Row],[OTL_H]]</f>
        <v>5</v>
      </c>
      <c r="AH9">
        <f>Table3[[#This Row],[SOW_A]]+Table3[[#This Row],[SOW_H]]</f>
        <v>1</v>
      </c>
      <c r="AI9">
        <f>Table3[[#This Row],[SOL_A]]+Table3[[#This Row],[SOL_H]]</f>
        <v>2</v>
      </c>
      <c r="AJ9" s="20" t="str">
        <f>_xlfn.CONCAT(TEXT(Table3[[#This Row],[OTW]]+Table3[[#This Row],[SOW]], "0"), "-", TEXT(Table3[[#This Row],[OTL]]+Table3[[#This Row],[SOL]],"0"))</f>
        <v>3-7</v>
      </c>
      <c r="AK9">
        <f>(2*(Table3[[#This Row],[W_A]]+Table3[[#This Row],[W_H]]))+Table3[[#This Row],[OTL_A]]+Table3[[#This Row],[SOL_A]]+Table3[[#This Row],[OTL_H]]+Table3[[#This Row],[SOL_H]]</f>
        <v>67</v>
      </c>
      <c r="AL9">
        <f>(3*(Table3[[#This Row],[RW_A]]+Table3[[#This Row],[RW_H]]))+(2*(Table3[[#This Row],[OTW_A]]+Table3[[#This Row],[SOW_A]]+Table3[[#This Row],[OTW_H]]+Table3[[#This Row],[SOW_H]]))+Table3[[#This Row],[OTL_A]]+Table3[[#This Row],[SOL_A]]+Table3[[#This Row],[OTL_H]]+Table3[[#This Row],[SOL_H]]</f>
        <v>94</v>
      </c>
      <c r="AM9" s="15">
        <f>Table3[[#This Row],[PTS]]/(2*Table3[[#This Row],[GP]])</f>
        <v>0.62037037037037035</v>
      </c>
      <c r="AN9" s="15">
        <f>Table3[[#This Row],[PTS2]]/(3*Table3[[#This Row],[GP]])</f>
        <v>0.58024691358024694</v>
      </c>
      <c r="AO9">
        <f>(2*Table3[[#This Row],[GR]])+Table3[[#This Row],[PTS]]</f>
        <v>123</v>
      </c>
      <c r="AP9">
        <f>(3*Table3[[#This Row],[GR]])+Table3[[#This Row],[PTS2]]</f>
        <v>178</v>
      </c>
      <c r="AQ9">
        <f>Table3[[#This Row],[PTS]]+(2 * Table3[[#This Row],[GR]] * Table3[[#This Row],[PTS%]])</f>
        <v>101.74074074074073</v>
      </c>
      <c r="AR9">
        <f>Table3[[#This Row],[PTS2]]+(3 * Table3[[#This Row],[GR]] * Table3[[#This Row],[PTS%2]])</f>
        <v>142.74074074074073</v>
      </c>
      <c r="AS9" s="20" t="str">
        <f>_xlfn.CONCAT(TEXT(Table3[[#This Row],[W]], "0"), "-", TEXT(Table3[[#This Row],[RL]],"0"), "-", TEXT(Table3[[#This Row],[OTL]]+Table3[[#This Row],[SOL]], "0"))</f>
        <v>30-17-7</v>
      </c>
      <c r="AT9">
        <f>COUNTIFS(DataRegularSeason20242025!$D$3:$D$1315,Table3[[#This Row],[Teams]],DataRegularSeason20242025!$K$3:$K$1315,0)</f>
        <v>1</v>
      </c>
      <c r="AU9">
        <f>SUMIF(DataRegularSeason20242025!$D$3:$D$1315,$A9, DataRegularSeason20242025!$J$3:$J$1315)</f>
        <v>78</v>
      </c>
      <c r="AV9">
        <f>SUMIF(DataRegularSeason20242025!$D$3:$D$1315,$A9, DataRegularSeason20242025!$K$3:$K$1315)</f>
        <v>87</v>
      </c>
      <c r="AW9">
        <f>AU9-AV9</f>
        <v>-9</v>
      </c>
      <c r="AX9">
        <f>COUNTIFS(DataRegularSeason20242025!$E$3:$E$1315,Table3[[#This Row],[Teams]],DataRegularSeason20242025!$J$3:$J$1315,0)</f>
        <v>1</v>
      </c>
      <c r="AY9">
        <f>SUMIF(DataRegularSeason20242025!$E$3:$E$1315,$A9,DataRegularSeason20242025!$K$3:$K$1315)</f>
        <v>78</v>
      </c>
      <c r="AZ9">
        <f>SUMIF(DataRegularSeason20242025!$E$3:$E$1315,$A9,DataRegularSeason20242025!$J$3:$J$1315)</f>
        <v>52</v>
      </c>
      <c r="BA9">
        <f>AY9-AZ9</f>
        <v>26</v>
      </c>
      <c r="BB9">
        <f>AU9+AY9</f>
        <v>156</v>
      </c>
      <c r="BC9">
        <f>AV9+AZ9</f>
        <v>139</v>
      </c>
      <c r="BD9">
        <f>BB9-BC9</f>
        <v>17</v>
      </c>
      <c r="BE9" s="17">
        <f>Table3[[#This Row],[GF]]/Table3[[#This Row],[GP]]</f>
        <v>2.8888888888888888</v>
      </c>
      <c r="BF9" s="17">
        <f>Table3[[#This Row],[GA]]/Table3[[#This Row],[GP]]</f>
        <v>2.574074074074074</v>
      </c>
      <c r="BG9" s="17">
        <f>(Table3[[#This Row],[GF]]-Table3[[#This Row],[GA]])/Table3[[#This Row],[GP]]</f>
        <v>0.31481481481481483</v>
      </c>
      <c r="BH9" s="49" t="str">
        <f>_xlfn.CONCAT(TEXT(Table3[[#This Row],[W_H]], "0"), "-", TEXT(Table3[[#This Row],[RL_H]],"0"), "-", TEXT(Table3[[#This Row],[OTL_H]]+Table3[[#This Row],[SOL_H]], "0"))</f>
        <v>18-3-2</v>
      </c>
      <c r="BI9" s="49" t="str">
        <f>_xlfn.CONCAT(TEXT(Table3[[#This Row],[W_A]], "0"), "-", TEXT(Table3[[#This Row],[RL_A]],"0"), "-", TEXT(Table3[[#This Row],[OTL_A]]+Table3[[#This Row],[SOL_A]], "0"))</f>
        <v>12-14-5</v>
      </c>
      <c r="BJ9" s="49">
        <f>((2*(Table3[[#This Row],[W_H]]))+Table3[[#This Row],[OTL_H]]+Table3[[#This Row],[SOL_H]])/(2*Table3[[#This Row],[GP_H]])</f>
        <v>0.82608695652173914</v>
      </c>
      <c r="BK9" s="49">
        <f>((2*(Table3[[#This Row],[W_A]]))+Table3[[#This Row],[OTL_A]]+Table3[[#This Row],[SOL_A]])/(2*Table3[[#This Row],[GP_A]])</f>
        <v>0.46774193548387094</v>
      </c>
      <c r="BL9" s="21">
        <f>(Table3[[#This Row],[W]]*$CG$3)+(Table3[[#This Row],[L]]*$CG$4)+(Table3[[#This Row],[GF]]*$CG$5)+(Table3[[#This Row],[GA]]*$CG$6)</f>
        <v>59.499999999999993</v>
      </c>
      <c r="BM9" s="21">
        <f>(82*(((Table3[[#This Row],[PTS%]]*$CG$3)+((1-Table3[[#This Row],[PTS%]])*$CG$4)+(Table3[[#This Row],[GF]]*$CG$5)+(Table3[[#This Row],[GA]]*$CG$6))/Table3[[#This Row],[GP]])) + (Table3[[#This Row],[W]]*$CG$3)+(Table3[[#This Row],[L]]*$CG$4)+(Table3[[#This Row],[GF]]*$CG$5)+(Table3[[#This Row],[GA]]*$CG$6)</f>
        <v>116.78470507544583</v>
      </c>
      <c r="BN9">
        <f>COUNTIFS(DataRegularSeason20242025!$D$3:$D$1315,$A9,DataRegularSeason20242025!$H$3:$H$1315, $A9)</f>
        <v>13</v>
      </c>
      <c r="BO9">
        <f>COUNTIFS(DataRegularSeason20242025!$E$3:$E$1315,$A9,DataRegularSeason20242025!$H$3:$H$1315, $A9)</f>
        <v>13</v>
      </c>
      <c r="BP9">
        <f>BN9+BO9</f>
        <v>26</v>
      </c>
      <c r="BQ9">
        <f>F9-BN9</f>
        <v>18</v>
      </c>
      <c r="BR9">
        <f>H9-BO9</f>
        <v>10</v>
      </c>
      <c r="BS9">
        <f>BQ9+BR9</f>
        <v>28</v>
      </c>
      <c r="BV9">
        <v>2014</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43</v>
      </c>
      <c r="B10" t="s">
        <v>97</v>
      </c>
      <c r="C10" t="s">
        <v>98</v>
      </c>
      <c r="D10">
        <f>COUNTIFS(DataRegularSeason20242025!$D$3:$D$1315,$A10,DataRegularSeason20242025!$R$3:$R$1315,1,DataRegularSeason20242025!$N$3:$N$1315,1) + COUNTIFS(DataRegularSeason20242025!$E$3:$E$1315,$A10,DataRegularSeason20242025!$R$3:$R$1315,1,DataRegularSeason20242025!$N$3:$N$1315,1)</f>
        <v>51</v>
      </c>
      <c r="E10" s="15">
        <f>Table3[[#This Row],[Watched]]/Table3[[#This Row],[GP]]</f>
        <v>0.89473684210526316</v>
      </c>
      <c r="F10">
        <f>COUNTIFS(DataRegularSeason20242025!$N$3:$N$1315,1,DataRegularSeason20242025!$D$3:$D$1315,$A10)</f>
        <v>29</v>
      </c>
      <c r="G10">
        <f>41-Table3[[#This Row],[GP_A]]</f>
        <v>12</v>
      </c>
      <c r="H10">
        <f>COUNTIFS(DataRegularSeason20242025!$E$3:$E$1315,$A10,DataRegularSeason20242025!$N$3:$N$1315,1)</f>
        <v>28</v>
      </c>
      <c r="I10">
        <f>41-Table3[[#This Row],[GP_H]]</f>
        <v>13</v>
      </c>
      <c r="J10">
        <f>F10+H10</f>
        <v>57</v>
      </c>
      <c r="K10">
        <f>82-Table3[[#This Row],[GP]]</f>
        <v>25</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9</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F10-L10</f>
        <v>17</v>
      </c>
      <c r="Q10">
        <f>COUNTIFS(DataRegularSeason20242025!$D$3:$D$1315,$A10, DataRegularSeason20242025!$S$3:$S$1315, $A10,DataRegularSeason20242025!$M$3:$M$1315,"REG")</f>
        <v>14</v>
      </c>
      <c r="R10">
        <f>COUNTIFS(DataRegularSeason20242025!$D$3:$D$1315,$A10, DataRegularSeason20242025!$S$3:$S$1315, $A10,DataRegularSeason20242025!$M$3:$M$1315,"OT")</f>
        <v>1</v>
      </c>
      <c r="S10">
        <f>COUNTIFS(DataRegularSeason20242025!$D$3:$D$1315,$A10, DataRegularSeason20242025!$S$3:$S$1315, $A10,DataRegularSeason20242025!$M$3:$M$1315,"SO")</f>
        <v>2</v>
      </c>
      <c r="T10">
        <f>COUNTIFS(DataRegularSeason20242025!$E$3:$E$1315,$A10, DataRegularSeason20242025!$L$3:$L$1315, $A10, DataRegularSeason20242025!$N$3:$N$1315,1)</f>
        <v>21</v>
      </c>
      <c r="U10">
        <f>COUNTIFS(DataRegularSeason20242025!$E$3:$E$1315,$A10, DataRegularSeason20242025!$L$3:$L$1315, $A10,DataRegularSeason20242025!$N$3:$N$1315,1,DataRegularSeason20242025!$M$3:$M$1315,"REG")</f>
        <v>20</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0</v>
      </c>
      <c r="X10">
        <f>H10-T10</f>
        <v>7</v>
      </c>
      <c r="Y10">
        <f>COUNTIFS(DataRegularSeason20242025!$E$3:$E$1315,$A10, DataRegularSeason20242025!$S$3:$S$1315, $A10,DataRegularSeason20242025!$M$3:$M$1315,"REG")</f>
        <v>6</v>
      </c>
      <c r="Z10">
        <f>COUNTIFS(DataRegularSeason20242025!$E$3:$E$1315,$A10, DataRegularSeason20242025!$S$3:$S$1315, $A10,DataRegularSeason20242025!$M$3:$M$1315,"OT")</f>
        <v>1</v>
      </c>
      <c r="AA10">
        <f>COUNTIFS(DataRegularSeason20242025!$E$3:$E$1315,$A10, DataRegularSeason20242025!$S$3:$S$1315, $A10,DataRegularSeason20242025!$M$3:$M$1315,"SO")</f>
        <v>0</v>
      </c>
      <c r="AB10">
        <f>Table3[[#This Row],[W_A]]+Table3[[#This Row],[W_H]]</f>
        <v>33</v>
      </c>
      <c r="AC10">
        <f>Table3[[#This Row],[L_A]]+Table3[[#This Row],[L_H]]</f>
        <v>24</v>
      </c>
      <c r="AD10">
        <f>Table3[[#This Row],[RW_A]]+Table3[[#This Row],[RW_H]]</f>
        <v>29</v>
      </c>
      <c r="AE10">
        <f>Table3[[#This Row],[RL_A]]+Table3[[#This Row],[RL_H]]</f>
        <v>20</v>
      </c>
      <c r="AF10">
        <f>Table3[[#This Row],[OTW_A]]+Table3[[#This Row],[OTW_H]]</f>
        <v>4</v>
      </c>
      <c r="AG10">
        <f>Table3[[#This Row],[OTL_A]]+Table3[[#This Row],[OTL_H]]</f>
        <v>2</v>
      </c>
      <c r="AH10">
        <f>Table3[[#This Row],[SOW_A]]+Table3[[#This Row],[SOW_H]]</f>
        <v>0</v>
      </c>
      <c r="AI10">
        <f>Table3[[#This Row],[SOL_A]]+Table3[[#This Row],[SOL_H]]</f>
        <v>2</v>
      </c>
      <c r="AJ10" s="20" t="str">
        <f>_xlfn.CONCAT(TEXT(Table3[[#This Row],[OTW]]+Table3[[#This Row],[SOW]], "0"), "-", TEXT(Table3[[#This Row],[OTL]]+Table3[[#This Row],[SOL]],"0"))</f>
        <v>4-4</v>
      </c>
      <c r="AK10">
        <f>(2*(Table3[[#This Row],[W_A]]+Table3[[#This Row],[W_H]]))+Table3[[#This Row],[OTL_A]]+Table3[[#This Row],[SOL_A]]+Table3[[#This Row],[OTL_H]]+Table3[[#This Row],[SOL_H]]</f>
        <v>70</v>
      </c>
      <c r="AL10">
        <f>(3*(Table3[[#This Row],[RW_A]]+Table3[[#This Row],[RW_H]]))+(2*(Table3[[#This Row],[OTW_A]]+Table3[[#This Row],[SOW_A]]+Table3[[#This Row],[OTW_H]]+Table3[[#This Row],[SOW_H]]))+Table3[[#This Row],[OTL_A]]+Table3[[#This Row],[SOL_A]]+Table3[[#This Row],[OTL_H]]+Table3[[#This Row],[SOL_H]]</f>
        <v>99</v>
      </c>
      <c r="AM10" s="15">
        <f>Table3[[#This Row],[PTS]]/(2*Table3[[#This Row],[GP]])</f>
        <v>0.61403508771929827</v>
      </c>
      <c r="AN10" s="15">
        <f>Table3[[#This Row],[PTS2]]/(3*Table3[[#This Row],[GP]])</f>
        <v>0.57894736842105265</v>
      </c>
      <c r="AO10">
        <f>(2*Table3[[#This Row],[GR]])+Table3[[#This Row],[PTS]]</f>
        <v>120</v>
      </c>
      <c r="AP10">
        <f>(3*Table3[[#This Row],[GR]])+Table3[[#This Row],[PTS2]]</f>
        <v>174</v>
      </c>
      <c r="AQ10">
        <f>Table3[[#This Row],[PTS]]+(2 * Table3[[#This Row],[GR]] * Table3[[#This Row],[PTS%]])</f>
        <v>100.70175438596492</v>
      </c>
      <c r="AR10">
        <f>Table3[[#This Row],[PTS2]]+(3 * Table3[[#This Row],[GR]] * Table3[[#This Row],[PTS%2]])</f>
        <v>142.42105263157896</v>
      </c>
      <c r="AS10" s="20" t="str">
        <f>_xlfn.CONCAT(TEXT(Table3[[#This Row],[W]], "0"), "-", TEXT(Table3[[#This Row],[RL]],"0"), "-", TEXT(Table3[[#This Row],[OTL]]+Table3[[#This Row],[SOL]], "0"))</f>
        <v>33-20-4</v>
      </c>
      <c r="AT10">
        <f>COUNTIFS(DataRegularSeason20242025!$D$3:$D$1315,Table3[[#This Row],[Teams]],DataRegularSeason20242025!$K$3:$K$1315,0)</f>
        <v>1</v>
      </c>
      <c r="AU10">
        <f>SUMIF(DataRegularSeason20242025!$D$3:$D$1315,$A10, DataRegularSeason20242025!$J$3:$J$1315)</f>
        <v>79</v>
      </c>
      <c r="AV10">
        <f>SUMIF(DataRegularSeason20242025!$D$3:$D$1315,$A10, DataRegularSeason20242025!$K$3:$K$1315)</f>
        <v>88</v>
      </c>
      <c r="AW10">
        <f>AU10-AV10</f>
        <v>-9</v>
      </c>
      <c r="AX10">
        <f>COUNTIFS(DataRegularSeason20242025!$E$3:$E$1315,Table3[[#This Row],[Teams]],DataRegularSeason20242025!$J$3:$J$1315,0)</f>
        <v>3</v>
      </c>
      <c r="AY10">
        <f>SUMIF(DataRegularSeason20242025!$E$3:$E$1315,$A10,DataRegularSeason20242025!$K$3:$K$1315)</f>
        <v>108</v>
      </c>
      <c r="AZ10">
        <f>SUMIF(DataRegularSeason20242025!$E$3:$E$1315,$A10,DataRegularSeason20242025!$J$3:$J$1315)</f>
        <v>72</v>
      </c>
      <c r="BA10">
        <f>AY10-AZ10</f>
        <v>36</v>
      </c>
      <c r="BB10">
        <f>AU10+AY10</f>
        <v>187</v>
      </c>
      <c r="BC10">
        <f>AV10+AZ10</f>
        <v>160</v>
      </c>
      <c r="BD10">
        <f>BB10-BC10</f>
        <v>27</v>
      </c>
      <c r="BE10" s="17">
        <f>Table3[[#This Row],[GF]]/Table3[[#This Row],[GP]]</f>
        <v>3.2807017543859649</v>
      </c>
      <c r="BF10" s="17">
        <f>Table3[[#This Row],[GA]]/Table3[[#This Row],[GP]]</f>
        <v>2.807017543859649</v>
      </c>
      <c r="BG10" s="17">
        <f>(Table3[[#This Row],[GF]]-Table3[[#This Row],[GA]])/Table3[[#This Row],[GP]]</f>
        <v>0.47368421052631576</v>
      </c>
      <c r="BH10" s="49" t="str">
        <f>_xlfn.CONCAT(TEXT(Table3[[#This Row],[W_H]], "0"), "-", TEXT(Table3[[#This Row],[RL_H]],"0"), "-", TEXT(Table3[[#This Row],[OTL_H]]+Table3[[#This Row],[SOL_H]], "0"))</f>
        <v>21-6-1</v>
      </c>
      <c r="BI10" s="49" t="str">
        <f>_xlfn.CONCAT(TEXT(Table3[[#This Row],[W_A]], "0"), "-", TEXT(Table3[[#This Row],[RL_A]],"0"), "-", TEXT(Table3[[#This Row],[OTL_A]]+Table3[[#This Row],[SOL_A]], "0"))</f>
        <v>12-14-3</v>
      </c>
      <c r="BJ10" s="49">
        <f>((2*(Table3[[#This Row],[W_H]]))+Table3[[#This Row],[OTL_H]]+Table3[[#This Row],[SOL_H]])/(2*Table3[[#This Row],[GP_H]])</f>
        <v>0.7678571428571429</v>
      </c>
      <c r="BK10" s="49">
        <f>((2*(Table3[[#This Row],[W_A]]))+Table3[[#This Row],[OTL_A]]+Table3[[#This Row],[SOL_A]])/(2*Table3[[#This Row],[GP_A]])</f>
        <v>0.46551724137931033</v>
      </c>
      <c r="BL10" s="21">
        <f>(Table3[[#This Row],[W]]*$CG$3)+(Table3[[#This Row],[L]]*$CG$4)+(Table3[[#This Row],[GF]]*$CG$5)+(Table3[[#This Row],[GA]]*$CG$6)</f>
        <v>67.75</v>
      </c>
      <c r="BM10" s="21">
        <f>(82*(((Table3[[#This Row],[PTS%]]*$CG$3)+((1-Table3[[#This Row],[PTS%]])*$CG$4)+(Table3[[#This Row],[GF]]*$CG$5)+(Table3[[#This Row],[GA]]*$CG$6))/Table3[[#This Row],[GP]])) + (Table3[[#This Row],[W]]*$CG$3)+(Table3[[#This Row],[L]]*$CG$4)+(Table3[[#This Row],[GF]]*$CG$5)+(Table3[[#This Row],[GA]]*$CG$6)</f>
        <v>131.72842413050168</v>
      </c>
      <c r="BN10">
        <f>COUNTIFS(DataRegularSeason20242025!$D$3:$D$1315,$A10,DataRegularSeason20242025!$H$3:$H$1315, $A10)</f>
        <v>18</v>
      </c>
      <c r="BO10">
        <f>COUNTIFS(DataRegularSeason20242025!$E$3:$E$1315,$A10,DataRegularSeason20242025!$H$3:$H$1315, $A10)</f>
        <v>22</v>
      </c>
      <c r="BP10">
        <f>BN10+BO10</f>
        <v>40</v>
      </c>
      <c r="BQ10">
        <f>F10-BN10</f>
        <v>11</v>
      </c>
      <c r="BR10">
        <f>H10-BO10</f>
        <v>6</v>
      </c>
      <c r="BS10">
        <f>BQ10+BR10</f>
        <v>17</v>
      </c>
      <c r="BV10">
        <v>2006</v>
      </c>
      <c r="BW10" t="str">
        <f>INDEX(Table2[AwayTeam], Table3[[#This Row],[Column2]])</f>
        <v>WPG</v>
      </c>
      <c r="BX10">
        <f>LARGE((Table2[[#This Row],[AwayTeam]]=Table3[[#This Row],[Teams]]), 1)</f>
        <v>0</v>
      </c>
      <c r="CA10" t="s">
        <v>1468</v>
      </c>
      <c r="CB10" s="1">
        <f>_xlfn.MAXIFS(DataRegularSeason20242025!$B$3:$B$1315,DataRegularSeason20242025!$N$3:$N$1315,1)</f>
        <v>45711</v>
      </c>
    </row>
    <row r="11" spans="1:95" x14ac:dyDescent="0.25">
      <c r="A11" t="s">
        <v>13</v>
      </c>
      <c r="B11" t="s">
        <v>97</v>
      </c>
      <c r="C11" t="s">
        <v>80</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0.96551724137931039</v>
      </c>
      <c r="F11">
        <f>COUNTIFS(DataRegularSeason20242025!$N$3:$N$1315,1,DataRegularSeason20242025!$D$3:$D$1315,$A11)</f>
        <v>29</v>
      </c>
      <c r="G11">
        <f>41-Table3[[#This Row],[GP_A]]</f>
        <v>12</v>
      </c>
      <c r="H11">
        <f>COUNTIFS(DataRegularSeason20242025!$E$3:$E$1315,$A11,DataRegularSeason20242025!$N$3:$N$1315,1)</f>
        <v>29</v>
      </c>
      <c r="I11">
        <f>41-Table3[[#This Row],[GP_H]]</f>
        <v>12</v>
      </c>
      <c r="J11">
        <f>F11+H11</f>
        <v>58</v>
      </c>
      <c r="K11">
        <f>82-Table3[[#This Row],[GP]]</f>
        <v>24</v>
      </c>
      <c r="L11">
        <f>COUNTIFS(DataRegularSeason20242025!$D$3:$D$1315,$A11, DataRegularSeason20242025!$L$3:$L$1315, $A11,DataRegularSeason20242025!$N$3:$N$1315,1)</f>
        <v>17</v>
      </c>
      <c r="M11">
        <f>COUNTIFS(DataRegularSeason20242025!$D$3:$D$1315,$A11, DataRegularSeason20242025!$L$3:$L$1315, $A11,DataRegularSeason20242025!$N$3:$N$1315,1,DataRegularSeason20242025!$M$3:$M$1315,"REG")</f>
        <v>15</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F11-L11</f>
        <v>12</v>
      </c>
      <c r="Q11">
        <f>COUNTIFS(DataRegularSeason20242025!$D$3:$D$1315,$A11, DataRegularSeason20242025!$S$3:$S$1315, $A11,DataRegularSeason20242025!$M$3:$M$1315,"REG")</f>
        <v>11</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H11-T11</f>
        <v>12</v>
      </c>
      <c r="Y11">
        <f>COUNTIFS(DataRegularSeason20242025!$E$3:$E$1315,$A11, DataRegularSeason20242025!$S$3:$S$1315, $A11,DataRegularSeason20242025!$M$3:$M$1315,"REG")</f>
        <v>10</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34</v>
      </c>
      <c r="AC11">
        <f>Table3[[#This Row],[L_A]]+Table3[[#This Row],[L_H]]</f>
        <v>24</v>
      </c>
      <c r="AD11">
        <f>Table3[[#This Row],[RW_A]]+Table3[[#This Row],[RW_H]]</f>
        <v>28</v>
      </c>
      <c r="AE11">
        <f>Table3[[#This Row],[RL_A]]+Table3[[#This Row],[RL_H]]</f>
        <v>21</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71</v>
      </c>
      <c r="AL11">
        <f>(3*(Table3[[#This Row],[RW_A]]+Table3[[#This Row],[RW_H]]))+(2*(Table3[[#This Row],[OTW_A]]+Table3[[#This Row],[SOW_A]]+Table3[[#This Row],[OTW_H]]+Table3[[#This Row],[SOW_H]]))+Table3[[#This Row],[OTL_A]]+Table3[[#This Row],[SOL_A]]+Table3[[#This Row],[OTL_H]]+Table3[[#This Row],[SOL_H]]</f>
        <v>99</v>
      </c>
      <c r="AM11" s="15">
        <f>Table3[[#This Row],[PTS]]/(2*Table3[[#This Row],[GP]])</f>
        <v>0.61206896551724133</v>
      </c>
      <c r="AN11" s="15">
        <f>Table3[[#This Row],[PTS2]]/(3*Table3[[#This Row],[GP]])</f>
        <v>0.56896551724137934</v>
      </c>
      <c r="AO11">
        <f>(2*Table3[[#This Row],[GR]])+Table3[[#This Row],[PTS]]</f>
        <v>119</v>
      </c>
      <c r="AP11">
        <f>(3*Table3[[#This Row],[GR]])+Table3[[#This Row],[PTS2]]</f>
        <v>171</v>
      </c>
      <c r="AQ11">
        <f>Table3[[#This Row],[PTS]]+(2 * Table3[[#This Row],[GR]] * Table3[[#This Row],[PTS%]])</f>
        <v>100.37931034482759</v>
      </c>
      <c r="AR11">
        <f>Table3[[#This Row],[PTS2]]+(3 * Table3[[#This Row],[GR]] * Table3[[#This Row],[PTS%2]])</f>
        <v>139.9655172413793</v>
      </c>
      <c r="AS11" s="20" t="str">
        <f>_xlfn.CONCAT(TEXT(Table3[[#This Row],[W]], "0"), "-", TEXT(Table3[[#This Row],[RL]],"0"), "-", TEXT(Table3[[#This Row],[OTL]]+Table3[[#This Row],[SOL]], "0"))</f>
        <v>34-21-3</v>
      </c>
      <c r="AT11">
        <f>COUNTIFS(DataRegularSeason20242025!$D$3:$D$1315,Table3[[#This Row],[Teams]],DataRegularSeason20242025!$K$3:$K$1315,0)</f>
        <v>0</v>
      </c>
      <c r="AU11">
        <f>SUMIF(DataRegularSeason20242025!$D$3:$D$1315,$A11, DataRegularSeason20242025!$J$3:$J$1315)</f>
        <v>100</v>
      </c>
      <c r="AV11">
        <f>SUMIF(DataRegularSeason20242025!$D$3:$D$1315,$A11, DataRegularSeason20242025!$K$3:$K$1315)</f>
        <v>89</v>
      </c>
      <c r="AW11">
        <f>AU11-AV11</f>
        <v>11</v>
      </c>
      <c r="AX11">
        <f>COUNTIFS(DataRegularSeason20242025!$E$3:$E$1315,Table3[[#This Row],[Teams]],DataRegularSeason20242025!$J$3:$J$1315,0)</f>
        <v>4</v>
      </c>
      <c r="AY11">
        <f>SUMIF(DataRegularSeason20242025!$E$3:$E$1315,$A11,DataRegularSeason20242025!$K$3:$K$1315)</f>
        <v>93</v>
      </c>
      <c r="AZ11">
        <f>SUMIF(DataRegularSeason20242025!$E$3:$E$1315,$A11,DataRegularSeason20242025!$J$3:$J$1315)</f>
        <v>78</v>
      </c>
      <c r="BA11">
        <f>AY11-AZ11</f>
        <v>15</v>
      </c>
      <c r="BB11">
        <f>AU11+AY11</f>
        <v>193</v>
      </c>
      <c r="BC11">
        <f>AV11+AZ11</f>
        <v>167</v>
      </c>
      <c r="BD11">
        <f>BB11-BC11</f>
        <v>26</v>
      </c>
      <c r="BE11" s="17">
        <f>Table3[[#This Row],[GF]]/Table3[[#This Row],[GP]]</f>
        <v>3.3275862068965516</v>
      </c>
      <c r="BF11" s="17">
        <f>Table3[[#This Row],[GA]]/Table3[[#This Row],[GP]]</f>
        <v>2.8793103448275863</v>
      </c>
      <c r="BG11" s="17">
        <f>(Table3[[#This Row],[GF]]-Table3[[#This Row],[GA]])/Table3[[#This Row],[GP]]</f>
        <v>0.44827586206896552</v>
      </c>
      <c r="BH11" s="49" t="str">
        <f>_xlfn.CONCAT(TEXT(Table3[[#This Row],[W_H]], "0"), "-", TEXT(Table3[[#This Row],[RL_H]],"0"), "-", TEXT(Table3[[#This Row],[OTL_H]]+Table3[[#This Row],[SOL_H]], "0"))</f>
        <v>17-10-2</v>
      </c>
      <c r="BI11" s="49" t="str">
        <f>_xlfn.CONCAT(TEXT(Table3[[#This Row],[W_A]], "0"), "-", TEXT(Table3[[#This Row],[RL_A]],"0"), "-", TEXT(Table3[[#This Row],[OTL_A]]+Table3[[#This Row],[SOL_A]], "0"))</f>
        <v>17-11-1</v>
      </c>
      <c r="BJ11" s="49">
        <f>((2*(Table3[[#This Row],[W_H]]))+Table3[[#This Row],[OTL_H]]+Table3[[#This Row],[SOL_H]])/(2*Table3[[#This Row],[GP_H]])</f>
        <v>0.62068965517241381</v>
      </c>
      <c r="BK11" s="49">
        <f>((2*(Table3[[#This Row],[W_A]]))+Table3[[#This Row],[OTL_A]]+Table3[[#This Row],[SOL_A]])/(2*Table3[[#This Row],[GP_A]])</f>
        <v>0.60344827586206895</v>
      </c>
      <c r="BL11" s="21">
        <f>(Table3[[#This Row],[W]]*$CG$3)+(Table3[[#This Row],[L]]*$CG$4)+(Table3[[#This Row],[GF]]*$CG$5)+(Table3[[#This Row],[GA]]*$CG$6)</f>
        <v>69.849999999999994</v>
      </c>
      <c r="BM11" s="21">
        <f>(82*(((Table3[[#This Row],[PTS%]]*$CG$3)+((1-Table3[[#This Row],[PTS%]])*$CG$4)+(Table3[[#This Row],[GF]]*$CG$5)+(Table3[[#This Row],[GA]]*$CG$6))/Table3[[#This Row],[GP]])) + (Table3[[#This Row],[W]]*$CG$3)+(Table3[[#This Row],[L]]*$CG$4)+(Table3[[#This Row],[GF]]*$CG$5)+(Table3[[#This Row],[GA]]*$CG$6)</f>
        <v>134.9868608799049</v>
      </c>
      <c r="BN11">
        <f>COUNTIFS(DataRegularSeason20242025!$D$3:$D$1315,$A11,DataRegularSeason20242025!$H$3:$H$1315, $A11)</f>
        <v>19</v>
      </c>
      <c r="BO11">
        <f>COUNTIFS(DataRegularSeason20242025!$E$3:$E$1315,$A11,DataRegularSeason20242025!$H$3:$H$1315, $A11)</f>
        <v>22</v>
      </c>
      <c r="BP11">
        <f>BN11+BO11</f>
        <v>41</v>
      </c>
      <c r="BQ11">
        <f>F11-BN11</f>
        <v>10</v>
      </c>
      <c r="BR11">
        <f>H11-BO11</f>
        <v>7</v>
      </c>
      <c r="BS11">
        <f>BQ11+BR11</f>
        <v>17</v>
      </c>
      <c r="BV11">
        <v>2024</v>
      </c>
      <c r="BW11" t="str">
        <f>INDEX(Table2[AwayTeam], Table3[[#This Row],[Column2]])</f>
        <v>CGY</v>
      </c>
      <c r="BX11">
        <f>LARGE((Table2[[#This Row],[AwayTeam]]=Table3[[#This Row],[Teams]]), 1)</f>
        <v>0</v>
      </c>
      <c r="CA11" t="s">
        <v>1469</v>
      </c>
      <c r="CB11">
        <f>$CB$2/($CB$10-$CB$9)</f>
        <v>6.387323943661972</v>
      </c>
    </row>
    <row r="12" spans="1:95" x14ac:dyDescent="0.25">
      <c r="A12" t="s">
        <v>42</v>
      </c>
      <c r="B12" t="s">
        <v>97</v>
      </c>
      <c r="C12" t="s">
        <v>80</v>
      </c>
      <c r="D12">
        <f>COUNTIFS(DataRegularSeason20242025!$D$3:$D$1315,$A12,DataRegularSeason20242025!$R$3:$R$1315,1,DataRegularSeason20242025!$N$3:$N$1315,1) + COUNTIFS(DataRegularSeason20242025!$E$3:$E$1315,$A12,DataRegularSeason20242025!$R$3:$R$1315,1,DataRegularSeason20242025!$N$3:$N$1315,1)</f>
        <v>46</v>
      </c>
      <c r="E12" s="15">
        <f>Table3[[#This Row],[Watched]]/Table3[[#This Row],[GP]]</f>
        <v>0.83636363636363631</v>
      </c>
      <c r="F12">
        <f>COUNTIFS(DataRegularSeason20242025!$N$3:$N$1315,1,DataRegularSeason20242025!$D$3:$D$1315,$A12)</f>
        <v>28</v>
      </c>
      <c r="G12">
        <f>41-Table3[[#This Row],[GP_A]]</f>
        <v>13</v>
      </c>
      <c r="H12">
        <f>COUNTIFS(DataRegularSeason20242025!$E$3:$E$1315,$A12,DataRegularSeason20242025!$N$3:$N$1315,1)</f>
        <v>27</v>
      </c>
      <c r="I12">
        <f>41-Table3[[#This Row],[GP_H]]</f>
        <v>14</v>
      </c>
      <c r="J12">
        <f>F12+H12</f>
        <v>55</v>
      </c>
      <c r="K12">
        <f>82-Table3[[#This Row],[GP]]</f>
        <v>27</v>
      </c>
      <c r="L12">
        <f>COUNTIFS(DataRegularSeason20242025!$D$3:$D$1315,$A12, DataRegularSeason20242025!$L$3:$L$1315, $A12,DataRegularSeason20242025!$N$3:$N$1315,1)</f>
        <v>13</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F12-L12</f>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18</v>
      </c>
      <c r="U12">
        <f>COUNTIFS(DataRegularSeason20242025!$E$3:$E$1315,$A12, DataRegularSeason20242025!$L$3:$L$1315, $A12,DataRegularSeason20242025!$N$3:$N$1315,1,DataRegularSeason20242025!$M$3:$M$1315,"REG")</f>
        <v>16</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H12-T12</f>
        <v>9</v>
      </c>
      <c r="Y12">
        <f>COUNTIFS(DataRegularSeason20242025!$E$3:$E$1315,$A12, DataRegularSeason20242025!$S$3:$S$1315, $A12,DataRegularSeason20242025!$M$3:$M$1315,"REG")</f>
        <v>7</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31</v>
      </c>
      <c r="AC12">
        <f>Table3[[#This Row],[L_A]]+Table3[[#This Row],[L_H]]</f>
        <v>24</v>
      </c>
      <c r="AD12">
        <f>Table3[[#This Row],[RW_A]]+Table3[[#This Row],[RW_H]]</f>
        <v>26</v>
      </c>
      <c r="AE12">
        <f>Table3[[#This Row],[RL_A]]+Table3[[#This Row],[RL_H]]</f>
        <v>20</v>
      </c>
      <c r="AF12">
        <f>Table3[[#This Row],[OTW_A]]+Table3[[#This Row],[OTW_H]]</f>
        <v>4</v>
      </c>
      <c r="AG12">
        <f>Table3[[#This Row],[OTL_A]]+Table3[[#This Row],[OTL_H]]</f>
        <v>3</v>
      </c>
      <c r="AH12">
        <f>Table3[[#This Row],[SOW_A]]+Table3[[#This Row],[SOW_H]]</f>
        <v>1</v>
      </c>
      <c r="AI12">
        <f>Table3[[#This Row],[SOL_A]]+Table3[[#This Row],[SOL_H]]</f>
        <v>1</v>
      </c>
      <c r="AJ12" s="20" t="str">
        <f>_xlfn.CONCAT(TEXT(Table3[[#This Row],[OTW]]+Table3[[#This Row],[SOW]], "0"), "-", TEXT(Table3[[#This Row],[OTL]]+Table3[[#This Row],[SOL]],"0"))</f>
        <v>5-4</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0.6</v>
      </c>
      <c r="AN12" s="15">
        <f>Table3[[#This Row],[PTS2]]/(3*Table3[[#This Row],[GP]])</f>
        <v>0.55757575757575761</v>
      </c>
      <c r="AO12">
        <f>(2*Table3[[#This Row],[GR]])+Table3[[#This Row],[PTS]]</f>
        <v>120</v>
      </c>
      <c r="AP12">
        <f>(3*Table3[[#This Row],[GR]])+Table3[[#This Row],[PTS2]]</f>
        <v>173</v>
      </c>
      <c r="AQ12">
        <f>Table3[[#This Row],[PTS]]+(2 * Table3[[#This Row],[GR]] * Table3[[#This Row],[PTS%]])</f>
        <v>98.4</v>
      </c>
      <c r="AR12">
        <f>Table3[[#This Row],[PTS2]]+(3 * Table3[[#This Row],[GR]] * Table3[[#This Row],[PTS%2]])</f>
        <v>137.16363636363636</v>
      </c>
      <c r="AS12" s="20" t="str">
        <f>_xlfn.CONCAT(TEXT(Table3[[#This Row],[W]], "0"), "-", TEXT(Table3[[#This Row],[RL]],"0"), "-", TEXT(Table3[[#This Row],[OTL]]+Table3[[#This Row],[SOL]], "0"))</f>
        <v>31-20-4</v>
      </c>
      <c r="AT12">
        <f>COUNTIFS(DataRegularSeason20242025!$D$3:$D$1315,Table3[[#This Row],[Teams]],DataRegularSeason20242025!$K$3:$K$1315,0)</f>
        <v>1</v>
      </c>
      <c r="AU12">
        <f>SUMIF(DataRegularSeason20242025!$D$3:$D$1315,$A12, DataRegularSeason20242025!$J$3:$J$1315)</f>
        <v>98</v>
      </c>
      <c r="AV12">
        <f>SUMIF(DataRegularSeason20242025!$D$3:$D$1315,$A12, DataRegularSeason20242025!$K$3:$K$1315)</f>
        <v>90</v>
      </c>
      <c r="AW12">
        <f>AU12-AV12</f>
        <v>8</v>
      </c>
      <c r="AX12">
        <f>COUNTIFS(DataRegularSeason20242025!$E$3:$E$1315,Table3[[#This Row],[Teams]],DataRegularSeason20242025!$J$3:$J$1315,0)</f>
        <v>3</v>
      </c>
      <c r="AY12">
        <f>SUMIF(DataRegularSeason20242025!$E$3:$E$1315,$A12,DataRegularSeason20242025!$K$3:$K$1315)</f>
        <v>99</v>
      </c>
      <c r="AZ12">
        <f>SUMIF(DataRegularSeason20242025!$E$3:$E$1315,$A12,DataRegularSeason20242025!$J$3:$J$1315)</f>
        <v>63</v>
      </c>
      <c r="BA12">
        <f>AY12-AZ12</f>
        <v>36</v>
      </c>
      <c r="BB12">
        <f>AU12+AY12</f>
        <v>197</v>
      </c>
      <c r="BC12">
        <f>AV12+AZ12</f>
        <v>153</v>
      </c>
      <c r="BD12">
        <f>BB12-BC12</f>
        <v>44</v>
      </c>
      <c r="BE12" s="17">
        <f>Table3[[#This Row],[GF]]/Table3[[#This Row],[GP]]</f>
        <v>3.581818181818182</v>
      </c>
      <c r="BF12" s="17">
        <f>Table3[[#This Row],[GA]]/Table3[[#This Row],[GP]]</f>
        <v>2.7818181818181817</v>
      </c>
      <c r="BG12" s="17">
        <f>(Table3[[#This Row],[GF]]-Table3[[#This Row],[GA]])/Table3[[#This Row],[GP]]</f>
        <v>0.8</v>
      </c>
      <c r="BH12" s="49" t="str">
        <f>_xlfn.CONCAT(TEXT(Table3[[#This Row],[W_H]], "0"), "-", TEXT(Table3[[#This Row],[RL_H]],"0"), "-", TEXT(Table3[[#This Row],[OTL_H]]+Table3[[#This Row],[SOL_H]], "0"))</f>
        <v>18-7-2</v>
      </c>
      <c r="BI12" s="49" t="str">
        <f>_xlfn.CONCAT(TEXT(Table3[[#This Row],[W_A]], "0"), "-", TEXT(Table3[[#This Row],[RL_A]],"0"), "-", TEXT(Table3[[#This Row],[OTL_A]]+Table3[[#This Row],[SOL_A]], "0"))</f>
        <v>13-13-2</v>
      </c>
      <c r="BJ12" s="49">
        <f>((2*(Table3[[#This Row],[W_H]]))+Table3[[#This Row],[OTL_H]]+Table3[[#This Row],[SOL_H]])/(2*Table3[[#This Row],[GP_H]])</f>
        <v>0.70370370370370372</v>
      </c>
      <c r="BK12" s="49">
        <f>((2*(Table3[[#This Row],[W_A]]))+Table3[[#This Row],[OTL_A]]+Table3[[#This Row],[SOL_A]])/(2*Table3[[#This Row],[GP_A]])</f>
        <v>0.5</v>
      </c>
      <c r="BL12" s="21">
        <f>(Table3[[#This Row],[W]]*$CG$3)+(Table3[[#This Row],[L]]*$CG$4)+(Table3[[#This Row],[GF]]*$CG$5)+(Table3[[#This Row],[GA]]*$CG$6)</f>
        <v>67.55</v>
      </c>
      <c r="BM12" s="21">
        <f>(82*(((Table3[[#This Row],[PTS%]]*$CG$3)+((1-Table3[[#This Row],[PTS%]])*$CG$4)+(Table3[[#This Row],[GF]]*$CG$5)+(Table3[[#This Row],[GA]]*$CG$6))/Table3[[#This Row],[GP]])) + (Table3[[#This Row],[W]]*$CG$3)+(Table3[[#This Row],[L]]*$CG$4)+(Table3[[#This Row],[GF]]*$CG$5)+(Table3[[#This Row],[GA]]*$CG$6)</f>
        <v>135.04345454545455</v>
      </c>
      <c r="BN12">
        <f>COUNTIFS(DataRegularSeason20242025!$D$3:$D$1315,$A12,DataRegularSeason20242025!$H$3:$H$1315, $A12)</f>
        <v>15</v>
      </c>
      <c r="BO12">
        <f>COUNTIFS(DataRegularSeason20242025!$E$3:$E$1315,$A12,DataRegularSeason20242025!$H$3:$H$1315, $A12)</f>
        <v>18</v>
      </c>
      <c r="BP12">
        <f>BN12+BO12</f>
        <v>33</v>
      </c>
      <c r="BQ12">
        <f>F12-BN12</f>
        <v>13</v>
      </c>
      <c r="BR12">
        <f>H12-BO12</f>
        <v>9</v>
      </c>
      <c r="BS12">
        <f>BQ12+BR12</f>
        <v>22</v>
      </c>
      <c r="BV12">
        <v>2021</v>
      </c>
      <c r="BW12" t="str">
        <f>INDEX(Table2[AwayTeam], Table3[[#This Row],[Column2]])</f>
        <v>COL</v>
      </c>
      <c r="BX12">
        <f>LARGE((Table2[[#This Row],[AwayTeam]]=Table3[[#This Row],[Teams]]), 1)</f>
        <v>0</v>
      </c>
      <c r="CA12" t="s">
        <v>1470</v>
      </c>
      <c r="CB12">
        <f>$CB$3/($CB$10-$CB$9)</f>
        <v>5.352112676056338</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52</v>
      </c>
      <c r="E13" s="15">
        <f>Table3[[#This Row],[Watched]]/Table3[[#This Row],[GP]]</f>
        <v>0.89655172413793105</v>
      </c>
      <c r="F13">
        <f>COUNTIFS(DataRegularSeason20242025!$N$3:$N$1315,1,DataRegularSeason20242025!$D$3:$D$1315,$A13)</f>
        <v>30</v>
      </c>
      <c r="G13">
        <f>41-Table3[[#This Row],[GP_A]]</f>
        <v>11</v>
      </c>
      <c r="H13">
        <f>COUNTIFS(DataRegularSeason20242025!$E$3:$E$1315,$A13,DataRegularSeason20242025!$N$3:$N$1315,1)</f>
        <v>28</v>
      </c>
      <c r="I13">
        <f>41-Table3[[#This Row],[GP_H]]</f>
        <v>13</v>
      </c>
      <c r="J13">
        <f>F13+H13</f>
        <v>58</v>
      </c>
      <c r="K13">
        <f>82-Table3[[#This Row],[GP]]</f>
        <v>24</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13</v>
      </c>
      <c r="Q13">
        <f>COUNTIFS(DataRegularSeason20242025!$D$3:$D$1315,$A13, DataRegularSeason20242025!$S$3:$S$1315, $A13,DataRegularSeason20242025!$M$3:$M$1315,"REG")</f>
        <v>13</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16</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33</v>
      </c>
      <c r="AC13">
        <f>Table3[[#This Row],[L_A]]+Table3[[#This Row],[L_H]]</f>
        <v>25</v>
      </c>
      <c r="AD13">
        <f>Table3[[#This Row],[RW_A]]+Table3[[#This Row],[RW_H]]</f>
        <v>28</v>
      </c>
      <c r="AE13">
        <f>Table3[[#This Row],[RL_A]]+Table3[[#This Row],[RL_H]]</f>
        <v>23</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68</v>
      </c>
      <c r="AL13">
        <f>(3*(Table3[[#This Row],[RW_A]]+Table3[[#This Row],[RW_H]]))+(2*(Table3[[#This Row],[OTW_A]]+Table3[[#This Row],[SOW_A]]+Table3[[#This Row],[OTW_H]]+Table3[[#This Row],[SOW_H]]))+Table3[[#This Row],[OTL_A]]+Table3[[#This Row],[SOL_A]]+Table3[[#This Row],[OTL_H]]+Table3[[#This Row],[SOL_H]]</f>
        <v>96</v>
      </c>
      <c r="AM13" s="15">
        <f>Table3[[#This Row],[PTS]]/(2*Table3[[#This Row],[GP]])</f>
        <v>0.58620689655172409</v>
      </c>
      <c r="AN13" s="15">
        <f>Table3[[#This Row],[PTS2]]/(3*Table3[[#This Row],[GP]])</f>
        <v>0.55172413793103448</v>
      </c>
      <c r="AO13">
        <f>(2*Table3[[#This Row],[GR]])+Table3[[#This Row],[PTS]]</f>
        <v>116</v>
      </c>
      <c r="AP13">
        <f>(3*Table3[[#This Row],[GR]])+Table3[[#This Row],[PTS2]]</f>
        <v>168</v>
      </c>
      <c r="AQ13">
        <f>Table3[[#This Row],[PTS]]+(2 * Table3[[#This Row],[GR]] * Table3[[#This Row],[PTS%]])</f>
        <v>96.137931034482762</v>
      </c>
      <c r="AR13">
        <f>Table3[[#This Row],[PTS2]]+(3 * Table3[[#This Row],[GR]] * Table3[[#This Row],[PTS%2]])</f>
        <v>135.72413793103448</v>
      </c>
      <c r="AS13" s="20" t="str">
        <f>_xlfn.CONCAT(TEXT(Table3[[#This Row],[W]], "0"), "-", TEXT(Table3[[#This Row],[RL]],"0"), "-", TEXT(Table3[[#This Row],[OTL]]+Table3[[#This Row],[SOL]], "0"))</f>
        <v>33-23-2</v>
      </c>
      <c r="AT13">
        <f>COUNTIFS(DataRegularSeason20242025!$D$3:$D$1315,Table3[[#This Row],[Teams]],DataRegularSeason20242025!$K$3:$K$1315,0)</f>
        <v>1</v>
      </c>
      <c r="AU13">
        <f>SUMIF(DataRegularSeason20242025!$D$3:$D$1315,$A13, DataRegularSeason20242025!$J$3:$J$1315)</f>
        <v>93</v>
      </c>
      <c r="AV13">
        <f>SUMIF(DataRegularSeason20242025!$D$3:$D$1315,$A13, DataRegularSeason20242025!$K$3:$K$1315)</f>
        <v>88</v>
      </c>
      <c r="AW13">
        <f>AU13-AV13</f>
        <v>5</v>
      </c>
      <c r="AX13">
        <f>COUNTIFS(DataRegularSeason20242025!$E$3:$E$1315,Table3[[#This Row],[Teams]],DataRegularSeason20242025!$J$3:$J$1315,0)</f>
        <v>2</v>
      </c>
      <c r="AY13">
        <f>SUMIF(DataRegularSeason20242025!$E$3:$E$1315,$A13,DataRegularSeason20242025!$K$3:$K$1315)</f>
        <v>94</v>
      </c>
      <c r="AZ13">
        <f>SUMIF(DataRegularSeason20242025!$E$3:$E$1315,$A13,DataRegularSeason20242025!$J$3:$J$1315)</f>
        <v>88</v>
      </c>
      <c r="BA13">
        <f>AY13-AZ13</f>
        <v>6</v>
      </c>
      <c r="BB13">
        <f>AU13+AY13</f>
        <v>187</v>
      </c>
      <c r="BC13">
        <f>AV13+AZ13</f>
        <v>176</v>
      </c>
      <c r="BD13">
        <f>BB13-BC13</f>
        <v>11</v>
      </c>
      <c r="BE13" s="17">
        <f>Table3[[#This Row],[GF]]/Table3[[#This Row],[GP]]</f>
        <v>3.2241379310344827</v>
      </c>
      <c r="BF13" s="17">
        <f>Table3[[#This Row],[GA]]/Table3[[#This Row],[GP]]</f>
        <v>3.0344827586206895</v>
      </c>
      <c r="BG13" s="17">
        <f>(Table3[[#This Row],[GF]]-Table3[[#This Row],[GA]])/Table3[[#This Row],[GP]]</f>
        <v>0.18965517241379309</v>
      </c>
      <c r="BH13" s="49" t="str">
        <f>_xlfn.CONCAT(TEXT(Table3[[#This Row],[W_H]], "0"), "-", TEXT(Table3[[#This Row],[RL_H]],"0"), "-", TEXT(Table3[[#This Row],[OTL_H]]+Table3[[#This Row],[SOL_H]], "0"))</f>
        <v>16-10-2</v>
      </c>
      <c r="BI13" s="49" t="str">
        <f>_xlfn.CONCAT(TEXT(Table3[[#This Row],[W_A]], "0"), "-", TEXT(Table3[[#This Row],[RL_A]],"0"), "-", TEXT(Table3[[#This Row],[OTL_A]]+Table3[[#This Row],[SOL_A]], "0"))</f>
        <v>17-13-0</v>
      </c>
      <c r="BJ13" s="49">
        <f>((2*(Table3[[#This Row],[W_H]]))+Table3[[#This Row],[OTL_H]]+Table3[[#This Row],[SOL_H]])/(2*Table3[[#This Row],[GP_H]])</f>
        <v>0.6071428571428571</v>
      </c>
      <c r="BK13" s="49">
        <f>((2*(Table3[[#This Row],[W_A]]))+Table3[[#This Row],[OTL_A]]+Table3[[#This Row],[SOL_A]])/(2*Table3[[#This Row],[GP_A]])</f>
        <v>0.56666666666666665</v>
      </c>
      <c r="BL13" s="21">
        <f>(Table3[[#This Row],[W]]*$CG$3)+(Table3[[#This Row],[L]]*$CG$4)+(Table3[[#This Row],[GF]]*$CG$5)+(Table3[[#This Row],[GA]]*$CG$6)</f>
        <v>69.650000000000006</v>
      </c>
      <c r="BM13" s="21">
        <f>(82*(((Table3[[#This Row],[PTS%]]*$CG$3)+((1-Table3[[#This Row],[PTS%]])*$CG$4)+(Table3[[#This Row],[GF]]*$CG$5)+(Table3[[#This Row],[GA]]*$CG$6))/Table3[[#This Row],[GP]])) + (Table3[[#This Row],[W]]*$CG$3)+(Table3[[#This Row],[L]]*$CG$4)+(Table3[[#This Row],[GF]]*$CG$5)+(Table3[[#This Row],[GA]]*$CG$6)</f>
        <v>134.779548156956</v>
      </c>
      <c r="BN13">
        <f>COUNTIFS(DataRegularSeason20242025!$D$3:$D$1315,$A13,DataRegularSeason20242025!$H$3:$H$1315, $A13)</f>
        <v>16</v>
      </c>
      <c r="BO13">
        <f>COUNTIFS(DataRegularSeason20242025!$E$3:$E$1315,$A13,DataRegularSeason20242025!$H$3:$H$1315, $A13)</f>
        <v>20</v>
      </c>
      <c r="BP13">
        <f>BN13+BO13</f>
        <v>36</v>
      </c>
      <c r="BQ13">
        <f>F13-BN13</f>
        <v>14</v>
      </c>
      <c r="BR13">
        <f>H13-BO13</f>
        <v>8</v>
      </c>
      <c r="BS13">
        <f>BQ13+BR13</f>
        <v>22</v>
      </c>
      <c r="BV13">
        <v>2022</v>
      </c>
      <c r="BW13" t="str">
        <f>INDEX(Table2[AwayTeam], Table3[[#This Row],[Column2]])</f>
        <v>MTL</v>
      </c>
      <c r="BX13">
        <f>LARGE((Table2[[#This Row],[AwayTeam]]=Table3[[#This Row],[Teams]]), 1)</f>
        <v>0</v>
      </c>
      <c r="CA13" t="s">
        <v>1477</v>
      </c>
      <c r="CB13">
        <f>(CB5/CB2)/2</f>
        <v>3.0231532524807054</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48</v>
      </c>
      <c r="E14" s="15">
        <f>Table3[[#This Row],[Watched]]/Table3[[#This Row],[GP]]</f>
        <v>0.82758620689655171</v>
      </c>
      <c r="F14">
        <f>COUNTIFS(DataRegularSeason20242025!$N$3:$N$1315,1,DataRegularSeason20242025!$D$3:$D$1315,$A14)</f>
        <v>29</v>
      </c>
      <c r="G14">
        <f>41-Table3[[#This Row],[GP_A]]</f>
        <v>12</v>
      </c>
      <c r="H14">
        <f>COUNTIFS(DataRegularSeason20242025!$E$3:$E$1315,$A14,DataRegularSeason20242025!$N$3:$N$1315,1)</f>
        <v>29</v>
      </c>
      <c r="I14">
        <f>41-Table3[[#This Row],[GP_H]]</f>
        <v>12</v>
      </c>
      <c r="J14">
        <f>F14+H14</f>
        <v>58</v>
      </c>
      <c r="K14">
        <f>82-Table3[[#This Row],[GP]]</f>
        <v>24</v>
      </c>
      <c r="L14">
        <f>COUNTIFS(DataRegularSeason20242025!$D$3:$D$1315,$A14, DataRegularSeason20242025!$L$3:$L$1315, $A14,DataRegularSeason20242025!$N$3:$N$1315,1)</f>
        <v>16</v>
      </c>
      <c r="M14">
        <f>COUNTIFS(DataRegularSeason20242025!$D$3:$D$1315,$A14, DataRegularSeason20242025!$L$3:$L$1315, $A14,DataRegularSeason20242025!$N$3:$N$1315,1,DataRegularSeason20242025!$M$3:$M$1315,"REG")</f>
        <v>13</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13</v>
      </c>
      <c r="Q14">
        <f>COUNTIFS(DataRegularSeason20242025!$D$3:$D$1315,$A14, DataRegularSeason20242025!$S$3:$S$1315, $A14,DataRegularSeason20242025!$M$3:$M$1315,"REG")</f>
        <v>11</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14</v>
      </c>
      <c r="Y14">
        <f>COUNTIFS(DataRegularSeason20242025!$E$3:$E$1315,$A14, DataRegularSeason20242025!$S$3:$S$1315, $A14,DataRegularSeason20242025!$M$3:$M$1315,"REG")</f>
        <v>10</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31</v>
      </c>
      <c r="AC14">
        <f>Table3[[#This Row],[L_A]]+Table3[[#This Row],[L_H]]</f>
        <v>27</v>
      </c>
      <c r="AD14">
        <f>Table3[[#This Row],[RW_A]]+Table3[[#This Row],[RW_H]]</f>
        <v>27</v>
      </c>
      <c r="AE14">
        <f>Table3[[#This Row],[RL_A]]+Table3[[#This Row],[RL_H]]</f>
        <v>21</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95</v>
      </c>
      <c r="AM14" s="15">
        <f>Table3[[#This Row],[PTS]]/(2*Table3[[#This Row],[GP]])</f>
        <v>0.58620689655172409</v>
      </c>
      <c r="AN14" s="15">
        <f>Table3[[#This Row],[PTS2]]/(3*Table3[[#This Row],[GP]])</f>
        <v>0.54597701149425293</v>
      </c>
      <c r="AO14">
        <f>(2*Table3[[#This Row],[GR]])+Table3[[#This Row],[PTS]]</f>
        <v>116</v>
      </c>
      <c r="AP14">
        <f>(3*Table3[[#This Row],[GR]])+Table3[[#This Row],[PTS2]]</f>
        <v>167</v>
      </c>
      <c r="AQ14">
        <f>Table3[[#This Row],[PTS]]+(2 * Table3[[#This Row],[GR]] * Table3[[#This Row],[PTS%]])</f>
        <v>96.137931034482762</v>
      </c>
      <c r="AR14">
        <f>Table3[[#This Row],[PTS2]]+(3 * Table3[[#This Row],[GR]] * Table3[[#This Row],[PTS%2]])</f>
        <v>134.31034482758622</v>
      </c>
      <c r="AS14" s="20" t="str">
        <f>_xlfn.CONCAT(TEXT(Table3[[#This Row],[W]], "0"), "-", TEXT(Table3[[#This Row],[RL]],"0"), "-", TEXT(Table3[[#This Row],[OTL]]+Table3[[#This Row],[SOL]], "0"))</f>
        <v>31-21-6</v>
      </c>
      <c r="AT14">
        <f>COUNTIFS(DataRegularSeason20242025!$D$3:$D$1315,Table3[[#This Row],[Teams]],DataRegularSeason20242025!$K$3:$K$1315,0)</f>
        <v>3</v>
      </c>
      <c r="AU14">
        <f>SUMIF(DataRegularSeason20242025!$D$3:$D$1315,$A14, DataRegularSeason20242025!$J$3:$J$1315)</f>
        <v>89</v>
      </c>
      <c r="AV14">
        <f>SUMIF(DataRegularSeason20242025!$D$3:$D$1315,$A14, DataRegularSeason20242025!$K$3:$K$1315)</f>
        <v>75</v>
      </c>
      <c r="AW14">
        <f>AU14-AV14</f>
        <v>14</v>
      </c>
      <c r="AX14">
        <f>COUNTIFS(DataRegularSeason20242025!$E$3:$E$1315,Table3[[#This Row],[Teams]],DataRegularSeason20242025!$J$3:$J$1315,0)</f>
        <v>4</v>
      </c>
      <c r="AY14">
        <f>SUMIF(DataRegularSeason20242025!$E$3:$E$1315,$A14,DataRegularSeason20242025!$K$3:$K$1315)</f>
        <v>88</v>
      </c>
      <c r="AZ14">
        <f>SUMIF(DataRegularSeason20242025!$E$3:$E$1315,$A14,DataRegularSeason20242025!$J$3:$J$1315)</f>
        <v>71</v>
      </c>
      <c r="BA14">
        <f>AY14-AZ14</f>
        <v>17</v>
      </c>
      <c r="BB14">
        <f>AU14+AY14</f>
        <v>177</v>
      </c>
      <c r="BC14">
        <f>AV14+AZ14</f>
        <v>146</v>
      </c>
      <c r="BD14">
        <f>BB14-BC14</f>
        <v>31</v>
      </c>
      <c r="BE14" s="17">
        <f>Table3[[#This Row],[GF]]/Table3[[#This Row],[GP]]</f>
        <v>3.0517241379310347</v>
      </c>
      <c r="BF14" s="17">
        <f>Table3[[#This Row],[GA]]/Table3[[#This Row],[GP]]</f>
        <v>2.5172413793103448</v>
      </c>
      <c r="BG14" s="17">
        <f>(Table3[[#This Row],[GF]]-Table3[[#This Row],[GA]])/Table3[[#This Row],[GP]]</f>
        <v>0.53448275862068961</v>
      </c>
      <c r="BH14" s="49" t="str">
        <f>_xlfn.CONCAT(TEXT(Table3[[#This Row],[W_H]], "0"), "-", TEXT(Table3[[#This Row],[RL_H]],"0"), "-", TEXT(Table3[[#This Row],[OTL_H]]+Table3[[#This Row],[SOL_H]], "0"))</f>
        <v>15-10-4</v>
      </c>
      <c r="BI14" s="49" t="str">
        <f>_xlfn.CONCAT(TEXT(Table3[[#This Row],[W_A]], "0"), "-", TEXT(Table3[[#This Row],[RL_A]],"0"), "-", TEXT(Table3[[#This Row],[OTL_A]]+Table3[[#This Row],[SOL_A]], "0"))</f>
        <v>16-11-2</v>
      </c>
      <c r="BJ14" s="49">
        <f>((2*(Table3[[#This Row],[W_H]]))+Table3[[#This Row],[OTL_H]]+Table3[[#This Row],[SOL_H]])/(2*Table3[[#This Row],[GP_H]])</f>
        <v>0.58620689655172409</v>
      </c>
      <c r="BK14" s="49">
        <f>((2*(Table3[[#This Row],[W_A]]))+Table3[[#This Row],[OTL_A]]+Table3[[#This Row],[SOL_A]])/(2*Table3[[#This Row],[GP_A]])</f>
        <v>0.58620689655172409</v>
      </c>
      <c r="BL14" s="21">
        <f>(Table3[[#This Row],[W]]*$CG$3)+(Table3[[#This Row],[L]]*$CG$4)+(Table3[[#This Row],[GF]]*$CG$5)+(Table3[[#This Row],[GA]]*$CG$6)</f>
        <v>64.75</v>
      </c>
      <c r="BM14" s="21">
        <f>(82*(((Table3[[#This Row],[PTS%]]*$CG$3)+((1-Table3[[#This Row],[PTS%]])*$CG$4)+(Table3[[#This Row],[GF]]*$CG$5)+(Table3[[#This Row],[GA]]*$CG$6))/Table3[[#This Row],[GP]])) + (Table3[[#This Row],[W]]*$CG$3)+(Table3[[#This Row],[L]]*$CG$4)+(Table3[[#This Row],[GF]]*$CG$5)+(Table3[[#This Row],[GA]]*$CG$6)</f>
        <v>123.51747919143875</v>
      </c>
      <c r="BN14">
        <f>COUNTIFS(DataRegularSeason20242025!$D$3:$D$1315,$A14,DataRegularSeason20242025!$H$3:$H$1315, $A14)</f>
        <v>20</v>
      </c>
      <c r="BO14">
        <f>COUNTIFS(DataRegularSeason20242025!$E$3:$E$1315,$A14,DataRegularSeason20242025!$H$3:$H$1315, $A14)</f>
        <v>20</v>
      </c>
      <c r="BP14">
        <f>BN14+BO14</f>
        <v>40</v>
      </c>
      <c r="BQ14">
        <f>F14-BN14</f>
        <v>9</v>
      </c>
      <c r="BR14">
        <f>H14-BO14</f>
        <v>9</v>
      </c>
      <c r="BS14">
        <f>BQ14+BR14</f>
        <v>18</v>
      </c>
      <c r="BV14">
        <v>2003</v>
      </c>
      <c r="BW14" t="str">
        <f>INDEX(Table2[AwayTeam], Table3[[#This Row],[Column2]])</f>
        <v>LAK</v>
      </c>
      <c r="BX14">
        <f>LARGE((Table2[[#This Row],[AwayTeam]]=Table3[[#This Row],[Teams]]), 1)</f>
        <v>0</v>
      </c>
      <c r="CA14" t="s">
        <v>1798</v>
      </c>
      <c r="CB14">
        <f>CB7+CB8</f>
        <v>182</v>
      </c>
    </row>
    <row r="15" spans="1:95" ht="15.75" thickBot="1" x14ac:dyDescent="0.3">
      <c r="A15" t="s">
        <v>30</v>
      </c>
      <c r="B15" t="s">
        <v>97</v>
      </c>
      <c r="C15" t="s">
        <v>80</v>
      </c>
      <c r="D15">
        <f>COUNTIFS(DataRegularSeason20242025!$D$3:$D$1315,$A15,DataRegularSeason20242025!$R$3:$R$1315,1,DataRegularSeason20242025!$N$3:$N$1315,1) + COUNTIFS(DataRegularSeason20242025!$E$3:$E$1315,$A15,DataRegularSeason20242025!$R$3:$R$1315,1,DataRegularSeason20242025!$N$3:$N$1315,1)</f>
        <v>47</v>
      </c>
      <c r="E15" s="15">
        <f>Table3[[#This Row],[Watched]]/Table3[[#This Row],[GP]]</f>
        <v>0.82456140350877194</v>
      </c>
      <c r="F15">
        <f>COUNTIFS(DataRegularSeason20242025!$N$3:$N$1315,1,DataRegularSeason20242025!$D$3:$D$1315,$A15)</f>
        <v>26</v>
      </c>
      <c r="G15">
        <f>41-Table3[[#This Row],[GP_A]]</f>
        <v>15</v>
      </c>
      <c r="H15">
        <f>COUNTIFS(DataRegularSeason20242025!$E$3:$E$1315,$A15,DataRegularSeason20242025!$N$3:$N$1315,1)</f>
        <v>31</v>
      </c>
      <c r="I15">
        <f>41-Table3[[#This Row],[GP_H]]</f>
        <v>10</v>
      </c>
      <c r="J15">
        <f>F15+H15</f>
        <v>57</v>
      </c>
      <c r="K15">
        <f>82-Table3[[#This Row],[GP]]</f>
        <v>25</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F15-L15</f>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H15-T15</f>
        <v>15</v>
      </c>
      <c r="Y15">
        <f>COUNTIFS(DataRegularSeason20242025!$E$3:$E$1315,$A15, DataRegularSeason20242025!$S$3:$S$1315, $A15,DataRegularSeason20242025!$M$3:$M$1315,"REG")</f>
        <v>12</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29</v>
      </c>
      <c r="AC15">
        <f>Table3[[#This Row],[L_A]]+Table3[[#This Row],[L_H]]</f>
        <v>28</v>
      </c>
      <c r="AD15">
        <f>Table3[[#This Row],[RW_A]]+Table3[[#This Row],[RW_H]]</f>
        <v>22</v>
      </c>
      <c r="AE15">
        <f>Table3[[#This Row],[RL_A]]+Table3[[#This Row],[RL_H]]</f>
        <v>22</v>
      </c>
      <c r="AF15">
        <f>Table3[[#This Row],[OTW_A]]+Table3[[#This Row],[OTW_H]]</f>
        <v>4</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7-6</v>
      </c>
      <c r="AK15">
        <f>(2*(Table3[[#This Row],[W_A]]+Table3[[#This Row],[W_H]]))+Table3[[#This Row],[OTL_A]]+Table3[[#This Row],[SOL_A]]+Table3[[#This Row],[OTL_H]]+Table3[[#This Row],[SOL_H]]</f>
        <v>64</v>
      </c>
      <c r="AL15">
        <f>(3*(Table3[[#This Row],[RW_A]]+Table3[[#This Row],[RW_H]]))+(2*(Table3[[#This Row],[OTW_A]]+Table3[[#This Row],[SOW_A]]+Table3[[#This Row],[OTW_H]]+Table3[[#This Row],[SOW_H]]))+Table3[[#This Row],[OTL_A]]+Table3[[#This Row],[SOL_A]]+Table3[[#This Row],[OTL_H]]+Table3[[#This Row],[SOL_H]]</f>
        <v>86</v>
      </c>
      <c r="AM15" s="15">
        <f>Table3[[#This Row],[PTS]]/(2*Table3[[#This Row],[GP]])</f>
        <v>0.56140350877192979</v>
      </c>
      <c r="AN15" s="15">
        <f>Table3[[#This Row],[PTS2]]/(3*Table3[[#This Row],[GP]])</f>
        <v>0.50292397660818711</v>
      </c>
      <c r="AO15">
        <f>(2*Table3[[#This Row],[GR]])+Table3[[#This Row],[PTS]]</f>
        <v>114</v>
      </c>
      <c r="AP15">
        <f>(3*Table3[[#This Row],[GR]])+Table3[[#This Row],[PTS2]]</f>
        <v>161</v>
      </c>
      <c r="AQ15">
        <f>Table3[[#This Row],[PTS]]+(2 * Table3[[#This Row],[GR]] * Table3[[#This Row],[PTS%]])</f>
        <v>92.070175438596493</v>
      </c>
      <c r="AR15">
        <f>Table3[[#This Row],[PTS2]]+(3 * Table3[[#This Row],[GR]] * Table3[[#This Row],[PTS%2]])</f>
        <v>123.71929824561403</v>
      </c>
      <c r="AS15" s="20" t="str">
        <f>_xlfn.CONCAT(TEXT(Table3[[#This Row],[W]], "0"), "-", TEXT(Table3[[#This Row],[RL]],"0"), "-", TEXT(Table3[[#This Row],[OTL]]+Table3[[#This Row],[SOL]], "0"))</f>
        <v>29-22-6</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AU15-AV15</f>
        <v>-8</v>
      </c>
      <c r="AX15">
        <f>COUNTIFS(DataRegularSeason20242025!$E$3:$E$1315,Table3[[#This Row],[Teams]],DataRegularSeason20242025!$J$3:$J$1315,0)</f>
        <v>2</v>
      </c>
      <c r="AY15">
        <f>SUMIF(DataRegularSeason20242025!$E$3:$E$1315,$A15,DataRegularSeason20242025!$K$3:$K$1315)</f>
        <v>95</v>
      </c>
      <c r="AZ15">
        <f>SUMIF(DataRegularSeason20242025!$E$3:$E$1315,$A15,DataRegularSeason20242025!$J$3:$J$1315)</f>
        <v>98</v>
      </c>
      <c r="BA15">
        <f>AY15-AZ15</f>
        <v>-3</v>
      </c>
      <c r="BB15">
        <f>AU15+AY15</f>
        <v>168</v>
      </c>
      <c r="BC15">
        <f>AV15+AZ15</f>
        <v>179</v>
      </c>
      <c r="BD15">
        <f>BB15-BC15</f>
        <v>-11</v>
      </c>
      <c r="BE15" s="17">
        <f>Table3[[#This Row],[GF]]/Table3[[#This Row],[GP]]</f>
        <v>2.9473684210526314</v>
      </c>
      <c r="BF15" s="17">
        <f>Table3[[#This Row],[GA]]/Table3[[#This Row],[GP]]</f>
        <v>3.1403508771929824</v>
      </c>
      <c r="BG15" s="17">
        <f>(Table3[[#This Row],[GF]]-Table3[[#This Row],[GA]])/Table3[[#This Row],[GP]]</f>
        <v>-0.19298245614035087</v>
      </c>
      <c r="BH15" s="49" t="str">
        <f>_xlfn.CONCAT(TEXT(Table3[[#This Row],[W_H]], "0"), "-", TEXT(Table3[[#This Row],[RL_H]],"0"), "-", TEXT(Table3[[#This Row],[OTL_H]]+Table3[[#This Row],[SOL_H]], "0"))</f>
        <v>16-12-3</v>
      </c>
      <c r="BI15" s="49" t="str">
        <f>_xlfn.CONCAT(TEXT(Table3[[#This Row],[W_A]], "0"), "-", TEXT(Table3[[#This Row],[RL_A]],"0"), "-", TEXT(Table3[[#This Row],[OTL_A]]+Table3[[#This Row],[SOL_A]], "0"))</f>
        <v>13-10-3</v>
      </c>
      <c r="BJ15" s="49">
        <f>((2*(Table3[[#This Row],[W_H]]))+Table3[[#This Row],[OTL_H]]+Table3[[#This Row],[SOL_H]])/(2*Table3[[#This Row],[GP_H]])</f>
        <v>0.56451612903225812</v>
      </c>
      <c r="BK15" s="49">
        <f>((2*(Table3[[#This Row],[W_A]]))+Table3[[#This Row],[OTL_A]]+Table3[[#This Row],[SOL_A]])/(2*Table3[[#This Row],[GP_A]])</f>
        <v>0.55769230769230771</v>
      </c>
      <c r="BL15" s="21">
        <f>(Table3[[#This Row],[W]]*$CG$3)+(Table3[[#This Row],[L]]*$CG$4)+(Table3[[#This Row],[GF]]*$CG$5)+(Table3[[#This Row],[GA]]*$CG$6)</f>
        <v>66</v>
      </c>
      <c r="BM15" s="21">
        <f>(82*(((Table3[[#This Row],[PTS%]]*$CG$3)+((1-Table3[[#This Row],[PTS%]])*$CG$4)+(Table3[[#This Row],[GF]]*$CG$5)+(Table3[[#This Row],[GA]]*$CG$6))/Table3[[#This Row],[GP]])) + (Table3[[#This Row],[W]]*$CG$3)+(Table3[[#This Row],[L]]*$CG$4)+(Table3[[#This Row],[GF]]*$CG$5)+(Table3[[#This Row],[GA]]*$CG$6)</f>
        <v>128.59661434287474</v>
      </c>
      <c r="BN15">
        <f>COUNTIFS(DataRegularSeason20242025!$D$3:$D$1315,$A15,DataRegularSeason20242025!$H$3:$H$1315, $A15)</f>
        <v>9</v>
      </c>
      <c r="BO15">
        <f>COUNTIFS(DataRegularSeason20242025!$E$3:$E$1315,$A15,DataRegularSeason20242025!$H$3:$H$1315, $A15)</f>
        <v>10</v>
      </c>
      <c r="BP15">
        <f>BN15+BO15</f>
        <v>19</v>
      </c>
      <c r="BQ15">
        <f>F15-BN15</f>
        <v>17</v>
      </c>
      <c r="BR15">
        <f>H15-BO15</f>
        <v>21</v>
      </c>
      <c r="BS15">
        <f>BQ15+BR15</f>
        <v>38</v>
      </c>
      <c r="BV15">
        <v>2008</v>
      </c>
      <c r="BW15" t="str">
        <f>INDEX(Table2[AwayTeam], Table3[[#This Row],[Column2]])</f>
        <v>FLA</v>
      </c>
      <c r="BX15">
        <f>LARGE((Table2[[#This Row],[AwayTeam]]=Table3[[#This Row],[Teams]]), 1)</f>
        <v>0</v>
      </c>
      <c r="CA15" t="s">
        <v>1799</v>
      </c>
      <c r="CB15">
        <f>CB14/CB2</f>
        <v>0.20066152149944874</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53</v>
      </c>
      <c r="E16" s="15">
        <f>Table3[[#This Row],[Watched]]/Table3[[#This Row],[GP]]</f>
        <v>0.96363636363636362</v>
      </c>
      <c r="F16">
        <f>COUNTIFS(DataRegularSeason20242025!$N$3:$N$1315,1,DataRegularSeason20242025!$D$3:$D$1315,$A16)</f>
        <v>25</v>
      </c>
      <c r="G16">
        <f>41-Table3[[#This Row],[GP_A]]</f>
        <v>16</v>
      </c>
      <c r="H16">
        <f>COUNTIFS(DataRegularSeason20242025!$E$3:$E$1315,$A16,DataRegularSeason20242025!$N$3:$N$1315,1)</f>
        <v>30</v>
      </c>
      <c r="I16">
        <f>41-Table3[[#This Row],[GP_H]]</f>
        <v>11</v>
      </c>
      <c r="J16">
        <f>F16+H16</f>
        <v>55</v>
      </c>
      <c r="K16">
        <f>82-Table3[[#This Row],[GP]]</f>
        <v>27</v>
      </c>
      <c r="L16">
        <f>COUNTIFS(DataRegularSeason20242025!$D$3:$D$1315,$A16, DataRegularSeason20242025!$L$3:$L$1315, $A16,DataRegularSeason20242025!$N$3:$N$1315,1)</f>
        <v>10</v>
      </c>
      <c r="M16">
        <f>COUNTIFS(DataRegularSeason20242025!$D$3:$D$1315,$A16, DataRegularSeason20242025!$L$3:$L$1315, $A16,DataRegularSeason20242025!$N$3:$N$1315,1,DataRegularSeason20242025!$M$3:$M$1315,"REG")</f>
        <v>7</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13</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26</v>
      </c>
      <c r="AC16">
        <f>Table3[[#This Row],[L_A]]+Table3[[#This Row],[L_H]]</f>
        <v>29</v>
      </c>
      <c r="AD16">
        <f>Table3[[#This Row],[RW_A]]+Table3[[#This Row],[RW_H]]</f>
        <v>20</v>
      </c>
      <c r="AE16">
        <f>Table3[[#This Row],[RL_A]]+Table3[[#This Row],[RL_H]]</f>
        <v>21</v>
      </c>
      <c r="AF16">
        <f>Table3[[#This Row],[OTW_A]]+Table3[[#This Row],[OTW_H]]</f>
        <v>3</v>
      </c>
      <c r="AG16">
        <f>Table3[[#This Row],[OTL_A]]+Table3[[#This Row],[OTL_H]]</f>
        <v>7</v>
      </c>
      <c r="AH16">
        <f>Table3[[#This Row],[SOW_A]]+Table3[[#This Row],[SOW_H]]</f>
        <v>3</v>
      </c>
      <c r="AI16">
        <f>Table3[[#This Row],[SOL_A]]+Table3[[#This Row],[SOL_H]]</f>
        <v>1</v>
      </c>
      <c r="AJ16" s="20" t="str">
        <f>_xlfn.CONCAT(TEXT(Table3[[#This Row],[OTW]]+Table3[[#This Row],[SOW]], "0"), "-", TEXT(Table3[[#This Row],[OTL]]+Table3[[#This Row],[SOL]],"0"))</f>
        <v>6-8</v>
      </c>
      <c r="AK16">
        <f>(2*(Table3[[#This Row],[W_A]]+Table3[[#This Row],[W_H]]))+Table3[[#This Row],[OTL_A]]+Table3[[#This Row],[SOL_A]]+Table3[[#This Row],[OTL_H]]+Table3[[#This Row],[SOL_H]]</f>
        <v>60</v>
      </c>
      <c r="AL16">
        <f>(3*(Table3[[#This Row],[RW_A]]+Table3[[#This Row],[RW_H]]))+(2*(Table3[[#This Row],[OTW_A]]+Table3[[#This Row],[SOW_A]]+Table3[[#This Row],[OTW_H]]+Table3[[#This Row],[SOW_H]]))+Table3[[#This Row],[OTL_A]]+Table3[[#This Row],[SOL_A]]+Table3[[#This Row],[OTL_H]]+Table3[[#This Row],[SOL_H]]</f>
        <v>80</v>
      </c>
      <c r="AM16" s="15">
        <f>Table3[[#This Row],[PTS]]/(2*Table3[[#This Row],[GP]])</f>
        <v>0.54545454545454541</v>
      </c>
      <c r="AN16" s="15">
        <f>Table3[[#This Row],[PTS2]]/(3*Table3[[#This Row],[GP]])</f>
        <v>0.48484848484848486</v>
      </c>
      <c r="AO16">
        <f>(2*Table3[[#This Row],[GR]])+Table3[[#This Row],[PTS]]</f>
        <v>114</v>
      </c>
      <c r="AP16">
        <f>(3*Table3[[#This Row],[GR]])+Table3[[#This Row],[PTS2]]</f>
        <v>161</v>
      </c>
      <c r="AQ16">
        <f>Table3[[#This Row],[PTS]]+(2 * Table3[[#This Row],[GR]] * Table3[[#This Row],[PTS%]])</f>
        <v>89.454545454545453</v>
      </c>
      <c r="AR16">
        <f>Table3[[#This Row],[PTS2]]+(3 * Table3[[#This Row],[GR]] * Table3[[#This Row],[PTS%2]])</f>
        <v>119.27272727272728</v>
      </c>
      <c r="AS16" s="20" t="str">
        <f>_xlfn.CONCAT(TEXT(Table3[[#This Row],[W]], "0"), "-", TEXT(Table3[[#This Row],[RL]],"0"), "-", TEXT(Table3[[#This Row],[OTL]]+Table3[[#This Row],[SOL]], "0"))</f>
        <v>26-21-8</v>
      </c>
      <c r="AT16">
        <f>COUNTIFS(DataRegularSeason20242025!$D$3:$D$1315,Table3[[#This Row],[Teams]],DataRegularSeason20242025!$K$3:$K$1315,0)</f>
        <v>0</v>
      </c>
      <c r="AU16">
        <f>SUMIF(DataRegularSeason20242025!$D$3:$D$1315,$A16, DataRegularSeason20242025!$J$3:$J$1315)</f>
        <v>61</v>
      </c>
      <c r="AV16">
        <f>SUMIF(DataRegularSeason20242025!$D$3:$D$1315,$A16, DataRegularSeason20242025!$K$3:$K$1315)</f>
        <v>82</v>
      </c>
      <c r="AW16">
        <f>AU16-AV16</f>
        <v>-21</v>
      </c>
      <c r="AX16">
        <f>COUNTIFS(DataRegularSeason20242025!$E$3:$E$1315,Table3[[#This Row],[Teams]],DataRegularSeason20242025!$J$3:$J$1315,0)</f>
        <v>4</v>
      </c>
      <c r="AY16">
        <f>SUMIF(DataRegularSeason20242025!$E$3:$E$1315,$A16,DataRegularSeason20242025!$K$3:$K$1315)</f>
        <v>87</v>
      </c>
      <c r="AZ16">
        <f>SUMIF(DataRegularSeason20242025!$E$3:$E$1315,$A16,DataRegularSeason20242025!$J$3:$J$1315)</f>
        <v>83</v>
      </c>
      <c r="BA16">
        <f>AY16-AZ16</f>
        <v>4</v>
      </c>
      <c r="BB16">
        <f>AU16+AY16</f>
        <v>148</v>
      </c>
      <c r="BC16">
        <f>AV16+AZ16</f>
        <v>165</v>
      </c>
      <c r="BD16">
        <f>BB16-BC16</f>
        <v>-17</v>
      </c>
      <c r="BE16" s="17">
        <f>Table3[[#This Row],[GF]]/Table3[[#This Row],[GP]]</f>
        <v>2.6909090909090909</v>
      </c>
      <c r="BF16" s="17">
        <f>Table3[[#This Row],[GA]]/Table3[[#This Row],[GP]]</f>
        <v>3</v>
      </c>
      <c r="BG16" s="17">
        <f>(Table3[[#This Row],[GF]]-Table3[[#This Row],[GA]])/Table3[[#This Row],[GP]]</f>
        <v>-0.30909090909090908</v>
      </c>
      <c r="BH16" s="49" t="str">
        <f>_xlfn.CONCAT(TEXT(Table3[[#This Row],[W_H]], "0"), "-", TEXT(Table3[[#This Row],[RL_H]],"0"), "-", TEXT(Table3[[#This Row],[OTL_H]]+Table3[[#This Row],[SOL_H]], "0"))</f>
        <v>16-10-4</v>
      </c>
      <c r="BI16" s="49" t="str">
        <f>_xlfn.CONCAT(TEXT(Table3[[#This Row],[W_A]], "0"), "-", TEXT(Table3[[#This Row],[RL_A]],"0"), "-", TEXT(Table3[[#This Row],[OTL_A]]+Table3[[#This Row],[SOL_A]], "0"))</f>
        <v>10-11-4</v>
      </c>
      <c r="BJ16" s="49">
        <f>((2*(Table3[[#This Row],[W_H]]))+Table3[[#This Row],[OTL_H]]+Table3[[#This Row],[SOL_H]])/(2*Table3[[#This Row],[GP_H]])</f>
        <v>0.6</v>
      </c>
      <c r="BK16" s="49">
        <f>((2*(Table3[[#This Row],[W_A]]))+Table3[[#This Row],[OTL_A]]+Table3[[#This Row],[SOL_A]])/(2*Table3[[#This Row],[GP_A]])</f>
        <v>0.48</v>
      </c>
      <c r="BL16" s="21">
        <f>(Table3[[#This Row],[W]]*$CG$3)+(Table3[[#This Row],[L]]*$CG$4)+(Table3[[#This Row],[GF]]*$CG$5)+(Table3[[#This Row],[GA]]*$CG$6)</f>
        <v>60.4</v>
      </c>
      <c r="BM16" s="21">
        <f>(82*(((Table3[[#This Row],[PTS%]]*$CG$3)+((1-Table3[[#This Row],[PTS%]])*$CG$4)+(Table3[[#This Row],[GF]]*$CG$5)+(Table3[[#This Row],[GA]]*$CG$6))/Table3[[#This Row],[GP]])) + (Table3[[#This Row],[W]]*$CG$3)+(Table3[[#This Row],[L]]*$CG$4)+(Table3[[#This Row],[GF]]*$CG$5)+(Table3[[#This Row],[GA]]*$CG$6)</f>
        <v>118.70809917355372</v>
      </c>
      <c r="BN16">
        <f>COUNTIFS(DataRegularSeason20242025!$D$3:$D$1315,$A16,DataRegularSeason20242025!$H$3:$H$1315, $A16)</f>
        <v>26</v>
      </c>
      <c r="BO16">
        <f>COUNTIFS(DataRegularSeason20242025!$E$3:$E$1315,$A16,DataRegularSeason20242025!$H$3:$H$1315, $A16)</f>
        <v>31</v>
      </c>
      <c r="BP16">
        <f>BN16+BO16</f>
        <v>57</v>
      </c>
      <c r="BQ16">
        <f>F16-BN16</f>
        <v>-1</v>
      </c>
      <c r="BR16">
        <f>H16-BO16</f>
        <v>-1</v>
      </c>
      <c r="BS16">
        <f>BQ16+BR16</f>
        <v>-2</v>
      </c>
      <c r="BV16">
        <v>1989</v>
      </c>
      <c r="BW16" t="str">
        <f>INDEX(Table2[AwayTeam], Table3[[#This Row],[Column2]])</f>
        <v>PIT</v>
      </c>
      <c r="BX16">
        <f>LARGE((Table2[[#This Row],[AwayTeam]]=Table3[[#This Row],[Teams]]), 1)</f>
        <v>0</v>
      </c>
      <c r="CE16" s="82"/>
      <c r="CF16" s="93"/>
      <c r="CG16" s="83" t="s">
        <v>1845</v>
      </c>
      <c r="CH16" s="83"/>
      <c r="CI16" s="83"/>
      <c r="CJ16" s="83"/>
      <c r="CK16" s="83"/>
      <c r="CL16" s="83"/>
      <c r="CM16" s="83"/>
      <c r="CN16" s="83"/>
      <c r="CO16" s="83"/>
      <c r="CP16" s="83"/>
      <c r="CQ16" s="84"/>
    </row>
    <row r="17" spans="1:95"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18</v>
      </c>
      <c r="E17" s="15">
        <f>Table3[[#This Row],[Watched]]/Table3[[#This Row],[GP]]</f>
        <v>0.31578947368421051</v>
      </c>
      <c r="F17">
        <f>COUNTIFS(DataRegularSeason20242025!$N$3:$N$1315,1,DataRegularSeason20242025!$D$3:$D$1315,$A17)</f>
        <v>31</v>
      </c>
      <c r="G17">
        <f>41-Table3[[#This Row],[GP_A]]</f>
        <v>10</v>
      </c>
      <c r="H17">
        <f>COUNTIFS(DataRegularSeason20242025!$E$3:$E$1315,$A17,DataRegularSeason20242025!$N$3:$N$1315,1)</f>
        <v>26</v>
      </c>
      <c r="I17">
        <f>41-Table3[[#This Row],[GP_H]]</f>
        <v>15</v>
      </c>
      <c r="J17">
        <f>F17+H17</f>
        <v>57</v>
      </c>
      <c r="K17">
        <f>82-Table3[[#This Row],[GP]]</f>
        <v>25</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18</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H17-T17</f>
        <v>10</v>
      </c>
      <c r="Y17">
        <f>COUNTIFS(DataRegularSeason20242025!$E$3:$E$1315,$A17, DataRegularSeason20242025!$S$3:$S$1315, $A17,DataRegularSeason20242025!$M$3:$M$1315,"REG")</f>
        <v>8</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29</v>
      </c>
      <c r="AC17">
        <f>Table3[[#This Row],[L_A]]+Table3[[#This Row],[L_H]]</f>
        <v>28</v>
      </c>
      <c r="AD17">
        <f>Table3[[#This Row],[RW_A]]+Table3[[#This Row],[RW_H]]</f>
        <v>22</v>
      </c>
      <c r="AE17">
        <f>Table3[[#This Row],[RL_A]]+Table3[[#This Row],[RL_H]]</f>
        <v>24</v>
      </c>
      <c r="AF17">
        <f>Table3[[#This Row],[OTW_A]]+Table3[[#This Row],[OTW_H]]</f>
        <v>6</v>
      </c>
      <c r="AG17">
        <f>Table3[[#This Row],[OTL_A]]+Table3[[#This Row],[OTL_H]]</f>
        <v>3</v>
      </c>
      <c r="AH17">
        <f>Table3[[#This Row],[SOW_A]]+Table3[[#This Row],[SOW_H]]</f>
        <v>1</v>
      </c>
      <c r="AI17">
        <f>Table3[[#This Row],[SOL_A]]+Table3[[#This Row],[SOL_H]]</f>
        <v>1</v>
      </c>
      <c r="AJ17" s="20" t="str">
        <f>_xlfn.CONCAT(TEXT(Table3[[#This Row],[OTW]]+Table3[[#This Row],[SOW]], "0"), "-", TEXT(Table3[[#This Row],[OTL]]+Table3[[#This Row],[SOL]],"0"))</f>
        <v>7-4</v>
      </c>
      <c r="AK17">
        <f>(2*(Table3[[#This Row],[W_A]]+Table3[[#This Row],[W_H]]))+Table3[[#This Row],[OTL_A]]+Table3[[#This Row],[SOL_A]]+Table3[[#This Row],[OTL_H]]+Table3[[#This Row],[SOL_H]]</f>
        <v>62</v>
      </c>
      <c r="AL17">
        <f>(3*(Table3[[#This Row],[RW_A]]+Table3[[#This Row],[RW_H]]))+(2*(Table3[[#This Row],[OTW_A]]+Table3[[#This Row],[SOW_A]]+Table3[[#This Row],[OTW_H]]+Table3[[#This Row],[SOW_H]]))+Table3[[#This Row],[OTL_A]]+Table3[[#This Row],[SOL_A]]+Table3[[#This Row],[OTL_H]]+Table3[[#This Row],[SOL_H]]</f>
        <v>84</v>
      </c>
      <c r="AM17" s="15">
        <f>Table3[[#This Row],[PTS]]/(2*Table3[[#This Row],[GP]])</f>
        <v>0.54385964912280704</v>
      </c>
      <c r="AN17" s="15">
        <f>Table3[[#This Row],[PTS2]]/(3*Table3[[#This Row],[GP]])</f>
        <v>0.49122807017543857</v>
      </c>
      <c r="AO17">
        <f>(2*Table3[[#This Row],[GR]])+Table3[[#This Row],[PTS]]</f>
        <v>112</v>
      </c>
      <c r="AP17">
        <f>(3*Table3[[#This Row],[GR]])+Table3[[#This Row],[PTS2]]</f>
        <v>159</v>
      </c>
      <c r="AQ17">
        <f>Table3[[#This Row],[PTS]]+(2 * Table3[[#This Row],[GR]] * Table3[[#This Row],[PTS%]])</f>
        <v>89.192982456140356</v>
      </c>
      <c r="AR17">
        <f>Table3[[#This Row],[PTS2]]+(3 * Table3[[#This Row],[GR]] * Table3[[#This Row],[PTS%2]])</f>
        <v>120.84210526315789</v>
      </c>
      <c r="AS17" s="20" t="str">
        <f>_xlfn.CONCAT(TEXT(Table3[[#This Row],[W]], "0"), "-", TEXT(Table3[[#This Row],[RL]],"0"), "-", TEXT(Table3[[#This Row],[OTL]]+Table3[[#This Row],[SOL]], "0"))</f>
        <v>29-24-4</v>
      </c>
      <c r="AT17">
        <f>COUNTIFS(DataRegularSeason20242025!$D$3:$D$1315,Table3[[#This Row],[Teams]],DataRegularSeason20242025!$K$3:$K$1315,0)</f>
        <v>6</v>
      </c>
      <c r="AU17">
        <f>SUMIF(DataRegularSeason20242025!$D$3:$D$1315,$A17, DataRegularSeason20242025!$J$3:$J$1315)</f>
        <v>73</v>
      </c>
      <c r="AV17">
        <f>SUMIF(DataRegularSeason20242025!$D$3:$D$1315,$A17, DataRegularSeason20242025!$K$3:$K$1315)</f>
        <v>89</v>
      </c>
      <c r="AW17">
        <f>AU17-AV17</f>
        <v>-16</v>
      </c>
      <c r="AX17">
        <f>COUNTIFS(DataRegularSeason20242025!$E$3:$E$1315,Table3[[#This Row],[Teams]],DataRegularSeason20242025!$J$3:$J$1315,0)</f>
        <v>2</v>
      </c>
      <c r="AY17">
        <f>SUMIF(DataRegularSeason20242025!$E$3:$E$1315,$A17,DataRegularSeason20242025!$K$3:$K$1315)</f>
        <v>87</v>
      </c>
      <c r="AZ17">
        <f>SUMIF(DataRegularSeason20242025!$E$3:$E$1315,$A17,DataRegularSeason20242025!$J$3:$J$1315)</f>
        <v>72</v>
      </c>
      <c r="BA17">
        <f>AY17-AZ17</f>
        <v>15</v>
      </c>
      <c r="BB17">
        <f>AU17+AY17</f>
        <v>160</v>
      </c>
      <c r="BC17">
        <f>AV17+AZ17</f>
        <v>161</v>
      </c>
      <c r="BD17">
        <f>BB17-BC17</f>
        <v>-1</v>
      </c>
      <c r="BE17" s="17">
        <f>Table3[[#This Row],[GF]]/Table3[[#This Row],[GP]]</f>
        <v>2.807017543859649</v>
      </c>
      <c r="BF17" s="17">
        <f>Table3[[#This Row],[GA]]/Table3[[#This Row],[GP]]</f>
        <v>2.8245614035087718</v>
      </c>
      <c r="BG17" s="17">
        <f>(Table3[[#This Row],[GF]]-Table3[[#This Row],[GA]])/Table3[[#This Row],[GP]]</f>
        <v>-1.7543859649122806E-2</v>
      </c>
      <c r="BH17" s="49" t="str">
        <f>_xlfn.CONCAT(TEXT(Table3[[#This Row],[W_H]], "0"), "-", TEXT(Table3[[#This Row],[RL_H]],"0"), "-", TEXT(Table3[[#This Row],[OTL_H]]+Table3[[#This Row],[SOL_H]], "0"))</f>
        <v>16-8-2</v>
      </c>
      <c r="BI17" s="49" t="str">
        <f>_xlfn.CONCAT(TEXT(Table3[[#This Row],[W_A]], "0"), "-", TEXT(Table3[[#This Row],[RL_A]],"0"), "-", TEXT(Table3[[#This Row],[OTL_A]]+Table3[[#This Row],[SOL_A]], "0"))</f>
        <v>13-16-2</v>
      </c>
      <c r="BJ17" s="49">
        <f>((2*(Table3[[#This Row],[W_H]]))+Table3[[#This Row],[OTL_H]]+Table3[[#This Row],[SOL_H]])/(2*Table3[[#This Row],[GP_H]])</f>
        <v>0.65384615384615385</v>
      </c>
      <c r="BK17" s="49">
        <f>((2*(Table3[[#This Row],[W_A]]))+Table3[[#This Row],[OTL_A]]+Table3[[#This Row],[SOL_A]])/(2*Table3[[#This Row],[GP_A]])</f>
        <v>0.45161290322580644</v>
      </c>
      <c r="BL17" s="21">
        <f>(Table3[[#This Row],[W]]*$CG$3)+(Table3[[#This Row],[L]]*$CG$4)+(Table3[[#This Row],[GF]]*$CG$5)+(Table3[[#This Row],[GA]]*$CG$6)</f>
        <v>63</v>
      </c>
      <c r="BM17" s="21">
        <f>(82*(((Table3[[#This Row],[PTS%]]*$CG$3)+((1-Table3[[#This Row],[PTS%]])*$CG$4)+(Table3[[#This Row],[GF]]*$CG$5)+(Table3[[#This Row],[GA]]*$CG$6))/Table3[[#This Row],[GP]])) + (Table3[[#This Row],[W]]*$CG$3)+(Table3[[#This Row],[L]]*$CG$4)+(Table3[[#This Row],[GF]]*$CG$5)+(Table3[[#This Row],[GA]]*$CG$6)</f>
        <v>121.27577716220375</v>
      </c>
      <c r="BN17">
        <f>COUNTIFS(DataRegularSeason20242025!$D$3:$D$1315,$A17,DataRegularSeason20242025!$H$3:$H$1315, $A17)</f>
        <v>11</v>
      </c>
      <c r="BO17">
        <f>COUNTIFS(DataRegularSeason20242025!$E$3:$E$1315,$A17,DataRegularSeason20242025!$H$3:$H$1315, $A17)</f>
        <v>13</v>
      </c>
      <c r="BP17">
        <f>BN17+BO17</f>
        <v>24</v>
      </c>
      <c r="BQ17">
        <f>F17-BN17</f>
        <v>20</v>
      </c>
      <c r="BR17">
        <f>H17-BO17</f>
        <v>13</v>
      </c>
      <c r="BS17">
        <f>BQ17+BR17</f>
        <v>33</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35</v>
      </c>
      <c r="B18" t="s">
        <v>97</v>
      </c>
      <c r="C18" t="s">
        <v>98</v>
      </c>
      <c r="D18">
        <f>COUNTIFS(DataRegularSeason20242025!$D$3:$D$1315,$A18,DataRegularSeason20242025!$R$3:$R$1315,1,DataRegularSeason20242025!$N$3:$N$1315,1) + COUNTIFS(DataRegularSeason20242025!$E$3:$E$1315,$A18,DataRegularSeason20242025!$R$3:$R$1315,1,DataRegularSeason20242025!$N$3:$N$1315,1)</f>
        <v>48</v>
      </c>
      <c r="E18" s="15">
        <f>Table3[[#This Row],[Watched]]/Table3[[#This Row],[GP]]</f>
        <v>0.84210526315789469</v>
      </c>
      <c r="F18">
        <f>COUNTIFS(DataRegularSeason20242025!$N$3:$N$1315,1,DataRegularSeason20242025!$D$3:$D$1315,$A18)</f>
        <v>29</v>
      </c>
      <c r="G18">
        <f>41-Table3[[#This Row],[GP_A]]</f>
        <v>12</v>
      </c>
      <c r="H18">
        <f>COUNTIFS(DataRegularSeason20242025!$E$3:$E$1315,$A18,DataRegularSeason20242025!$N$3:$N$1315,1)</f>
        <v>28</v>
      </c>
      <c r="I18">
        <f>41-Table3[[#This Row],[GP_H]]</f>
        <v>13</v>
      </c>
      <c r="J18">
        <f>F18+H18</f>
        <v>57</v>
      </c>
      <c r="K18">
        <f>82-Table3[[#This Row],[GP]]</f>
        <v>25</v>
      </c>
      <c r="L18">
        <f>COUNTIFS(DataRegularSeason20242025!$D$3:$D$1315,$A18, DataRegularSeason20242025!$L$3:$L$1315, $A18,DataRegularSeason20242025!$N$3:$N$1315,1)</f>
        <v>9</v>
      </c>
      <c r="M18">
        <f>COUNTIFS(DataRegularSeason20242025!$D$3:$D$1315,$A18, DataRegularSeason20242025!$L$3:$L$1315, $A18,DataRegularSeason20242025!$N$3:$N$1315,1,DataRegularSeason20242025!$M$3:$M$1315,"REG")</f>
        <v>6</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1</v>
      </c>
      <c r="P18">
        <f>F18-L18</f>
        <v>20</v>
      </c>
      <c r="Q18">
        <f>COUNTIFS(DataRegularSeason20242025!$D$3:$D$1315,$A18, DataRegularSeason20242025!$S$3:$S$1315, $A18,DataRegularSeason20242025!$M$3:$M$1315,"REG")</f>
        <v>16</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18</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2</v>
      </c>
      <c r="W18">
        <f>COUNTIFS(DataRegularSeason20242025!$E$3:$E$1315,$A18, DataRegularSeason20242025!$L$3:$L$1315, $A18,DataRegularSeason20242025!$N$3:$N$1315,1,DataRegularSeason20242025!$M$3:$M$1315,"SO")</f>
        <v>3</v>
      </c>
      <c r="X18">
        <f>H18-T18</f>
        <v>10</v>
      </c>
      <c r="Y18">
        <f>COUNTIFS(DataRegularSeason20242025!$E$3:$E$1315,$A18, DataRegularSeason20242025!$S$3:$S$1315, $A18,DataRegularSeason20242025!$M$3:$M$1315,"REG")</f>
        <v>6</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27</v>
      </c>
      <c r="AC18">
        <f>Table3[[#This Row],[L_A]]+Table3[[#This Row],[L_H]]</f>
        <v>30</v>
      </c>
      <c r="AD18">
        <f>Table3[[#This Row],[RW_A]]+Table3[[#This Row],[RW_H]]</f>
        <v>19</v>
      </c>
      <c r="AE18">
        <f>Table3[[#This Row],[RL_A]]+Table3[[#This Row],[RL_H]]</f>
        <v>22</v>
      </c>
      <c r="AF18">
        <f>Table3[[#This Row],[OTW_A]]+Table3[[#This Row],[OTW_H]]</f>
        <v>4</v>
      </c>
      <c r="AG18">
        <f>Table3[[#This Row],[OTL_A]]+Table3[[#This Row],[OTL_H]]</f>
        <v>7</v>
      </c>
      <c r="AH18">
        <f>Table3[[#This Row],[SOW_A]]+Table3[[#This Row],[SOW_H]]</f>
        <v>4</v>
      </c>
      <c r="AI18">
        <f>Table3[[#This Row],[SOL_A]]+Table3[[#This Row],[SOL_H]]</f>
        <v>1</v>
      </c>
      <c r="AJ18" s="20" t="str">
        <f>_xlfn.CONCAT(TEXT(Table3[[#This Row],[OTW]]+Table3[[#This Row],[SOW]], "0"), "-", TEXT(Table3[[#This Row],[OTL]]+Table3[[#This Row],[SOL]],"0"))</f>
        <v>8-8</v>
      </c>
      <c r="AK18">
        <f>(2*(Table3[[#This Row],[W_A]]+Table3[[#This Row],[W_H]]))+Table3[[#This Row],[OTL_A]]+Table3[[#This Row],[SOL_A]]+Table3[[#This Row],[OTL_H]]+Table3[[#This Row],[SOL_H]]</f>
        <v>62</v>
      </c>
      <c r="AL18">
        <f>(3*(Table3[[#This Row],[RW_A]]+Table3[[#This Row],[RW_H]]))+(2*(Table3[[#This Row],[OTW_A]]+Table3[[#This Row],[SOW_A]]+Table3[[#This Row],[OTW_H]]+Table3[[#This Row],[SOW_H]]))+Table3[[#This Row],[OTL_A]]+Table3[[#This Row],[SOL_A]]+Table3[[#This Row],[OTL_H]]+Table3[[#This Row],[SOL_H]]</f>
        <v>81</v>
      </c>
      <c r="AM18" s="15">
        <f>Table3[[#This Row],[PTS]]/(2*Table3[[#This Row],[GP]])</f>
        <v>0.54385964912280704</v>
      </c>
      <c r="AN18" s="15">
        <f>Table3[[#This Row],[PTS2]]/(3*Table3[[#This Row],[GP]])</f>
        <v>0.47368421052631576</v>
      </c>
      <c r="AO18">
        <f>(2*Table3[[#This Row],[GR]])+Table3[[#This Row],[PTS]]</f>
        <v>112</v>
      </c>
      <c r="AP18">
        <f>(3*Table3[[#This Row],[GR]])+Table3[[#This Row],[PTS2]]</f>
        <v>156</v>
      </c>
      <c r="AQ18">
        <f>Table3[[#This Row],[PTS]]+(2 * Table3[[#This Row],[GR]] * Table3[[#This Row],[PTS%]])</f>
        <v>89.192982456140356</v>
      </c>
      <c r="AR18">
        <f>Table3[[#This Row],[PTS2]]+(3 * Table3[[#This Row],[GR]] * Table3[[#This Row],[PTS%2]])</f>
        <v>116.52631578947368</v>
      </c>
      <c r="AS18" s="20" t="str">
        <f>_xlfn.CONCAT(TEXT(Table3[[#This Row],[W]], "0"), "-", TEXT(Table3[[#This Row],[RL]],"0"), "-", TEXT(Table3[[#This Row],[OTL]]+Table3[[#This Row],[SOL]], "0"))</f>
        <v>27-22-8</v>
      </c>
      <c r="AT18">
        <f>COUNTIFS(DataRegularSeason20242025!$D$3:$D$1315,Table3[[#This Row],[Teams]],DataRegularSeason20242025!$K$3:$K$1315,0)</f>
        <v>0</v>
      </c>
      <c r="AU18">
        <f>SUMIF(DataRegularSeason20242025!$D$3:$D$1315,$A18, DataRegularSeason20242025!$J$3:$J$1315)</f>
        <v>75</v>
      </c>
      <c r="AV18">
        <f>SUMIF(DataRegularSeason20242025!$D$3:$D$1315,$A18, DataRegularSeason20242025!$K$3:$K$1315)</f>
        <v>103</v>
      </c>
      <c r="AW18">
        <f>AU18-AV18</f>
        <v>-28</v>
      </c>
      <c r="AX18">
        <f>COUNTIFS(DataRegularSeason20242025!$E$3:$E$1315,Table3[[#This Row],[Teams]],DataRegularSeason20242025!$J$3:$J$1315,0)</f>
        <v>1</v>
      </c>
      <c r="AY18">
        <f>SUMIF(DataRegularSeason20242025!$E$3:$E$1315,$A18,DataRegularSeason20242025!$K$3:$K$1315)</f>
        <v>114</v>
      </c>
      <c r="AZ18">
        <f>SUMIF(DataRegularSeason20242025!$E$3:$E$1315,$A18,DataRegularSeason20242025!$J$3:$J$1315)</f>
        <v>84</v>
      </c>
      <c r="BA18">
        <f>AY18-AZ18</f>
        <v>30</v>
      </c>
      <c r="BB18">
        <f>AU18+AY18</f>
        <v>189</v>
      </c>
      <c r="BC18">
        <f>AV18+AZ18</f>
        <v>187</v>
      </c>
      <c r="BD18">
        <f>BB18-BC18</f>
        <v>2</v>
      </c>
      <c r="BE18" s="17">
        <f>Table3[[#This Row],[GF]]/Table3[[#This Row],[GP]]</f>
        <v>3.3157894736842106</v>
      </c>
      <c r="BF18" s="17">
        <f>Table3[[#This Row],[GA]]/Table3[[#This Row],[GP]]</f>
        <v>3.2807017543859649</v>
      </c>
      <c r="BG18" s="17">
        <f>(Table3[[#This Row],[GF]]-Table3[[#This Row],[GA]])/Table3[[#This Row],[GP]]</f>
        <v>3.5087719298245612E-2</v>
      </c>
      <c r="BH18" s="49" t="str">
        <f>_xlfn.CONCAT(TEXT(Table3[[#This Row],[W_H]], "0"), "-", TEXT(Table3[[#This Row],[RL_H]],"0"), "-", TEXT(Table3[[#This Row],[OTL_H]]+Table3[[#This Row],[SOL_H]], "0"))</f>
        <v>18-6-4</v>
      </c>
      <c r="BI18" s="49" t="str">
        <f>_xlfn.CONCAT(TEXT(Table3[[#This Row],[W_A]], "0"), "-", TEXT(Table3[[#This Row],[RL_A]],"0"), "-", TEXT(Table3[[#This Row],[OTL_A]]+Table3[[#This Row],[SOL_A]], "0"))</f>
        <v>9-16-4</v>
      </c>
      <c r="BJ18" s="49">
        <f>((2*(Table3[[#This Row],[W_H]]))+Table3[[#This Row],[OTL_H]]+Table3[[#This Row],[SOL_H]])/(2*Table3[[#This Row],[GP_H]])</f>
        <v>0.7142857142857143</v>
      </c>
      <c r="BK18" s="49">
        <f>((2*(Table3[[#This Row],[W_A]]))+Table3[[#This Row],[OTL_A]]+Table3[[#This Row],[SOL_A]])/(2*Table3[[#This Row],[GP_A]])</f>
        <v>0.37931034482758619</v>
      </c>
      <c r="BL18" s="21">
        <f>(Table3[[#This Row],[W]]*$CG$3)+(Table3[[#This Row],[L]]*$CG$4)+(Table3[[#This Row],[GF]]*$CG$5)+(Table3[[#This Row],[GA]]*$CG$6)</f>
        <v>69.55</v>
      </c>
      <c r="BM18" s="21">
        <f>(82*(((Table3[[#This Row],[PTS%]]*$CG$3)+((1-Table3[[#This Row],[PTS%]])*$CG$4)+(Table3[[#This Row],[GF]]*$CG$5)+(Table3[[#This Row],[GA]]*$CG$6))/Table3[[#This Row],[GP]])) + (Table3[[#This Row],[W]]*$CG$3)+(Table3[[#This Row],[L]]*$CG$4)+(Table3[[#This Row],[GF]]*$CG$5)+(Table3[[#This Row],[GA]]*$CG$6)</f>
        <v>137.82402277623882</v>
      </c>
      <c r="BN18">
        <f>COUNTIFS(DataRegularSeason20242025!$D$3:$D$1315,$A18,DataRegularSeason20242025!$H$3:$H$1315, $A18)</f>
        <v>9</v>
      </c>
      <c r="BO18">
        <f>COUNTIFS(DataRegularSeason20242025!$E$3:$E$1315,$A18,DataRegularSeason20242025!$H$3:$H$1315, $A18)</f>
        <v>18</v>
      </c>
      <c r="BP18">
        <f>BN18+BO18</f>
        <v>27</v>
      </c>
      <c r="BQ18">
        <f>F18-BN18</f>
        <v>20</v>
      </c>
      <c r="BR18">
        <f>H18-BO18</f>
        <v>10</v>
      </c>
      <c r="BS18">
        <f>BQ18+BR18</f>
        <v>30</v>
      </c>
      <c r="BW18" t="str">
        <f>INDEX(Table2[AwayTeam], Table3[[#This Row],[Column2]])</f>
        <v>UTA</v>
      </c>
      <c r="BX18">
        <f>LARGE((Table2[[#This Row],[AwayTeam]]=Table3[[#This Row],[Teams]]), 1)</f>
        <v>0</v>
      </c>
      <c r="CA18">
        <f>LARGE($AK$2:$AK$33,1)</f>
        <v>84</v>
      </c>
      <c r="CE18" s="85" t="s">
        <v>1846</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24</v>
      </c>
      <c r="B19" t="s">
        <v>96</v>
      </c>
      <c r="C19" t="s">
        <v>99</v>
      </c>
      <c r="D19">
        <f>COUNTIFS(DataRegularSeason20242025!$D$3:$D$1315,$A19,DataRegularSeason20242025!$R$3:$R$1315,1,DataRegularSeason20242025!$N$3:$N$1315,1) + COUNTIFS(DataRegularSeason20242025!$E$3:$E$1315,$A19,DataRegularSeason20242025!$R$3:$R$1315,1,DataRegularSeason20242025!$N$3:$N$1315,1)</f>
        <v>52</v>
      </c>
      <c r="E19" s="15">
        <f>Table3[[#This Row],[Watched]]/Table3[[#This Row],[GP]]</f>
        <v>0.9285714285714286</v>
      </c>
      <c r="F19">
        <f>COUNTIFS(DataRegularSeason20242025!$N$3:$N$1315,1,DataRegularSeason20242025!$D$3:$D$1315,$A19)</f>
        <v>28</v>
      </c>
      <c r="G19">
        <f>41-Table3[[#This Row],[GP_A]]</f>
        <v>13</v>
      </c>
      <c r="H19">
        <f>COUNTIFS(DataRegularSeason20242025!$E$3:$E$1315,$A19,DataRegularSeason20242025!$N$3:$N$1315,1)</f>
        <v>28</v>
      </c>
      <c r="I19">
        <f>41-Table3[[#This Row],[GP_H]]</f>
        <v>13</v>
      </c>
      <c r="J19">
        <f>F19+H19</f>
        <v>56</v>
      </c>
      <c r="K19">
        <f>82-Table3[[#This Row],[GP]]</f>
        <v>26</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10</v>
      </c>
      <c r="N19">
        <f>COUNTIFS(DataRegularSeason20242025!$D$3:$D$1315,$A19, DataRegularSeason20242025!$L$3:$L$1315, $A19,DataRegularSeason20242025!$N$3:$N$1315,1,DataRegularSeason20242025!$M$3:$M$1315,"OT")</f>
        <v>4</v>
      </c>
      <c r="O19">
        <f>COUNTIFS(DataRegularSeason20242025!$D$3:$D$1315,$A19, DataRegularSeason20242025!$L$3:$L$1315, $A19,DataRegularSeason20242025!$N$3:$N$1315,1,DataRegularSeason20242025!$M$3:$M$1315,"SO")</f>
        <v>1</v>
      </c>
      <c r="P19">
        <f>F19-L19</f>
        <v>13</v>
      </c>
      <c r="Q19">
        <f>COUNTIFS(DataRegularSeason20242025!$D$3:$D$1315,$A19, DataRegularSeason20242025!$S$3:$S$1315, $A19,DataRegularSeason20242025!$M$3:$M$1315,"REG")</f>
        <v>9</v>
      </c>
      <c r="R19">
        <f>COUNTIFS(DataRegularSeason20242025!$D$3:$D$1315,$A19, DataRegularSeason20242025!$S$3:$S$1315, $A19,DataRegularSeason20242025!$M$3:$M$1315,"OT")</f>
        <v>4</v>
      </c>
      <c r="S19">
        <f>COUNTIFS(DataRegularSeason20242025!$D$3:$D$1315,$A19, DataRegularSeason20242025!$S$3:$S$1315, $A19,DataRegularSeason20242025!$M$3:$M$1315,"SO")</f>
        <v>0</v>
      </c>
      <c r="T19">
        <f>COUNTIFS(DataRegularSeason20242025!$E$3:$E$1315,$A19, DataRegularSeason20242025!$L$3:$L$1315, $A19, DataRegularSeason20242025!$N$3:$N$1315,1)</f>
        <v>10</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0</v>
      </c>
      <c r="W19">
        <f>COUNTIFS(DataRegularSeason20242025!$E$3:$E$1315,$A19, DataRegularSeason20242025!$L$3:$L$1315, $A19,DataRegularSeason20242025!$N$3:$N$1315,1,DataRegularSeason20242025!$M$3:$M$1315,"SO")</f>
        <v>0</v>
      </c>
      <c r="X19">
        <f>H19-T19</f>
        <v>18</v>
      </c>
      <c r="Y19">
        <f>COUNTIFS(DataRegularSeason20242025!$E$3:$E$1315,$A19, DataRegularSeason20242025!$S$3:$S$1315, $A19,DataRegularSeason20242025!$M$3:$M$1315,"REG")</f>
        <v>12</v>
      </c>
      <c r="Z19">
        <f>COUNTIFS(DataRegularSeason20242025!$E$3:$E$1315,$A19, DataRegularSeason20242025!$S$3:$S$1315, $A19,DataRegularSeason20242025!$M$3:$M$1315,"OT")</f>
        <v>5</v>
      </c>
      <c r="AA19">
        <f>COUNTIFS(DataRegularSeason20242025!$E$3:$E$1315,$A19, DataRegularSeason20242025!$S$3:$S$1315, $A19,DataRegularSeason20242025!$M$3:$M$1315,"SO")</f>
        <v>1</v>
      </c>
      <c r="AB19">
        <f>Table3[[#This Row],[W_A]]+Table3[[#This Row],[W_H]]</f>
        <v>25</v>
      </c>
      <c r="AC19">
        <f>Table3[[#This Row],[L_A]]+Table3[[#This Row],[L_H]]</f>
        <v>31</v>
      </c>
      <c r="AD19">
        <f>Table3[[#This Row],[RW_A]]+Table3[[#This Row],[RW_H]]</f>
        <v>20</v>
      </c>
      <c r="AE19">
        <f>Table3[[#This Row],[RL_A]]+Table3[[#This Row],[RL_H]]</f>
        <v>21</v>
      </c>
      <c r="AF19">
        <f>Table3[[#This Row],[OTW_A]]+Table3[[#This Row],[OTW_H]]</f>
        <v>4</v>
      </c>
      <c r="AG19">
        <f>Table3[[#This Row],[OTL_A]]+Table3[[#This Row],[OTL_H]]</f>
        <v>9</v>
      </c>
      <c r="AH19">
        <f>Table3[[#This Row],[SOW_A]]+Table3[[#This Row],[SOW_H]]</f>
        <v>1</v>
      </c>
      <c r="AI19">
        <f>Table3[[#This Row],[SOL_A]]+Table3[[#This Row],[SOL_H]]</f>
        <v>1</v>
      </c>
      <c r="AJ19" s="20" t="str">
        <f>_xlfn.CONCAT(TEXT(Table3[[#This Row],[OTW]]+Table3[[#This Row],[SOW]], "0"), "-", TEXT(Table3[[#This Row],[OTL]]+Table3[[#This Row],[SOL]],"0"))</f>
        <v>5-10</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80</v>
      </c>
      <c r="AM19" s="15">
        <f>Table3[[#This Row],[PTS]]/(2*Table3[[#This Row],[GP]])</f>
        <v>0.5357142857142857</v>
      </c>
      <c r="AN19" s="15">
        <f>Table3[[#This Row],[PTS2]]/(3*Table3[[#This Row],[GP]])</f>
        <v>0.47619047619047616</v>
      </c>
      <c r="AO19">
        <f>(2*Table3[[#This Row],[GR]])+Table3[[#This Row],[PTS]]</f>
        <v>112</v>
      </c>
      <c r="AP19">
        <f>(3*Table3[[#This Row],[GR]])+Table3[[#This Row],[PTS2]]</f>
        <v>158</v>
      </c>
      <c r="AQ19">
        <f>Table3[[#This Row],[PTS]]+(2 * Table3[[#This Row],[GR]] * Table3[[#This Row],[PTS%]])</f>
        <v>87.857142857142861</v>
      </c>
      <c r="AR19">
        <f>Table3[[#This Row],[PTS2]]+(3 * Table3[[#This Row],[GR]] * Table3[[#This Row],[PTS%2]])</f>
        <v>117.14285714285714</v>
      </c>
      <c r="AS19" s="20" t="str">
        <f>_xlfn.CONCAT(TEXT(Table3[[#This Row],[W]], "0"), "-", TEXT(Table3[[#This Row],[RL]],"0"), "-", TEXT(Table3[[#This Row],[OTL]]+Table3[[#This Row],[SOL]], "0"))</f>
        <v>25-21-10</v>
      </c>
      <c r="AT19">
        <f>COUNTIFS(DataRegularSeason20242025!$D$3:$D$1315,Table3[[#This Row],[Teams]],DataRegularSeason20242025!$K$3:$K$1315,0)</f>
        <v>3</v>
      </c>
      <c r="AU19">
        <f>SUMIF(DataRegularSeason20242025!$D$3:$D$1315,$A19, DataRegularSeason20242025!$J$3:$J$1315)</f>
        <v>79</v>
      </c>
      <c r="AV19">
        <f>SUMIF(DataRegularSeason20242025!$D$3:$D$1315,$A19, DataRegularSeason20242025!$K$3:$K$1315)</f>
        <v>77</v>
      </c>
      <c r="AW19">
        <f>AU19-AV19</f>
        <v>2</v>
      </c>
      <c r="AX19">
        <f>COUNTIFS(DataRegularSeason20242025!$E$3:$E$1315,Table3[[#This Row],[Teams]],DataRegularSeason20242025!$J$3:$J$1315,0)</f>
        <v>2</v>
      </c>
      <c r="AY19">
        <f>SUMIF(DataRegularSeason20242025!$E$3:$E$1315,$A19,DataRegularSeason20242025!$K$3:$K$1315)</f>
        <v>76</v>
      </c>
      <c r="AZ19">
        <f>SUMIF(DataRegularSeason20242025!$E$3:$E$1315,$A19,DataRegularSeason20242025!$J$3:$J$1315)</f>
        <v>93</v>
      </c>
      <c r="BA19">
        <f>AY19-AZ19</f>
        <v>-17</v>
      </c>
      <c r="BB19">
        <f>AU19+AY19</f>
        <v>155</v>
      </c>
      <c r="BC19">
        <f>AV19+AZ19</f>
        <v>170</v>
      </c>
      <c r="BD19">
        <f>BB19-BC19</f>
        <v>-15</v>
      </c>
      <c r="BE19" s="17">
        <f>Table3[[#This Row],[GF]]/Table3[[#This Row],[GP]]</f>
        <v>2.7678571428571428</v>
      </c>
      <c r="BF19" s="17">
        <f>Table3[[#This Row],[GA]]/Table3[[#This Row],[GP]]</f>
        <v>3.0357142857142856</v>
      </c>
      <c r="BG19" s="17">
        <f>(Table3[[#This Row],[GF]]-Table3[[#This Row],[GA]])/Table3[[#This Row],[GP]]</f>
        <v>-0.26785714285714285</v>
      </c>
      <c r="BH19" s="49" t="str">
        <f>_xlfn.CONCAT(TEXT(Table3[[#This Row],[W_H]], "0"), "-", TEXT(Table3[[#This Row],[RL_H]],"0"), "-", TEXT(Table3[[#This Row],[OTL_H]]+Table3[[#This Row],[SOL_H]], "0"))</f>
        <v>10-12-6</v>
      </c>
      <c r="BI19" s="49" t="str">
        <f>_xlfn.CONCAT(TEXT(Table3[[#This Row],[W_A]], "0"), "-", TEXT(Table3[[#This Row],[RL_A]],"0"), "-", TEXT(Table3[[#This Row],[OTL_A]]+Table3[[#This Row],[SOL_A]], "0"))</f>
        <v>15-9-4</v>
      </c>
      <c r="BJ19" s="49">
        <f>((2*(Table3[[#This Row],[W_H]]))+Table3[[#This Row],[OTL_H]]+Table3[[#This Row],[SOL_H]])/(2*Table3[[#This Row],[GP_H]])</f>
        <v>0.4642857142857143</v>
      </c>
      <c r="BK19" s="49">
        <f>((2*(Table3[[#This Row],[W_A]]))+Table3[[#This Row],[OTL_A]]+Table3[[#This Row],[SOL_A]])/(2*Table3[[#This Row],[GP_A]])</f>
        <v>0.6071428571428571</v>
      </c>
      <c r="BL19" s="21">
        <f>(Table3[[#This Row],[W]]*$CG$3)+(Table3[[#This Row],[L]]*$CG$4)+(Table3[[#This Row],[GF]]*$CG$5)+(Table3[[#This Row],[GA]]*$CG$6)</f>
        <v>62.05</v>
      </c>
      <c r="BM19" s="21">
        <f>(82*(((Table3[[#This Row],[PTS%]]*$CG$3)+((1-Table3[[#This Row],[PTS%]])*$CG$4)+(Table3[[#This Row],[GF]]*$CG$5)+(Table3[[#This Row],[GA]]*$CG$6))/Table3[[#This Row],[GP]])) + (Table3[[#This Row],[W]]*$CG$3)+(Table3[[#This Row],[L]]*$CG$4)+(Table3[[#This Row],[GF]]*$CG$5)+(Table3[[#This Row],[GA]]*$CG$6)</f>
        <v>121.58367346938776</v>
      </c>
      <c r="BN19">
        <f>COUNTIFS(DataRegularSeason20242025!$D$3:$D$1315,$A19,DataRegularSeason20242025!$H$3:$H$1315, $A19)</f>
        <v>9</v>
      </c>
      <c r="BO19">
        <f>COUNTIFS(DataRegularSeason20242025!$E$3:$E$1315,$A19,DataRegularSeason20242025!$H$3:$H$1315, $A19)</f>
        <v>13</v>
      </c>
      <c r="BP19">
        <f>BN19+BO19</f>
        <v>22</v>
      </c>
      <c r="BQ19">
        <f>F19-BN19</f>
        <v>19</v>
      </c>
      <c r="BR19">
        <f>H19-BO19</f>
        <v>15</v>
      </c>
      <c r="BS19">
        <f>BQ19+BR19</f>
        <v>34</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15</v>
      </c>
      <c r="B20" t="s">
        <v>97</v>
      </c>
      <c r="C20" t="s">
        <v>80</v>
      </c>
      <c r="D20">
        <f>COUNTIFS(DataRegularSeason20242025!$D$3:$D$1315,$A20,DataRegularSeason20242025!$R$3:$R$1315,1,DataRegularSeason20242025!$N$3:$N$1315,1) + COUNTIFS(DataRegularSeason20242025!$E$3:$E$1315,$A20,DataRegularSeason20242025!$R$3:$R$1315,1,DataRegularSeason20242025!$N$3:$N$1315,1)</f>
        <v>54</v>
      </c>
      <c r="E20" s="15">
        <f>Table3[[#This Row],[Watched]]/Table3[[#This Row],[GP]]</f>
        <v>0.93103448275862066</v>
      </c>
      <c r="F20">
        <f>COUNTIFS(DataRegularSeason20242025!$N$3:$N$1315,1,DataRegularSeason20242025!$D$3:$D$1315,$A20)</f>
        <v>27</v>
      </c>
      <c r="G20">
        <f>41-Table3[[#This Row],[GP_A]]</f>
        <v>14</v>
      </c>
      <c r="H20">
        <f>COUNTIFS(DataRegularSeason20242025!$E$3:$E$1315,$A20,DataRegularSeason20242025!$N$3:$N$1315,1)</f>
        <v>31</v>
      </c>
      <c r="I20">
        <f>41-Table3[[#This Row],[GP_H]]</f>
        <v>10</v>
      </c>
      <c r="J20">
        <f>F20+H20</f>
        <v>58</v>
      </c>
      <c r="K20">
        <f>82-Table3[[#This Row],[GP]]</f>
        <v>24</v>
      </c>
      <c r="L20">
        <f>COUNTIFS(DataRegularSeason20242025!$D$3:$D$1315,$A20, DataRegularSeason20242025!$L$3:$L$1315, $A20,DataRegularSeason20242025!$N$3:$N$1315,1)</f>
        <v>9</v>
      </c>
      <c r="M20">
        <f>COUNTIFS(DataRegularSeason20242025!$D$3:$D$1315,$A20, DataRegularSeason20242025!$L$3:$L$1315, $A20,DataRegularSeason20242025!$N$3:$N$1315,1,DataRegularSeason20242025!$M$3:$M$1315,"REG")</f>
        <v>7</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0</v>
      </c>
      <c r="P20">
        <f>F20-L20</f>
        <v>18</v>
      </c>
      <c r="Q20">
        <f>COUNTIFS(DataRegularSeason20242025!$D$3:$D$1315,$A20, DataRegularSeason20242025!$S$3:$S$1315, $A20,DataRegularSeason20242025!$M$3:$M$1315,"REG")</f>
        <v>15</v>
      </c>
      <c r="R20">
        <f>COUNTIFS(DataRegularSeason20242025!$D$3:$D$1315,$A20, DataRegularSeason20242025!$S$3:$S$1315, $A20,DataRegularSeason20242025!$M$3:$M$1315,"OT")</f>
        <v>2</v>
      </c>
      <c r="S20">
        <f>COUNTIFS(DataRegularSeason20242025!$D$3:$D$1315,$A20, DataRegularSeason20242025!$S$3:$S$1315, $A20,DataRegularSeason20242025!$M$3:$M$1315,"SO")</f>
        <v>1</v>
      </c>
      <c r="T20">
        <f>COUNTIFS(DataRegularSeason20242025!$E$3:$E$1315,$A20, DataRegularSeason20242025!$L$3:$L$1315, $A20, DataRegularSeason20242025!$N$3:$N$1315,1)</f>
        <v>18</v>
      </c>
      <c r="U20">
        <f>COUNTIFS(DataRegularSeason20242025!$E$3:$E$1315,$A20, DataRegularSeason20242025!$L$3:$L$1315, $A20,DataRegularSeason20242025!$N$3:$N$1315,1,DataRegularSeason20242025!$M$3:$M$1315,"REG")</f>
        <v>13</v>
      </c>
      <c r="V20">
        <f>COUNTIFS(DataRegularSeason20242025!$E$3:$E$1315,$A20, DataRegularSeason20242025!$L$3:$L$1315, $A20,DataRegularSeason20242025!$N$3:$N$1315,1,DataRegularSeason20242025!$M$3:$M$1315,"OT")</f>
        <v>5</v>
      </c>
      <c r="W20">
        <f>COUNTIFS(DataRegularSeason20242025!$E$3:$E$1315,$A20, DataRegularSeason20242025!$L$3:$L$1315, $A20,DataRegularSeason20242025!$N$3:$N$1315,1,DataRegularSeason20242025!$M$3:$M$1315,"SO")</f>
        <v>0</v>
      </c>
      <c r="X20">
        <f>H20-T20</f>
        <v>13</v>
      </c>
      <c r="Y20">
        <f>COUNTIFS(DataRegularSeason20242025!$E$3:$E$1315,$A20, DataRegularSeason20242025!$S$3:$S$1315, $A20,DataRegularSeason20242025!$M$3:$M$1315,"REG")</f>
        <v>9</v>
      </c>
      <c r="Z20">
        <f>COUNTIFS(DataRegularSeason20242025!$E$3:$E$1315,$A20, DataRegularSeason20242025!$S$3:$S$1315, $A20,DataRegularSeason20242025!$M$3:$M$1315,"OT")</f>
        <v>4</v>
      </c>
      <c r="AA20">
        <f>COUNTIFS(DataRegularSeason20242025!$E$3:$E$1315,$A20, DataRegularSeason20242025!$S$3:$S$1315, $A20,DataRegularSeason20242025!$M$3:$M$1315,"SO")</f>
        <v>0</v>
      </c>
      <c r="AB20">
        <f>Table3[[#This Row],[W_A]]+Table3[[#This Row],[W_H]]</f>
        <v>27</v>
      </c>
      <c r="AC20">
        <f>Table3[[#This Row],[L_A]]+Table3[[#This Row],[L_H]]</f>
        <v>31</v>
      </c>
      <c r="AD20">
        <f>Table3[[#This Row],[RW_A]]+Table3[[#This Row],[RW_H]]</f>
        <v>20</v>
      </c>
      <c r="AE20">
        <f>Table3[[#This Row],[RL_A]]+Table3[[#This Row],[RL_H]]</f>
        <v>24</v>
      </c>
      <c r="AF20">
        <f>Table3[[#This Row],[OTW_A]]+Table3[[#This Row],[OTW_H]]</f>
        <v>7</v>
      </c>
      <c r="AG20">
        <f>Table3[[#This Row],[OTL_A]]+Table3[[#This Row],[OTL_H]]</f>
        <v>6</v>
      </c>
      <c r="AH20">
        <f>Table3[[#This Row],[SOW_A]]+Table3[[#This Row],[SOW_H]]</f>
        <v>0</v>
      </c>
      <c r="AI20">
        <f>Table3[[#This Row],[SOL_A]]+Table3[[#This Row],[SOL_H]]</f>
        <v>1</v>
      </c>
      <c r="AJ20" s="20" t="str">
        <f>_xlfn.CONCAT(TEXT(Table3[[#This Row],[OTW]]+Table3[[#This Row],[SOW]], "0"), "-", TEXT(Table3[[#This Row],[OTL]]+Table3[[#This Row],[SOL]],"0"))</f>
        <v>7-7</v>
      </c>
      <c r="AK20">
        <f>(2*(Table3[[#This Row],[W_A]]+Table3[[#This Row],[W_H]]))+Table3[[#This Row],[OTL_A]]+Table3[[#This Row],[SOL_A]]+Table3[[#This Row],[OTL_H]]+Table3[[#This Row],[SOL_H]]</f>
        <v>61</v>
      </c>
      <c r="AL20">
        <f>(3*(Table3[[#This Row],[RW_A]]+Table3[[#This Row],[RW_H]]))+(2*(Table3[[#This Row],[OTW_A]]+Table3[[#This Row],[SOW_A]]+Table3[[#This Row],[OTW_H]]+Table3[[#This Row],[SOW_H]]))+Table3[[#This Row],[OTL_A]]+Table3[[#This Row],[SOL_A]]+Table3[[#This Row],[OTL_H]]+Table3[[#This Row],[SOL_H]]</f>
        <v>81</v>
      </c>
      <c r="AM20" s="15">
        <f>Table3[[#This Row],[PTS]]/(2*Table3[[#This Row],[GP]])</f>
        <v>0.52586206896551724</v>
      </c>
      <c r="AN20" s="15">
        <f>Table3[[#This Row],[PTS2]]/(3*Table3[[#This Row],[GP]])</f>
        <v>0.46551724137931033</v>
      </c>
      <c r="AO20">
        <f>(2*Table3[[#This Row],[GR]])+Table3[[#This Row],[PTS]]</f>
        <v>109</v>
      </c>
      <c r="AP20">
        <f>(3*Table3[[#This Row],[GR]])+Table3[[#This Row],[PTS2]]</f>
        <v>153</v>
      </c>
      <c r="AQ20">
        <f>Table3[[#This Row],[PTS]]+(2 * Table3[[#This Row],[GR]] * Table3[[#This Row],[PTS%]])</f>
        <v>86.241379310344826</v>
      </c>
      <c r="AR20">
        <f>Table3[[#This Row],[PTS2]]+(3 * Table3[[#This Row],[GR]] * Table3[[#This Row],[PTS%2]])</f>
        <v>114.51724137931035</v>
      </c>
      <c r="AS20" s="20" t="str">
        <f>_xlfn.CONCAT(TEXT(Table3[[#This Row],[W]], "0"), "-", TEXT(Table3[[#This Row],[RL]],"0"), "-", TEXT(Table3[[#This Row],[OTL]]+Table3[[#This Row],[SOL]], "0"))</f>
        <v>27-24-7</v>
      </c>
      <c r="AT20">
        <f>COUNTIFS(DataRegularSeason20242025!$D$3:$D$1315,Table3[[#This Row],[Teams]],DataRegularSeason20242025!$K$3:$K$1315,0)</f>
        <v>1</v>
      </c>
      <c r="AU20">
        <f>SUMIF(DataRegularSeason20242025!$D$3:$D$1315,$A20, DataRegularSeason20242025!$J$3:$J$1315)</f>
        <v>68</v>
      </c>
      <c r="AV20">
        <f>SUMIF(DataRegularSeason20242025!$D$3:$D$1315,$A20, DataRegularSeason20242025!$K$3:$K$1315)</f>
        <v>107</v>
      </c>
      <c r="AW20">
        <f>AU20-AV20</f>
        <v>-39</v>
      </c>
      <c r="AX20">
        <f>COUNTIFS(DataRegularSeason20242025!$E$3:$E$1315,Table3[[#This Row],[Teams]],DataRegularSeason20242025!$J$3:$J$1315,0)</f>
        <v>5</v>
      </c>
      <c r="AY20">
        <f>SUMIF(DataRegularSeason20242025!$E$3:$E$1315,$A20,DataRegularSeason20242025!$K$3:$K$1315)</f>
        <v>91</v>
      </c>
      <c r="AZ20">
        <f>SUMIF(DataRegularSeason20242025!$E$3:$E$1315,$A20,DataRegularSeason20242025!$J$3:$J$1315)</f>
        <v>78</v>
      </c>
      <c r="BA20">
        <f>AY20-AZ20</f>
        <v>13</v>
      </c>
      <c r="BB20">
        <f>AU20+AY20</f>
        <v>159</v>
      </c>
      <c r="BC20">
        <f>AV20+AZ20</f>
        <v>185</v>
      </c>
      <c r="BD20">
        <f>BB20-BC20</f>
        <v>-26</v>
      </c>
      <c r="BE20" s="17">
        <f>Table3[[#This Row],[GF]]/Table3[[#This Row],[GP]]</f>
        <v>2.7413793103448274</v>
      </c>
      <c r="BF20" s="17">
        <f>Table3[[#This Row],[GA]]/Table3[[#This Row],[GP]]</f>
        <v>3.1896551724137931</v>
      </c>
      <c r="BG20" s="17">
        <f>(Table3[[#This Row],[GF]]-Table3[[#This Row],[GA]])/Table3[[#This Row],[GP]]</f>
        <v>-0.44827586206896552</v>
      </c>
      <c r="BH20" s="49" t="str">
        <f>_xlfn.CONCAT(TEXT(Table3[[#This Row],[W_H]], "0"), "-", TEXT(Table3[[#This Row],[RL_H]],"0"), "-", TEXT(Table3[[#This Row],[OTL_H]]+Table3[[#This Row],[SOL_H]], "0"))</f>
        <v>18-9-4</v>
      </c>
      <c r="BI20" s="49" t="str">
        <f>_xlfn.CONCAT(TEXT(Table3[[#This Row],[W_A]], "0"), "-", TEXT(Table3[[#This Row],[RL_A]],"0"), "-", TEXT(Table3[[#This Row],[OTL_A]]+Table3[[#This Row],[SOL_A]], "0"))</f>
        <v>9-15-3</v>
      </c>
      <c r="BJ20" s="49">
        <f>((2*(Table3[[#This Row],[W_H]]))+Table3[[#This Row],[OTL_H]]+Table3[[#This Row],[SOL_H]])/(2*Table3[[#This Row],[GP_H]])</f>
        <v>0.64516129032258063</v>
      </c>
      <c r="BK20" s="49">
        <f>((2*(Table3[[#This Row],[W_A]]))+Table3[[#This Row],[OTL_A]]+Table3[[#This Row],[SOL_A]])/(2*Table3[[#This Row],[GP_A]])</f>
        <v>0.3888888888888889</v>
      </c>
      <c r="BL20" s="21">
        <f>(Table3[[#This Row],[W]]*$CG$3)+(Table3[[#This Row],[L]]*$CG$4)+(Table3[[#This Row],[GF]]*$CG$5)+(Table3[[#This Row],[GA]]*$CG$6)</f>
        <v>65.149999999999991</v>
      </c>
      <c r="BM20" s="21">
        <f>(82*(((Table3[[#This Row],[PTS%]]*$CG$3)+((1-Table3[[#This Row],[PTS%]])*$CG$4)+(Table3[[#This Row],[GF]]*$CG$5)+(Table3[[#This Row],[GA]]*$CG$6))/Table3[[#This Row],[GP]])) + (Table3[[#This Row],[W]]*$CG$3)+(Table3[[#This Row],[L]]*$CG$4)+(Table3[[#This Row],[GF]]*$CG$5)+(Table3[[#This Row],[GA]]*$CG$6)</f>
        <v>125.59696789536265</v>
      </c>
      <c r="BN20">
        <f>COUNTIFS(DataRegularSeason20242025!$D$3:$D$1315,$A20,DataRegularSeason20242025!$H$3:$H$1315, $A20)</f>
        <v>10</v>
      </c>
      <c r="BO20">
        <f>COUNTIFS(DataRegularSeason20242025!$E$3:$E$1315,$A20,DataRegularSeason20242025!$H$3:$H$1315, $A20)</f>
        <v>13</v>
      </c>
      <c r="BP20">
        <f>BN20+BO20</f>
        <v>23</v>
      </c>
      <c r="BQ20">
        <f>F20-BN20</f>
        <v>17</v>
      </c>
      <c r="BR20">
        <f>H20-BO20</f>
        <v>18</v>
      </c>
      <c r="BS20">
        <f>BQ20+BR20</f>
        <v>35</v>
      </c>
      <c r="BV20">
        <v>2011</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32</v>
      </c>
      <c r="B21" t="s">
        <v>97</v>
      </c>
      <c r="C21" t="s">
        <v>98</v>
      </c>
      <c r="D21">
        <f>COUNTIFS(DataRegularSeason20242025!$D$3:$D$1315,$A21,DataRegularSeason20242025!$R$3:$R$1315,1,DataRegularSeason20242025!$N$3:$N$1315,1) + COUNTIFS(DataRegularSeason20242025!$E$3:$E$1315,$A21,DataRegularSeason20242025!$R$3:$R$1315,1,DataRegularSeason20242025!$N$3:$N$1315,1)</f>
        <v>44</v>
      </c>
      <c r="E21" s="15">
        <f>Table3[[#This Row],[Watched]]/Table3[[#This Row],[GP]]</f>
        <v>0.8</v>
      </c>
      <c r="F21">
        <f>COUNTIFS(DataRegularSeason20242025!$N$3:$N$1315,1,DataRegularSeason20242025!$D$3:$D$1315,$A21)</f>
        <v>29</v>
      </c>
      <c r="G21">
        <f>41-Table3[[#This Row],[GP_A]]</f>
        <v>12</v>
      </c>
      <c r="H21">
        <f>COUNTIFS(DataRegularSeason20242025!$E$3:$E$1315,$A21,DataRegularSeason20242025!$N$3:$N$1315,1)</f>
        <v>26</v>
      </c>
      <c r="I21">
        <f>41-Table3[[#This Row],[GP_H]]</f>
        <v>15</v>
      </c>
      <c r="J21">
        <f>F21+H21</f>
        <v>55</v>
      </c>
      <c r="K21">
        <f>82-Table3[[#This Row],[GP]]</f>
        <v>27</v>
      </c>
      <c r="L21">
        <f>COUNTIFS(DataRegularSeason20242025!$D$3:$D$1315,$A21, DataRegularSeason20242025!$L$3:$L$1315, $A21,DataRegularSeason20242025!$N$3:$N$1315,1)</f>
        <v>12</v>
      </c>
      <c r="M21">
        <f>COUNTIFS(DataRegularSeason20242025!$D$3:$D$1315,$A21, DataRegularSeason20242025!$L$3:$L$1315, $A21,DataRegularSeason20242025!$N$3:$N$1315,1,DataRegularSeason20242025!$M$3:$M$1315,"REG")</f>
        <v>9</v>
      </c>
      <c r="N21">
        <f>COUNTIFS(DataRegularSeason20242025!$D$3:$D$1315,$A21, DataRegularSeason20242025!$L$3:$L$1315, $A21,DataRegularSeason20242025!$N$3:$N$1315,1,DataRegularSeason20242025!$M$3:$M$1315,"OT")</f>
        <v>3</v>
      </c>
      <c r="O21">
        <f>COUNTIFS(DataRegularSeason20242025!$D$3:$D$1315,$A21, DataRegularSeason20242025!$L$3:$L$1315, $A21,DataRegularSeason20242025!$N$3:$N$1315,1,DataRegularSeason20242025!$M$3:$M$1315,"SO")</f>
        <v>0</v>
      </c>
      <c r="P21">
        <f>F21-L21</f>
        <v>17</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1</v>
      </c>
      <c r="T21">
        <f>COUNTIFS(DataRegularSeason20242025!$E$3:$E$1315,$A21, DataRegularSeason20242025!$L$3:$L$1315, $A21, DataRegularSeason20242025!$N$3:$N$1315,1)</f>
        <v>13</v>
      </c>
      <c r="U21">
        <f>COUNTIFS(DataRegularSeason20242025!$E$3:$E$1315,$A21, DataRegularSeason20242025!$L$3:$L$1315, $A21,DataRegularSeason20242025!$N$3:$N$1315,1,DataRegularSeason20242025!$M$3:$M$1315,"REG")</f>
        <v>10</v>
      </c>
      <c r="V21">
        <f>COUNTIFS(DataRegularSeason20242025!$E$3:$E$1315,$A21, DataRegularSeason20242025!$L$3:$L$1315, $A21,DataRegularSeason20242025!$N$3:$N$1315,1,DataRegularSeason20242025!$M$3:$M$1315,"OT")</f>
        <v>1</v>
      </c>
      <c r="W21">
        <f>COUNTIFS(DataRegularSeason20242025!$E$3:$E$1315,$A21, DataRegularSeason20242025!$L$3:$L$1315, $A21,DataRegularSeason20242025!$N$3:$N$1315,1,DataRegularSeason20242025!$M$3:$M$1315,"SO")</f>
        <v>2</v>
      </c>
      <c r="X21">
        <f>H21-T21</f>
        <v>13</v>
      </c>
      <c r="Y21">
        <f>COUNTIFS(DataRegularSeason20242025!$E$3:$E$1315,$A21, DataRegularSeason20242025!$S$3:$S$1315, $A21,DataRegularSeason20242025!$M$3:$M$1315,"REG")</f>
        <v>11</v>
      </c>
      <c r="Z21">
        <f>COUNTIFS(DataRegularSeason20242025!$E$3:$E$1315,$A21, DataRegularSeason20242025!$S$3:$S$1315, $A21,DataRegularSeason20242025!$M$3:$M$1315,"OT")</f>
        <v>2</v>
      </c>
      <c r="AA21">
        <f>COUNTIFS(DataRegularSeason20242025!$E$3:$E$1315,$A21, DataRegularSeason20242025!$S$3:$S$1315, $A21,DataRegularSeason20242025!$M$3:$M$1315,"SO")</f>
        <v>0</v>
      </c>
      <c r="AB21">
        <f>Table3[[#This Row],[W_A]]+Table3[[#This Row],[W_H]]</f>
        <v>25</v>
      </c>
      <c r="AC21">
        <f>Table3[[#This Row],[L_A]]+Table3[[#This Row],[L_H]]</f>
        <v>30</v>
      </c>
      <c r="AD21">
        <f>Table3[[#This Row],[RW_A]]+Table3[[#This Row],[RW_H]]</f>
        <v>19</v>
      </c>
      <c r="AE21">
        <f>Table3[[#This Row],[RL_A]]+Table3[[#This Row],[RL_H]]</f>
        <v>23</v>
      </c>
      <c r="AF21">
        <f>Table3[[#This Row],[OTW_A]]+Table3[[#This Row],[OTW_H]]</f>
        <v>4</v>
      </c>
      <c r="AG21">
        <f>Table3[[#This Row],[OTL_A]]+Table3[[#This Row],[OTL_H]]</f>
        <v>6</v>
      </c>
      <c r="AH21">
        <f>Table3[[#This Row],[SOW_A]]+Table3[[#This Row],[SOW_H]]</f>
        <v>2</v>
      </c>
      <c r="AI21">
        <f>Table3[[#This Row],[SOL_A]]+Table3[[#This Row],[SOL_H]]</f>
        <v>1</v>
      </c>
      <c r="AJ21" s="20" t="str">
        <f>_xlfn.CONCAT(TEXT(Table3[[#This Row],[OTW]]+Table3[[#This Row],[SOW]], "0"), "-", TEXT(Table3[[#This Row],[OTL]]+Table3[[#This Row],[SOL]],"0"))</f>
        <v>6-7</v>
      </c>
      <c r="AK21">
        <f>(2*(Table3[[#This Row],[W_A]]+Table3[[#This Row],[W_H]]))+Table3[[#This Row],[OTL_A]]+Table3[[#This Row],[SOL_A]]+Table3[[#This Row],[OTL_H]]+Table3[[#This Row],[SOL_H]]</f>
        <v>57</v>
      </c>
      <c r="AL21">
        <f>(3*(Table3[[#This Row],[RW_A]]+Table3[[#This Row],[RW_H]]))+(2*(Table3[[#This Row],[OTW_A]]+Table3[[#This Row],[SOW_A]]+Table3[[#This Row],[OTW_H]]+Table3[[#This Row],[SOW_H]]))+Table3[[#This Row],[OTL_A]]+Table3[[#This Row],[SOL_A]]+Table3[[#This Row],[OTL_H]]+Table3[[#This Row],[SOL_H]]</f>
        <v>76</v>
      </c>
      <c r="AM21" s="15">
        <f>Table3[[#This Row],[PTS]]/(2*Table3[[#This Row],[GP]])</f>
        <v>0.51818181818181819</v>
      </c>
      <c r="AN21" s="15">
        <f>Table3[[#This Row],[PTS2]]/(3*Table3[[#This Row],[GP]])</f>
        <v>0.46060606060606063</v>
      </c>
      <c r="AO21">
        <f>(2*Table3[[#This Row],[GR]])+Table3[[#This Row],[PTS]]</f>
        <v>111</v>
      </c>
      <c r="AP21">
        <f>(3*Table3[[#This Row],[GR]])+Table3[[#This Row],[PTS2]]</f>
        <v>157</v>
      </c>
      <c r="AQ21">
        <f>Table3[[#This Row],[PTS]]+(2 * Table3[[#This Row],[GR]] * Table3[[#This Row],[PTS%]])</f>
        <v>84.981818181818184</v>
      </c>
      <c r="AR21">
        <f>Table3[[#This Row],[PTS2]]+(3 * Table3[[#This Row],[GR]] * Table3[[#This Row],[PTS%2]])</f>
        <v>113.30909090909091</v>
      </c>
      <c r="AS21" s="20" t="str">
        <f>_xlfn.CONCAT(TEXT(Table3[[#This Row],[W]], "0"), "-", TEXT(Table3[[#This Row],[RL]],"0"), "-", TEXT(Table3[[#This Row],[OTL]]+Table3[[#This Row],[SOL]], "0"))</f>
        <v>25-23-7</v>
      </c>
      <c r="AT21">
        <f>COUNTIFS(DataRegularSeason20242025!$D$3:$D$1315,Table3[[#This Row],[Teams]],DataRegularSeason20242025!$K$3:$K$1315,0)</f>
        <v>2</v>
      </c>
      <c r="AU21">
        <f>SUMIF(DataRegularSeason20242025!$D$3:$D$1315,$A21, DataRegularSeason20242025!$J$3:$J$1315)</f>
        <v>79</v>
      </c>
      <c r="AV21">
        <f>SUMIF(DataRegularSeason20242025!$D$3:$D$1315,$A21, DataRegularSeason20242025!$K$3:$K$1315)</f>
        <v>84</v>
      </c>
      <c r="AW21">
        <f>AU21-AV21</f>
        <v>-5</v>
      </c>
      <c r="AX21">
        <f>COUNTIFS(DataRegularSeason20242025!$E$3:$E$1315,Table3[[#This Row],[Teams]],DataRegularSeason20242025!$J$3:$J$1315,0)</f>
        <v>1</v>
      </c>
      <c r="AY21">
        <f>SUMIF(DataRegularSeason20242025!$E$3:$E$1315,$A21,DataRegularSeason20242025!$K$3:$K$1315)</f>
        <v>73</v>
      </c>
      <c r="AZ21">
        <f>SUMIF(DataRegularSeason20242025!$E$3:$E$1315,$A21,DataRegularSeason20242025!$J$3:$J$1315)</f>
        <v>78</v>
      </c>
      <c r="BA21">
        <f>AY21-AZ21</f>
        <v>-5</v>
      </c>
      <c r="BB21">
        <f>AU21+AY21</f>
        <v>152</v>
      </c>
      <c r="BC21">
        <f>AV21+AZ21</f>
        <v>162</v>
      </c>
      <c r="BD21">
        <f>BB21-BC21</f>
        <v>-10</v>
      </c>
      <c r="BE21" s="17">
        <f>Table3[[#This Row],[GF]]/Table3[[#This Row],[GP]]</f>
        <v>2.7636363636363637</v>
      </c>
      <c r="BF21" s="17">
        <f>Table3[[#This Row],[GA]]/Table3[[#This Row],[GP]]</f>
        <v>2.9454545454545453</v>
      </c>
      <c r="BG21" s="17">
        <f>(Table3[[#This Row],[GF]]-Table3[[#This Row],[GA]])/Table3[[#This Row],[GP]]</f>
        <v>-0.18181818181818182</v>
      </c>
      <c r="BH21" s="49" t="str">
        <f>_xlfn.CONCAT(TEXT(Table3[[#This Row],[W_H]], "0"), "-", TEXT(Table3[[#This Row],[RL_H]],"0"), "-", TEXT(Table3[[#This Row],[OTL_H]]+Table3[[#This Row],[SOL_H]], "0"))</f>
        <v>13-11-2</v>
      </c>
      <c r="BI21" s="49" t="str">
        <f>_xlfn.CONCAT(TEXT(Table3[[#This Row],[W_A]], "0"), "-", TEXT(Table3[[#This Row],[RL_A]],"0"), "-", TEXT(Table3[[#This Row],[OTL_A]]+Table3[[#This Row],[SOL_A]], "0"))</f>
        <v>12-12-5</v>
      </c>
      <c r="BJ21" s="49">
        <f>((2*(Table3[[#This Row],[W_H]]))+Table3[[#This Row],[OTL_H]]+Table3[[#This Row],[SOL_H]])/(2*Table3[[#This Row],[GP_H]])</f>
        <v>0.53846153846153844</v>
      </c>
      <c r="BK21" s="49">
        <f>((2*(Table3[[#This Row],[W_A]]))+Table3[[#This Row],[OTL_A]]+Table3[[#This Row],[SOL_A]])/(2*Table3[[#This Row],[GP_A]])</f>
        <v>0.5</v>
      </c>
      <c r="BL21" s="21">
        <f>(Table3[[#This Row],[W]]*$CG$3)+(Table3[[#This Row],[L]]*$CG$4)+(Table3[[#This Row],[GF]]*$CG$5)+(Table3[[#This Row],[GA]]*$CG$6)</f>
        <v>60.5</v>
      </c>
      <c r="BM21" s="21">
        <f>(82*(((Table3[[#This Row],[PTS%]]*$CG$3)+((1-Table3[[#This Row],[PTS%]])*$CG$4)+(Table3[[#This Row],[GF]]*$CG$5)+(Table3[[#This Row],[GA]]*$CG$6))/Table3[[#This Row],[GP]])) + (Table3[[#This Row],[W]]*$CG$3)+(Table3[[#This Row],[L]]*$CG$4)+(Table3[[#This Row],[GF]]*$CG$5)+(Table3[[#This Row],[GA]]*$CG$6)</f>
        <v>119.24723966942149</v>
      </c>
      <c r="BN21">
        <f>COUNTIFS(DataRegularSeason20242025!$D$3:$D$1315,$A21,DataRegularSeason20242025!$H$3:$H$1315, $A21)</f>
        <v>5</v>
      </c>
      <c r="BO21">
        <f>COUNTIFS(DataRegularSeason20242025!$E$3:$E$1315,$A21,DataRegularSeason20242025!$H$3:$H$1315, $A21)</f>
        <v>10</v>
      </c>
      <c r="BP21">
        <f>BN21+BO21</f>
        <v>15</v>
      </c>
      <c r="BQ21">
        <f>F21-BN21</f>
        <v>24</v>
      </c>
      <c r="BR21">
        <f>H21-BO21</f>
        <v>16</v>
      </c>
      <c r="BS21">
        <f>BQ21+BR21</f>
        <v>40</v>
      </c>
      <c r="BV21">
        <v>1983</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19</v>
      </c>
      <c r="B22" t="s">
        <v>97</v>
      </c>
      <c r="C22" t="s">
        <v>98</v>
      </c>
      <c r="D22">
        <f>COUNTIFS(DataRegularSeason20242025!$D$3:$D$1315,$A22,DataRegularSeason20242025!$R$3:$R$1315,1,DataRegularSeason20242025!$N$3:$N$1315,1) + COUNTIFS(DataRegularSeason20242025!$E$3:$E$1315,$A22,DataRegularSeason20242025!$R$3:$R$1315,1,DataRegularSeason20242025!$N$3:$N$1315,1)</f>
        <v>48</v>
      </c>
      <c r="E22" s="15">
        <f>Table3[[#This Row],[Watched]]/Table3[[#This Row],[GP]]</f>
        <v>0.84210526315789469</v>
      </c>
      <c r="F22">
        <f>COUNTIFS(DataRegularSeason20242025!$N$3:$N$1315,1,DataRegularSeason20242025!$D$3:$D$1315,$A22)</f>
        <v>29</v>
      </c>
      <c r="G22">
        <f>41-Table3[[#This Row],[GP_A]]</f>
        <v>12</v>
      </c>
      <c r="H22">
        <f>COUNTIFS(DataRegularSeason20242025!$E$3:$E$1315,$A22,DataRegularSeason20242025!$N$3:$N$1315,1)</f>
        <v>28</v>
      </c>
      <c r="I22">
        <f>41-Table3[[#This Row],[GP_H]]</f>
        <v>13</v>
      </c>
      <c r="J22">
        <f>F22+H22</f>
        <v>57</v>
      </c>
      <c r="K22">
        <f>82-Table3[[#This Row],[GP]]</f>
        <v>25</v>
      </c>
      <c r="L22">
        <f>COUNTIFS(DataRegularSeason20242025!$D$3:$D$1315,$A22, DataRegularSeason20242025!$L$3:$L$1315, $A22,DataRegularSeason20242025!$N$3:$N$1315,1)</f>
        <v>14</v>
      </c>
      <c r="M22">
        <f>COUNTIFS(DataRegularSeason20242025!$D$3:$D$1315,$A22, DataRegularSeason20242025!$L$3:$L$1315, $A22,DataRegularSeason20242025!$N$3:$N$1315,1,DataRegularSeason20242025!$M$3:$M$1315,"REG")</f>
        <v>14</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F22-L22</f>
        <v>15</v>
      </c>
      <c r="Q22">
        <f>COUNTIFS(DataRegularSeason20242025!$D$3:$D$1315,$A22, DataRegularSeason20242025!$S$3:$S$1315, $A22,DataRegularSeason20242025!$M$3:$M$1315,"REG")</f>
        <v>13</v>
      </c>
      <c r="R22">
        <f>COUNTIFS(DataRegularSeason20242025!$D$3:$D$1315,$A22, DataRegularSeason20242025!$S$3:$S$1315, $A22,DataRegularSeason20242025!$M$3:$M$1315,"OT")</f>
        <v>2</v>
      </c>
      <c r="S22">
        <f>COUNTIFS(DataRegularSeason20242025!$D$3:$D$1315,$A22, DataRegularSeason20242025!$S$3:$S$1315, $A22,DataRegularSeason20242025!$M$3:$M$1315,"SO")</f>
        <v>0</v>
      </c>
      <c r="T22">
        <f>COUNTIFS(DataRegularSeason20242025!$E$3:$E$1315,$A22, DataRegularSeason20242025!$L$3:$L$1315, $A22, DataRegularSeason20242025!$N$3:$N$1315,1)</f>
        <v>14</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H22-T22</f>
        <v>14</v>
      </c>
      <c r="Y22">
        <f>COUNTIFS(DataRegularSeason20242025!$E$3:$E$1315,$A22, DataRegularSeason20242025!$S$3:$S$1315, $A22,DataRegularSeason20242025!$M$3:$M$1315,"REG")</f>
        <v>12</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28</v>
      </c>
      <c r="AC22">
        <f>Table3[[#This Row],[L_A]]+Table3[[#This Row],[L_H]]</f>
        <v>29</v>
      </c>
      <c r="AD22">
        <f>Table3[[#This Row],[RW_A]]+Table3[[#This Row],[RW_H]]</f>
        <v>26</v>
      </c>
      <c r="AE22">
        <f>Table3[[#This Row],[RL_A]]+Table3[[#This Row],[RL_H]]</f>
        <v>25</v>
      </c>
      <c r="AF22">
        <f>Table3[[#This Row],[OTW_A]]+Table3[[#This Row],[OTW_H]]</f>
        <v>1</v>
      </c>
      <c r="AG22">
        <f>Table3[[#This Row],[OTL_A]]+Table3[[#This Row],[OTL_H]]</f>
        <v>4</v>
      </c>
      <c r="AH22">
        <f>Table3[[#This Row],[SOW_A]]+Table3[[#This Row],[SOW_H]]</f>
        <v>1</v>
      </c>
      <c r="AI22">
        <f>Table3[[#This Row],[SOL_A]]+Table3[[#This Row],[SOL_H]]</f>
        <v>0</v>
      </c>
      <c r="AJ22" s="20" t="str">
        <f>_xlfn.CONCAT(TEXT(Table3[[#This Row],[OTW]]+Table3[[#This Row],[SOW]], "0"), "-", TEXT(Table3[[#This Row],[OTL]]+Table3[[#This Row],[SOL]],"0"))</f>
        <v>2-4</v>
      </c>
      <c r="AK22">
        <f>(2*(Table3[[#This Row],[W_A]]+Table3[[#This Row],[W_H]]))+Table3[[#This Row],[OTL_A]]+Table3[[#This Row],[SOL_A]]+Table3[[#This Row],[OTL_H]]+Table3[[#This Row],[SOL_H]]</f>
        <v>60</v>
      </c>
      <c r="AL22">
        <f>(3*(Table3[[#This Row],[RW_A]]+Table3[[#This Row],[RW_H]]))+(2*(Table3[[#This Row],[OTW_A]]+Table3[[#This Row],[SOW_A]]+Table3[[#This Row],[OTW_H]]+Table3[[#This Row],[SOW_H]]))+Table3[[#This Row],[OTL_A]]+Table3[[#This Row],[SOL_A]]+Table3[[#This Row],[OTL_H]]+Table3[[#This Row],[SOL_H]]</f>
        <v>86</v>
      </c>
      <c r="AM22" s="15">
        <f>Table3[[#This Row],[PTS]]/(2*Table3[[#This Row],[GP]])</f>
        <v>0.52631578947368418</v>
      </c>
      <c r="AN22" s="15">
        <f>Table3[[#This Row],[PTS2]]/(3*Table3[[#This Row],[GP]])</f>
        <v>0.50292397660818711</v>
      </c>
      <c r="AO22">
        <f>(2*Table3[[#This Row],[GR]])+Table3[[#This Row],[PTS]]</f>
        <v>110</v>
      </c>
      <c r="AP22">
        <f>(3*Table3[[#This Row],[GR]])+Table3[[#This Row],[PTS2]]</f>
        <v>161</v>
      </c>
      <c r="AQ22">
        <f>Table3[[#This Row],[PTS]]+(2 * Table3[[#This Row],[GR]] * Table3[[#This Row],[PTS%]])</f>
        <v>86.315789473684205</v>
      </c>
      <c r="AR22">
        <f>Table3[[#This Row],[PTS2]]+(3 * Table3[[#This Row],[GR]] * Table3[[#This Row],[PTS%2]])</f>
        <v>123.71929824561403</v>
      </c>
      <c r="AS22" s="20" t="str">
        <f>_xlfn.CONCAT(TEXT(Table3[[#This Row],[W]], "0"), "-", TEXT(Table3[[#This Row],[RL]],"0"), "-", TEXT(Table3[[#This Row],[OTL]]+Table3[[#This Row],[SOL]], "0"))</f>
        <v>28-25-4</v>
      </c>
      <c r="AT22">
        <f>COUNTIFS(DataRegularSeason20242025!$D$3:$D$1315,Table3[[#This Row],[Teams]],DataRegularSeason20242025!$K$3:$K$1315,0)</f>
        <v>3</v>
      </c>
      <c r="AU22">
        <f>SUMIF(DataRegularSeason20242025!$D$3:$D$1315,$A22, DataRegularSeason20242025!$J$3:$J$1315)</f>
        <v>93</v>
      </c>
      <c r="AV22">
        <f>SUMIF(DataRegularSeason20242025!$D$3:$D$1315,$A22, DataRegularSeason20242025!$K$3:$K$1315)</f>
        <v>94</v>
      </c>
      <c r="AW22">
        <f>AU22-AV22</f>
        <v>-1</v>
      </c>
      <c r="AX22">
        <f>COUNTIFS(DataRegularSeason20242025!$E$3:$E$1315,Table3[[#This Row],[Teams]],DataRegularSeason20242025!$J$3:$J$1315,0)</f>
        <v>2</v>
      </c>
      <c r="AY22">
        <f>SUMIF(DataRegularSeason20242025!$E$3:$E$1315,$A22,DataRegularSeason20242025!$K$3:$K$1315)</f>
        <v>79</v>
      </c>
      <c r="AZ22">
        <f>SUMIF(DataRegularSeason20242025!$E$3:$E$1315,$A22,DataRegularSeason20242025!$J$3:$J$1315)</f>
        <v>85</v>
      </c>
      <c r="BA22">
        <f>AY22-AZ22</f>
        <v>-6</v>
      </c>
      <c r="BB22">
        <f>AU22+AY22</f>
        <v>172</v>
      </c>
      <c r="BC22">
        <f>AV22+AZ22</f>
        <v>179</v>
      </c>
      <c r="BD22">
        <f>BB22-BC22</f>
        <v>-7</v>
      </c>
      <c r="BE22" s="17">
        <f>Table3[[#This Row],[GF]]/Table3[[#This Row],[GP]]</f>
        <v>3.0175438596491229</v>
      </c>
      <c r="BF22" s="17">
        <f>Table3[[#This Row],[GA]]/Table3[[#This Row],[GP]]</f>
        <v>3.1403508771929824</v>
      </c>
      <c r="BG22" s="17">
        <f>(Table3[[#This Row],[GF]]-Table3[[#This Row],[GA]])/Table3[[#This Row],[GP]]</f>
        <v>-0.12280701754385964</v>
      </c>
      <c r="BH22" s="49" t="str">
        <f>_xlfn.CONCAT(TEXT(Table3[[#This Row],[W_H]], "0"), "-", TEXT(Table3[[#This Row],[RL_H]],"0"), "-", TEXT(Table3[[#This Row],[OTL_H]]+Table3[[#This Row],[SOL_H]], "0"))</f>
        <v>14-12-2</v>
      </c>
      <c r="BI22" s="49" t="str">
        <f>_xlfn.CONCAT(TEXT(Table3[[#This Row],[W_A]], "0"), "-", TEXT(Table3[[#This Row],[RL_A]],"0"), "-", TEXT(Table3[[#This Row],[OTL_A]]+Table3[[#This Row],[SOL_A]], "0"))</f>
        <v>14-13-2</v>
      </c>
      <c r="BJ22" s="49">
        <f>((2*(Table3[[#This Row],[W_H]]))+Table3[[#This Row],[OTL_H]]+Table3[[#This Row],[SOL_H]])/(2*Table3[[#This Row],[GP_H]])</f>
        <v>0.5357142857142857</v>
      </c>
      <c r="BK22" s="49">
        <f>((2*(Table3[[#This Row],[W_A]]))+Table3[[#This Row],[OTL_A]]+Table3[[#This Row],[SOL_A]])/(2*Table3[[#This Row],[GP_A]])</f>
        <v>0.51724137931034486</v>
      </c>
      <c r="BL22" s="21">
        <f>(Table3[[#This Row],[W]]*$CG$3)+(Table3[[#This Row],[L]]*$CG$4)+(Table3[[#This Row],[GF]]*$CG$5)+(Table3[[#This Row],[GA]]*$CG$6)</f>
        <v>66.400000000000006</v>
      </c>
      <c r="BM22" s="21">
        <f>(82*(((Table3[[#This Row],[PTS%]]*$CG$3)+((1-Table3[[#This Row],[PTS%]])*$CG$4)+(Table3[[#This Row],[GF]]*$CG$5)+(Table3[[#This Row],[GA]]*$CG$6))/Table3[[#This Row],[GP]])) + (Table3[[#This Row],[W]]*$CG$3)+(Table3[[#This Row],[L]]*$CG$4)+(Table3[[#This Row],[GF]]*$CG$5)+(Table3[[#This Row],[GA]]*$CG$6)</f>
        <v>129.84967682363805</v>
      </c>
      <c r="BN22">
        <f>COUNTIFS(DataRegularSeason20242025!$D$3:$D$1315,$A22,DataRegularSeason20242025!$H$3:$H$1315, $A22)</f>
        <v>13</v>
      </c>
      <c r="BO22">
        <f>COUNTIFS(DataRegularSeason20242025!$E$3:$E$1315,$A22,DataRegularSeason20242025!$H$3:$H$1315, $A22)</f>
        <v>18</v>
      </c>
      <c r="BP22">
        <f>BN22+BO22</f>
        <v>31</v>
      </c>
      <c r="BQ22">
        <f>F22-BN22</f>
        <v>16</v>
      </c>
      <c r="BR22">
        <f>H22-BO22</f>
        <v>10</v>
      </c>
      <c r="BS22">
        <f>BQ22+BR22</f>
        <v>26</v>
      </c>
      <c r="BV22">
        <v>1994</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46</v>
      </c>
      <c r="B23" t="s">
        <v>96</v>
      </c>
      <c r="C23" t="s">
        <v>99</v>
      </c>
      <c r="D23">
        <f>COUNTIFS(DataRegularSeason20242025!$D$3:$D$1315,$A23,DataRegularSeason20242025!$R$3:$R$1315,1,DataRegularSeason20242025!$N$3:$N$1315,1) + COUNTIFS(DataRegularSeason20242025!$E$3:$E$1315,$A23,DataRegularSeason20242025!$R$3:$R$1315,1,DataRegularSeason20242025!$N$3:$N$1315,1)</f>
        <v>46</v>
      </c>
      <c r="E23" s="15">
        <f>Table3[[#This Row],[Watched]]/Table3[[#This Row],[GP]]</f>
        <v>0.8214285714285714</v>
      </c>
      <c r="F23">
        <f>COUNTIFS(DataRegularSeason20242025!$N$3:$N$1315,1,DataRegularSeason20242025!$D$3:$D$1315,$A23)</f>
        <v>29</v>
      </c>
      <c r="G23">
        <f>41-Table3[[#This Row],[GP_A]]</f>
        <v>12</v>
      </c>
      <c r="H23">
        <f>COUNTIFS(DataRegularSeason20242025!$E$3:$E$1315,$A23,DataRegularSeason20242025!$N$3:$N$1315,1)</f>
        <v>27</v>
      </c>
      <c r="I23">
        <f>41-Table3[[#This Row],[GP_H]]</f>
        <v>14</v>
      </c>
      <c r="J23">
        <f>F23+H23</f>
        <v>56</v>
      </c>
      <c r="K23">
        <f>82-Table3[[#This Row],[GP]]</f>
        <v>26</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6</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F23-L23</f>
        <v>17</v>
      </c>
      <c r="Q23">
        <f>COUNTIFS(DataRegularSeason20242025!$D$3:$D$1315,$A23, DataRegularSeason20242025!$S$3:$S$1315, $A23,DataRegularSeason20242025!$M$3:$M$1315,"REG")</f>
        <v>12</v>
      </c>
      <c r="R23">
        <f>COUNTIFS(DataRegularSeason20242025!$D$3:$D$1315,$A23, DataRegularSeason20242025!$S$3:$S$1315, $A23,DataRegularSeason20242025!$M$3:$M$1315,"OT")</f>
        <v>3</v>
      </c>
      <c r="S23">
        <f>COUNTIFS(DataRegularSeason20242025!$D$3:$D$1315,$A23, DataRegularSeason20242025!$S$3:$S$1315, $A23,DataRegularSeason20242025!$M$3:$M$1315,"SO")</f>
        <v>2</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11</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1</v>
      </c>
      <c r="X23">
        <f>H23-T23</f>
        <v>14</v>
      </c>
      <c r="Y23">
        <f>COUNTIFS(DataRegularSeason20242025!$E$3:$E$1315,$A23, DataRegularSeason20242025!$S$3:$S$1315, $A23,DataRegularSeason20242025!$M$3:$M$1315,"REG")</f>
        <v>12</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25</v>
      </c>
      <c r="AC23">
        <f>Table3[[#This Row],[L_A]]+Table3[[#This Row],[L_H]]</f>
        <v>31</v>
      </c>
      <c r="AD23">
        <f>Table3[[#This Row],[RW_A]]+Table3[[#This Row],[RW_H]]</f>
        <v>17</v>
      </c>
      <c r="AE23">
        <f>Table3[[#This Row],[RL_A]]+Table3[[#This Row],[RL_H]]</f>
        <v>24</v>
      </c>
      <c r="AF23">
        <f>Table3[[#This Row],[OTW_A]]+Table3[[#This Row],[OTW_H]]</f>
        <v>5</v>
      </c>
      <c r="AG23">
        <f>Table3[[#This Row],[OTL_A]]+Table3[[#This Row],[OTL_H]]</f>
        <v>5</v>
      </c>
      <c r="AH23">
        <f>Table3[[#This Row],[SOW_A]]+Table3[[#This Row],[SOW_H]]</f>
        <v>3</v>
      </c>
      <c r="AI23">
        <f>Table3[[#This Row],[SOL_A]]+Table3[[#This Row],[SOL_H]]</f>
        <v>2</v>
      </c>
      <c r="AJ23" s="20" t="str">
        <f>_xlfn.CONCAT(TEXT(Table3[[#This Row],[OTW]]+Table3[[#This Row],[SOW]], "0"), "-", TEXT(Table3[[#This Row],[OTL]]+Table3[[#This Row],[SOL]],"0"))</f>
        <v>8-7</v>
      </c>
      <c r="AK23">
        <f>(2*(Table3[[#This Row],[W_A]]+Table3[[#This Row],[W_H]]))+Table3[[#This Row],[OTL_A]]+Table3[[#This Row],[SOL_A]]+Table3[[#This Row],[OTL_H]]+Table3[[#This Row],[SOL_H]]</f>
        <v>57</v>
      </c>
      <c r="AL23">
        <f>(3*(Table3[[#This Row],[RW_A]]+Table3[[#This Row],[RW_H]]))+(2*(Table3[[#This Row],[OTW_A]]+Table3[[#This Row],[SOW_A]]+Table3[[#This Row],[OTW_H]]+Table3[[#This Row],[SOW_H]]))+Table3[[#This Row],[OTL_A]]+Table3[[#This Row],[SOL_A]]+Table3[[#This Row],[OTL_H]]+Table3[[#This Row],[SOL_H]]</f>
        <v>74</v>
      </c>
      <c r="AM23" s="15">
        <f>Table3[[#This Row],[PTS]]/(2*Table3[[#This Row],[GP]])</f>
        <v>0.5089285714285714</v>
      </c>
      <c r="AN23" s="15">
        <f>Table3[[#This Row],[PTS2]]/(3*Table3[[#This Row],[GP]])</f>
        <v>0.44047619047619047</v>
      </c>
      <c r="AO23">
        <f>(2*Table3[[#This Row],[GR]])+Table3[[#This Row],[PTS]]</f>
        <v>109</v>
      </c>
      <c r="AP23">
        <f>(3*Table3[[#This Row],[GR]])+Table3[[#This Row],[PTS2]]</f>
        <v>152</v>
      </c>
      <c r="AQ23">
        <f>Table3[[#This Row],[PTS]]+(2 * Table3[[#This Row],[GR]] * Table3[[#This Row],[PTS%]])</f>
        <v>83.464285714285708</v>
      </c>
      <c r="AR23">
        <f>Table3[[#This Row],[PTS2]]+(3 * Table3[[#This Row],[GR]] * Table3[[#This Row],[PTS%2]])</f>
        <v>108.35714285714286</v>
      </c>
      <c r="AS23" s="20" t="str">
        <f>_xlfn.CONCAT(TEXT(Table3[[#This Row],[W]], "0"), "-", TEXT(Table3[[#This Row],[RL]],"0"), "-", TEXT(Table3[[#This Row],[OTL]]+Table3[[#This Row],[SOL]], "0"))</f>
        <v>25-24-7</v>
      </c>
      <c r="AT23">
        <f>COUNTIFS(DataRegularSeason20242025!$D$3:$D$1315,Table3[[#This Row],[Teams]],DataRegularSeason20242025!$K$3:$K$1315,0)</f>
        <v>1</v>
      </c>
      <c r="AU23">
        <f>SUMIF(DataRegularSeason20242025!$D$3:$D$1315,$A23, DataRegularSeason20242025!$J$3:$J$1315)</f>
        <v>70</v>
      </c>
      <c r="AV23">
        <f>SUMIF(DataRegularSeason20242025!$D$3:$D$1315,$A23, DataRegularSeason20242025!$K$3:$K$1315)</f>
        <v>91</v>
      </c>
      <c r="AW23">
        <f>AU23-AV23</f>
        <v>-21</v>
      </c>
      <c r="AX23">
        <f>COUNTIFS(DataRegularSeason20242025!$E$3:$E$1315,Table3[[#This Row],[Teams]],DataRegularSeason20242025!$J$3:$J$1315,0)</f>
        <v>0</v>
      </c>
      <c r="AY23">
        <f>SUMIF(DataRegularSeason20242025!$E$3:$E$1315,$A23,DataRegularSeason20242025!$K$3:$K$1315)</f>
        <v>74</v>
      </c>
      <c r="AZ23">
        <f>SUMIF(DataRegularSeason20242025!$E$3:$E$1315,$A23,DataRegularSeason20242025!$J$3:$J$1315)</f>
        <v>81</v>
      </c>
      <c r="BA23">
        <f>AY23-AZ23</f>
        <v>-7</v>
      </c>
      <c r="BB23">
        <f>AU23+AY23</f>
        <v>144</v>
      </c>
      <c r="BC23">
        <f>AV23+AZ23</f>
        <v>172</v>
      </c>
      <c r="BD23">
        <f>BB23-BC23</f>
        <v>-28</v>
      </c>
      <c r="BE23" s="17">
        <f>Table3[[#This Row],[GF]]/Table3[[#This Row],[GP]]</f>
        <v>2.5714285714285716</v>
      </c>
      <c r="BF23" s="17">
        <f>Table3[[#This Row],[GA]]/Table3[[#This Row],[GP]]</f>
        <v>3.0714285714285716</v>
      </c>
      <c r="BG23" s="17">
        <f>(Table3[[#This Row],[GF]]-Table3[[#This Row],[GA]])/Table3[[#This Row],[GP]]</f>
        <v>-0.5</v>
      </c>
      <c r="BH23" s="49" t="str">
        <f>_xlfn.CONCAT(TEXT(Table3[[#This Row],[W_H]], "0"), "-", TEXT(Table3[[#This Row],[RL_H]],"0"), "-", TEXT(Table3[[#This Row],[OTL_H]]+Table3[[#This Row],[SOL_H]], "0"))</f>
        <v>13-12-2</v>
      </c>
      <c r="BI23" s="49" t="str">
        <f>_xlfn.CONCAT(TEXT(Table3[[#This Row],[W_A]], "0"), "-", TEXT(Table3[[#This Row],[RL_A]],"0"), "-", TEXT(Table3[[#This Row],[OTL_A]]+Table3[[#This Row],[SOL_A]], "0"))</f>
        <v>12-12-5</v>
      </c>
      <c r="BJ23" s="49">
        <f>((2*(Table3[[#This Row],[W_H]]))+Table3[[#This Row],[OTL_H]]+Table3[[#This Row],[SOL_H]])/(2*Table3[[#This Row],[GP_H]])</f>
        <v>0.51851851851851849</v>
      </c>
      <c r="BK23" s="49">
        <f>((2*(Table3[[#This Row],[W_A]]))+Table3[[#This Row],[OTL_A]]+Table3[[#This Row],[SOL_A]])/(2*Table3[[#This Row],[GP_A]])</f>
        <v>0.5</v>
      </c>
      <c r="BL23" s="21">
        <f>(Table3[[#This Row],[W]]*$CG$3)+(Table3[[#This Row],[L]]*$CG$4)+(Table3[[#This Row],[GF]]*$CG$5)+(Table3[[#This Row],[GA]]*$CG$6)</f>
        <v>60.599999999999994</v>
      </c>
      <c r="BM23" s="21">
        <f>(82*(((Table3[[#This Row],[PTS%]]*$CG$3)+((1-Table3[[#This Row],[PTS%]])*$CG$4)+(Table3[[#This Row],[GF]]*$CG$5)+(Table3[[#This Row],[GA]]*$CG$6))/Table3[[#This Row],[GP]])) + (Table3[[#This Row],[W]]*$CG$3)+(Table3[[#This Row],[L]]*$CG$4)+(Table3[[#This Row],[GF]]*$CG$5)+(Table3[[#This Row],[GA]]*$CG$6)</f>
        <v>118.00261479591836</v>
      </c>
      <c r="BN23">
        <f>COUNTIFS(DataRegularSeason20242025!$D$3:$D$1315,$A23,DataRegularSeason20242025!$H$3:$H$1315, $A23)</f>
        <v>8</v>
      </c>
      <c r="BO23">
        <f>COUNTIFS(DataRegularSeason20242025!$E$3:$E$1315,$A23,DataRegularSeason20242025!$H$3:$H$1315, $A23)</f>
        <v>8</v>
      </c>
      <c r="BP23">
        <f>BN23+BO23</f>
        <v>16</v>
      </c>
      <c r="BQ23">
        <f>F23-BN23</f>
        <v>21</v>
      </c>
      <c r="BR23">
        <f>H23-BO23</f>
        <v>19</v>
      </c>
      <c r="BS23">
        <f>BQ23+BR23</f>
        <v>40</v>
      </c>
      <c r="BT23" s="6">
        <f>(BQ23+BN23)</f>
        <v>29</v>
      </c>
      <c r="BU23" s="6"/>
      <c r="BV23">
        <v>2007</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18</v>
      </c>
      <c r="B24" t="s">
        <v>97</v>
      </c>
      <c r="C24" t="s">
        <v>80</v>
      </c>
      <c r="D24">
        <f>COUNTIFS(DataRegularSeason20242025!$D$3:$D$1315,$A24,DataRegularSeason20242025!$R$3:$R$1315,1,DataRegularSeason20242025!$N$3:$N$1315,1) + COUNTIFS(DataRegularSeason20242025!$E$3:$E$1315,$A24,DataRegularSeason20242025!$R$3:$R$1315,1,DataRegularSeason20242025!$N$3:$N$1315,1)</f>
        <v>19</v>
      </c>
      <c r="E24" s="15">
        <f>Table3[[#This Row],[Watched]]/Table3[[#This Row],[GP]]</f>
        <v>0.33333333333333331</v>
      </c>
      <c r="F24">
        <f>COUNTIFS(DataRegularSeason20242025!$N$3:$N$1315,1,DataRegularSeason20242025!$D$3:$D$1315,$A24)</f>
        <v>28</v>
      </c>
      <c r="G24">
        <f>41-Table3[[#This Row],[GP_A]]</f>
        <v>13</v>
      </c>
      <c r="H24">
        <f>COUNTIFS(DataRegularSeason20242025!$E$3:$E$1315,$A24,DataRegularSeason20242025!$N$3:$N$1315,1)</f>
        <v>29</v>
      </c>
      <c r="I24">
        <f>41-Table3[[#This Row],[GP_H]]</f>
        <v>12</v>
      </c>
      <c r="J24">
        <f>F24+H24</f>
        <v>57</v>
      </c>
      <c r="K24">
        <f>82-Table3[[#This Row],[GP]]</f>
        <v>25</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2</v>
      </c>
      <c r="O24">
        <f>COUNTIFS(DataRegularSeason20242025!$D$3:$D$1315,$A24, DataRegularSeason20242025!$L$3:$L$1315, $A24,DataRegularSeason20242025!$N$3:$N$1315,1,DataRegularSeason20242025!$M$3:$M$1315,"SO")</f>
        <v>1</v>
      </c>
      <c r="P24">
        <f>F24-L24</f>
        <v>15</v>
      </c>
      <c r="Q24">
        <f>COUNTIFS(DataRegularSeason20242025!$D$3:$D$1315,$A24, DataRegularSeason20242025!$S$3:$S$1315, $A24,DataRegularSeason20242025!$M$3:$M$1315,"REG")</f>
        <v>14</v>
      </c>
      <c r="R24">
        <f>COUNTIFS(DataRegularSeason20242025!$D$3:$D$1315,$A24, DataRegularSeason20242025!$S$3:$S$1315, $A24,DataRegularSeason20242025!$M$3:$M$1315,"OT")</f>
        <v>0</v>
      </c>
      <c r="S24">
        <f>COUNTIFS(DataRegularSeason20242025!$D$3:$D$1315,$A24, DataRegularSeason20242025!$S$3:$S$1315, $A24,DataRegularSeason20242025!$M$3:$M$1315,"SO")</f>
        <v>1</v>
      </c>
      <c r="T24">
        <f>COUNTIFS(DataRegularSeason20242025!$E$3:$E$1315,$A24, DataRegularSeason20242025!$L$3:$L$1315, $A24, DataRegularSeason20242025!$N$3:$N$1315,1)</f>
        <v>13</v>
      </c>
      <c r="U24">
        <f>COUNTIFS(DataRegularSeason20242025!$E$3:$E$1315,$A24, DataRegularSeason20242025!$L$3:$L$1315, $A24,DataRegularSeason20242025!$N$3:$N$1315,1,DataRegularSeason20242025!$M$3:$M$1315,"REG")</f>
        <v>9</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1</v>
      </c>
      <c r="X24">
        <f>H24-T24</f>
        <v>16</v>
      </c>
      <c r="Y24">
        <f>COUNTIFS(DataRegularSeason20242025!$E$3:$E$1315,$A24, DataRegularSeason20242025!$S$3:$S$1315, $A24,DataRegularSeason20242025!$M$3:$M$1315,"REG")</f>
        <v>12</v>
      </c>
      <c r="Z24">
        <f>COUNTIFS(DataRegularSeason20242025!$E$3:$E$1315,$A24, DataRegularSeason20242025!$S$3:$S$1315, $A24,DataRegularSeason20242025!$M$3:$M$1315,"OT")</f>
        <v>3</v>
      </c>
      <c r="AA24">
        <f>COUNTIFS(DataRegularSeason20242025!$E$3:$E$1315,$A24, DataRegularSeason20242025!$S$3:$S$1315, $A24,DataRegularSeason20242025!$M$3:$M$1315,"SO")</f>
        <v>1</v>
      </c>
      <c r="AB24">
        <f>Table3[[#This Row],[W_A]]+Table3[[#This Row],[W_H]]</f>
        <v>26</v>
      </c>
      <c r="AC24">
        <f>Table3[[#This Row],[L_A]]+Table3[[#This Row],[L_H]]</f>
        <v>31</v>
      </c>
      <c r="AD24">
        <f>Table3[[#This Row],[RW_A]]+Table3[[#This Row],[RW_H]]</f>
        <v>19</v>
      </c>
      <c r="AE24">
        <f>Table3[[#This Row],[RL_A]]+Table3[[#This Row],[RL_H]]</f>
        <v>26</v>
      </c>
      <c r="AF24">
        <f>Table3[[#This Row],[OTW_A]]+Table3[[#This Row],[OTW_H]]</f>
        <v>5</v>
      </c>
      <c r="AG24">
        <f>Table3[[#This Row],[OTL_A]]+Table3[[#This Row],[OTL_H]]</f>
        <v>3</v>
      </c>
      <c r="AH24">
        <f>Table3[[#This Row],[SOW_A]]+Table3[[#This Row],[SOW_H]]</f>
        <v>2</v>
      </c>
      <c r="AI24">
        <f>Table3[[#This Row],[SOL_A]]+Table3[[#This Row],[SOL_H]]</f>
        <v>2</v>
      </c>
      <c r="AJ24" s="20" t="str">
        <f>_xlfn.CONCAT(TEXT(Table3[[#This Row],[OTW]]+Table3[[#This Row],[SOW]], "0"), "-", TEXT(Table3[[#This Row],[OTL]]+Table3[[#This Row],[SOL]],"0"))</f>
        <v>7-5</v>
      </c>
      <c r="AK24">
        <f>(2*(Table3[[#This Row],[W_A]]+Table3[[#This Row],[W_H]]))+Table3[[#This Row],[OTL_A]]+Table3[[#This Row],[SOL_A]]+Table3[[#This Row],[OTL_H]]+Table3[[#This Row],[SOL_H]]</f>
        <v>57</v>
      </c>
      <c r="AL24">
        <f>(3*(Table3[[#This Row],[RW_A]]+Table3[[#This Row],[RW_H]]))+(2*(Table3[[#This Row],[OTW_A]]+Table3[[#This Row],[SOW_A]]+Table3[[#This Row],[OTW_H]]+Table3[[#This Row],[SOW_H]]))+Table3[[#This Row],[OTL_A]]+Table3[[#This Row],[SOL_A]]+Table3[[#This Row],[OTL_H]]+Table3[[#This Row],[SOL_H]]</f>
        <v>76</v>
      </c>
      <c r="AM24" s="15">
        <f>Table3[[#This Row],[PTS]]/(2*Table3[[#This Row],[GP]])</f>
        <v>0.5</v>
      </c>
      <c r="AN24" s="15">
        <f>Table3[[#This Row],[PTS2]]/(3*Table3[[#This Row],[GP]])</f>
        <v>0.44444444444444442</v>
      </c>
      <c r="AO24">
        <f>(2*Table3[[#This Row],[GR]])+Table3[[#This Row],[PTS]]</f>
        <v>107</v>
      </c>
      <c r="AP24">
        <f>(3*Table3[[#This Row],[GR]])+Table3[[#This Row],[PTS2]]</f>
        <v>151</v>
      </c>
      <c r="AQ24">
        <f>Table3[[#This Row],[PTS]]+(2 * Table3[[#This Row],[GR]] * Table3[[#This Row],[PTS%]])</f>
        <v>82</v>
      </c>
      <c r="AR24">
        <f>Table3[[#This Row],[PTS2]]+(3 * Table3[[#This Row],[GR]] * Table3[[#This Row],[PTS%2]])</f>
        <v>109.33333333333333</v>
      </c>
      <c r="AS24" s="20" t="str">
        <f>_xlfn.CONCAT(TEXT(Table3[[#This Row],[W]], "0"), "-", TEXT(Table3[[#This Row],[RL]],"0"), "-", TEXT(Table3[[#This Row],[OTL]]+Table3[[#This Row],[SOL]], "0"))</f>
        <v>26-26-5</v>
      </c>
      <c r="AT24">
        <f>COUNTIFS(DataRegularSeason20242025!$D$3:$D$1315,Table3[[#This Row],[Teams]],DataRegularSeason20242025!$K$3:$K$1315,0)</f>
        <v>1</v>
      </c>
      <c r="AU24">
        <f>SUMIF(DataRegularSeason20242025!$D$3:$D$1315,$A24, DataRegularSeason20242025!$J$3:$J$1315)</f>
        <v>89</v>
      </c>
      <c r="AV24">
        <f>SUMIF(DataRegularSeason20242025!$D$3:$D$1315,$A24, DataRegularSeason20242025!$K$3:$K$1315)</f>
        <v>97</v>
      </c>
      <c r="AW24">
        <f>AU24-AV24</f>
        <v>-8</v>
      </c>
      <c r="AX24">
        <f>COUNTIFS(DataRegularSeason20242025!$E$3:$E$1315,Table3[[#This Row],[Teams]],DataRegularSeason20242025!$J$3:$J$1315,0)</f>
        <v>3</v>
      </c>
      <c r="AY24">
        <f>SUMIF(DataRegularSeason20242025!$E$3:$E$1315,$A24,DataRegularSeason20242025!$K$3:$K$1315)</f>
        <v>79</v>
      </c>
      <c r="AZ24">
        <f>SUMIF(DataRegularSeason20242025!$E$3:$E$1315,$A24,DataRegularSeason20242025!$J$3:$J$1315)</f>
        <v>99</v>
      </c>
      <c r="BA24">
        <f>AY24-AZ24</f>
        <v>-20</v>
      </c>
      <c r="BB24">
        <f>AU24+AY24</f>
        <v>168</v>
      </c>
      <c r="BC24">
        <f>AV24+AZ24</f>
        <v>196</v>
      </c>
      <c r="BD24">
        <f>BB24-BC24</f>
        <v>-28</v>
      </c>
      <c r="BE24" s="17">
        <f>Table3[[#This Row],[GF]]/Table3[[#This Row],[GP]]</f>
        <v>2.9473684210526314</v>
      </c>
      <c r="BF24" s="17">
        <f>Table3[[#This Row],[GA]]/Table3[[#This Row],[GP]]</f>
        <v>3.4385964912280702</v>
      </c>
      <c r="BG24" s="17">
        <f>(Table3[[#This Row],[GF]]-Table3[[#This Row],[GA]])/Table3[[#This Row],[GP]]</f>
        <v>-0.49122807017543857</v>
      </c>
      <c r="BH24" s="49" t="str">
        <f>_xlfn.CONCAT(TEXT(Table3[[#This Row],[W_H]], "0"), "-", TEXT(Table3[[#This Row],[RL_H]],"0"), "-", TEXT(Table3[[#This Row],[OTL_H]]+Table3[[#This Row],[SOL_H]], "0"))</f>
        <v>13-12-4</v>
      </c>
      <c r="BI24" s="49" t="str">
        <f>_xlfn.CONCAT(TEXT(Table3[[#This Row],[W_A]], "0"), "-", TEXT(Table3[[#This Row],[RL_A]],"0"), "-", TEXT(Table3[[#This Row],[OTL_A]]+Table3[[#This Row],[SOL_A]], "0"))</f>
        <v>13-14-1</v>
      </c>
      <c r="BJ24" s="49">
        <f>((2*(Table3[[#This Row],[W_H]]))+Table3[[#This Row],[OTL_H]]+Table3[[#This Row],[SOL_H]])/(2*Table3[[#This Row],[GP_H]])</f>
        <v>0.51724137931034486</v>
      </c>
      <c r="BK24" s="49">
        <f>((2*(Table3[[#This Row],[W_A]]))+Table3[[#This Row],[OTL_A]]+Table3[[#This Row],[SOL_A]])/(2*Table3[[#This Row],[GP_A]])</f>
        <v>0.48214285714285715</v>
      </c>
      <c r="BL24" s="21">
        <f>(Table3[[#This Row],[W]]*$CG$3)+(Table3[[#This Row],[L]]*$CG$4)+(Table3[[#This Row],[GF]]*$CG$5)+(Table3[[#This Row],[GA]]*$CG$6)</f>
        <v>67.099999999999994</v>
      </c>
      <c r="BM24" s="21">
        <f>(82*(((Table3[[#This Row],[PTS%]]*$CG$3)+((1-Table3[[#This Row],[PTS%]])*$CG$4)+(Table3[[#This Row],[GF]]*$CG$5)+(Table3[[#This Row],[GA]]*$CG$6))/Table3[[#This Row],[GP]])) + (Table3[[#This Row],[W]]*$CG$3)+(Table3[[#This Row],[L]]*$CG$4)+(Table3[[#This Row],[GF]]*$CG$5)+(Table3[[#This Row],[GA]]*$CG$6)</f>
        <v>132.12456140350878</v>
      </c>
      <c r="BN24">
        <f>COUNTIFS(DataRegularSeason20242025!$D$3:$D$1315,$A24,DataRegularSeason20242025!$H$3:$H$1315, $A24)</f>
        <v>5</v>
      </c>
      <c r="BO24">
        <f>COUNTIFS(DataRegularSeason20242025!$E$3:$E$1315,$A24,DataRegularSeason20242025!$H$3:$H$1315, $A24)</f>
        <v>11</v>
      </c>
      <c r="BP24">
        <f>BN24+BO24</f>
        <v>16</v>
      </c>
      <c r="BQ24">
        <f>F24-BN24</f>
        <v>23</v>
      </c>
      <c r="BR24">
        <f>H24-BO24</f>
        <v>18</v>
      </c>
      <c r="BS24">
        <f>BQ24+BR24</f>
        <v>41</v>
      </c>
      <c r="BV24">
        <v>1993</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14</v>
      </c>
      <c r="B25" t="s">
        <v>96</v>
      </c>
      <c r="C25" t="s">
        <v>94</v>
      </c>
      <c r="D25">
        <f>COUNTIFS(DataRegularSeason20242025!$D$3:$D$1315,$A25,DataRegularSeason20242025!$R$3:$R$1315,1,DataRegularSeason20242025!$N$3:$N$1315,1) + COUNTIFS(DataRegularSeason20242025!$E$3:$E$1315,$A25,DataRegularSeason20242025!$R$3:$R$1315,1,DataRegularSeason20242025!$N$3:$N$1315,1)</f>
        <v>49</v>
      </c>
      <c r="E25" s="15">
        <f>Table3[[#This Row],[Watched]]/Table3[[#This Row],[GP]]</f>
        <v>0.85964912280701755</v>
      </c>
      <c r="F25">
        <f>COUNTIFS(DataRegularSeason20242025!$N$3:$N$1315,1,DataRegularSeason20242025!$D$3:$D$1315,$A25)</f>
        <v>30</v>
      </c>
      <c r="G25">
        <f>41-Table3[[#This Row],[GP_A]]</f>
        <v>11</v>
      </c>
      <c r="H25">
        <f>COUNTIFS(DataRegularSeason20242025!$E$3:$E$1315,$A25,DataRegularSeason20242025!$N$3:$N$1315,1)</f>
        <v>27</v>
      </c>
      <c r="I25">
        <f>41-Table3[[#This Row],[GP_H]]</f>
        <v>14</v>
      </c>
      <c r="J25">
        <f>F25+H25</f>
        <v>57</v>
      </c>
      <c r="K25">
        <f>82-Table3[[#This Row],[GP]]</f>
        <v>25</v>
      </c>
      <c r="L25">
        <f>COUNTIFS(DataRegularSeason20242025!$D$3:$D$1315,$A25, DataRegularSeason20242025!$L$3:$L$1315, $A25,DataRegularSeason20242025!$N$3:$N$1315,1)</f>
        <v>15</v>
      </c>
      <c r="M25">
        <f>COUNTIFS(DataRegularSeason20242025!$D$3:$D$1315,$A25, DataRegularSeason20242025!$L$3:$L$1315, $A25,DataRegularSeason20242025!$N$3:$N$1315,1,DataRegularSeason20242025!$M$3:$M$1315,"REG")</f>
        <v>10</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9</v>
      </c>
      <c r="U25">
        <f>COUNTIFS(DataRegularSeason20242025!$E$3:$E$1315,$A25, DataRegularSeason20242025!$L$3:$L$1315, $A25,DataRegularSeason20242025!$N$3:$N$1315,1,DataRegularSeason20242025!$M$3:$M$1315,"REG")</f>
        <v>6</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0</v>
      </c>
      <c r="X25">
        <f>H25-T25</f>
        <v>18</v>
      </c>
      <c r="Y25">
        <f>COUNTIFS(DataRegularSeason20242025!$E$3:$E$1315,$A25, DataRegularSeason20242025!$S$3:$S$1315, $A25,DataRegularSeason20242025!$M$3:$M$1315,"REG")</f>
        <v>12</v>
      </c>
      <c r="Z25">
        <f>COUNTIFS(DataRegularSeason20242025!$E$3:$E$1315,$A25, DataRegularSeason20242025!$S$3:$S$1315, $A25,DataRegularSeason20242025!$M$3:$M$1315,"OT")</f>
        <v>4</v>
      </c>
      <c r="AA25">
        <f>COUNTIFS(DataRegularSeason20242025!$E$3:$E$1315,$A25, DataRegularSeason20242025!$S$3:$S$1315, $A25,DataRegularSeason20242025!$M$3:$M$1315,"SO")</f>
        <v>2</v>
      </c>
      <c r="AB25">
        <f>Table3[[#This Row],[W_A]]+Table3[[#This Row],[W_H]]</f>
        <v>24</v>
      </c>
      <c r="AC25">
        <f>Table3[[#This Row],[L_A]]+Table3[[#This Row],[L_H]]</f>
        <v>33</v>
      </c>
      <c r="AD25">
        <f>Table3[[#This Row],[RW_A]]+Table3[[#This Row],[RW_H]]</f>
        <v>16</v>
      </c>
      <c r="AE25">
        <f>Table3[[#This Row],[RL_A]]+Table3[[#This Row],[RL_H]]</f>
        <v>24</v>
      </c>
      <c r="AF25">
        <f>Table3[[#This Row],[OTW_A]]+Table3[[#This Row],[OTW_H]]</f>
        <v>7</v>
      </c>
      <c r="AG25">
        <f>Table3[[#This Row],[OTL_A]]+Table3[[#This Row],[OTL_H]]</f>
        <v>7</v>
      </c>
      <c r="AH25">
        <f>Table3[[#This Row],[SOW_A]]+Table3[[#This Row],[SOW_H]]</f>
        <v>1</v>
      </c>
      <c r="AI25">
        <f>Table3[[#This Row],[SOL_A]]+Table3[[#This Row],[SOL_H]]</f>
        <v>2</v>
      </c>
      <c r="AJ25" s="20" t="str">
        <f>_xlfn.CONCAT(TEXT(Table3[[#This Row],[OTW]]+Table3[[#This Row],[SOW]], "0"), "-", TEXT(Table3[[#This Row],[OTL]]+Table3[[#This Row],[SOL]],"0"))</f>
        <v>8-9</v>
      </c>
      <c r="AK25">
        <f>(2*(Table3[[#This Row],[W_A]]+Table3[[#This Row],[W_H]]))+Table3[[#This Row],[OTL_A]]+Table3[[#This Row],[SOL_A]]+Table3[[#This Row],[OTL_H]]+Table3[[#This Row],[SOL_H]]</f>
        <v>57</v>
      </c>
      <c r="AL25">
        <f>(3*(Table3[[#This Row],[RW_A]]+Table3[[#This Row],[RW_H]]))+(2*(Table3[[#This Row],[OTW_A]]+Table3[[#This Row],[SOW_A]]+Table3[[#This Row],[OTW_H]]+Table3[[#This Row],[SOW_H]]))+Table3[[#This Row],[OTL_A]]+Table3[[#This Row],[SOL_A]]+Table3[[#This Row],[OTL_H]]+Table3[[#This Row],[SOL_H]]</f>
        <v>73</v>
      </c>
      <c r="AM25" s="15">
        <f>Table3[[#This Row],[PTS]]/(2*Table3[[#This Row],[GP]])</f>
        <v>0.5</v>
      </c>
      <c r="AN25" s="15">
        <f>Table3[[#This Row],[PTS2]]/(3*Table3[[#This Row],[GP]])</f>
        <v>0.42690058479532161</v>
      </c>
      <c r="AO25">
        <f>(2*Table3[[#This Row],[GR]])+Table3[[#This Row],[PTS]]</f>
        <v>107</v>
      </c>
      <c r="AP25">
        <f>(3*Table3[[#This Row],[GR]])+Table3[[#This Row],[PTS2]]</f>
        <v>148</v>
      </c>
      <c r="AQ25">
        <f>Table3[[#This Row],[PTS]]+(2 * Table3[[#This Row],[GR]] * Table3[[#This Row],[PTS%]])</f>
        <v>82</v>
      </c>
      <c r="AR25">
        <f>Table3[[#This Row],[PTS2]]+(3 * Table3[[#This Row],[GR]] * Table3[[#This Row],[PTS%2]])</f>
        <v>105.01754385964912</v>
      </c>
      <c r="AS25" s="20" t="str">
        <f>_xlfn.CONCAT(TEXT(Table3[[#This Row],[W]], "0"), "-", TEXT(Table3[[#This Row],[RL]],"0"), "-", TEXT(Table3[[#This Row],[OTL]]+Table3[[#This Row],[SOL]], "0"))</f>
        <v>24-24-9</v>
      </c>
      <c r="AT25">
        <f>COUNTIFS(DataRegularSeason20242025!$D$3:$D$1315,Table3[[#This Row],[Teams]],DataRegularSeason20242025!$K$3:$K$1315,0)</f>
        <v>2</v>
      </c>
      <c r="AU25">
        <f>SUMIF(DataRegularSeason20242025!$D$3:$D$1315,$A25, DataRegularSeason20242025!$J$3:$J$1315)</f>
        <v>91</v>
      </c>
      <c r="AV25">
        <f>SUMIF(DataRegularSeason20242025!$D$3:$D$1315,$A25, DataRegularSeason20242025!$K$3:$K$1315)</f>
        <v>90</v>
      </c>
      <c r="AW25">
        <f>AU25-AV25</f>
        <v>1</v>
      </c>
      <c r="AX25">
        <f>COUNTIFS(DataRegularSeason20242025!$E$3:$E$1315,Table3[[#This Row],[Teams]],DataRegularSeason20242025!$J$3:$J$1315,0)</f>
        <v>0</v>
      </c>
      <c r="AY25">
        <f>SUMIF(DataRegularSeason20242025!$E$3:$E$1315,$A25,DataRegularSeason20242025!$K$3:$K$1315)</f>
        <v>70</v>
      </c>
      <c r="AZ25">
        <f>SUMIF(DataRegularSeason20242025!$E$3:$E$1315,$A25,DataRegularSeason20242025!$J$3:$J$1315)</f>
        <v>85</v>
      </c>
      <c r="BA25">
        <f>AY25-AZ25</f>
        <v>-15</v>
      </c>
      <c r="BB25">
        <f>AU25+AY25</f>
        <v>161</v>
      </c>
      <c r="BC25">
        <f>AV25+AZ25</f>
        <v>175</v>
      </c>
      <c r="BD25">
        <f>BB25-BC25</f>
        <v>-14</v>
      </c>
      <c r="BE25" s="17">
        <f>Table3[[#This Row],[GF]]/Table3[[#This Row],[GP]]</f>
        <v>2.8245614035087718</v>
      </c>
      <c r="BF25" s="17">
        <f>Table3[[#This Row],[GA]]/Table3[[#This Row],[GP]]</f>
        <v>3.0701754385964914</v>
      </c>
      <c r="BG25" s="17">
        <f>(Table3[[#This Row],[GF]]-Table3[[#This Row],[GA]])/Table3[[#This Row],[GP]]</f>
        <v>-0.24561403508771928</v>
      </c>
      <c r="BH25" s="49" t="str">
        <f>_xlfn.CONCAT(TEXT(Table3[[#This Row],[W_H]], "0"), "-", TEXT(Table3[[#This Row],[RL_H]],"0"), "-", TEXT(Table3[[#This Row],[OTL_H]]+Table3[[#This Row],[SOL_H]], "0"))</f>
        <v>9-12-6</v>
      </c>
      <c r="BI25" s="49" t="str">
        <f>_xlfn.CONCAT(TEXT(Table3[[#This Row],[W_A]], "0"), "-", TEXT(Table3[[#This Row],[RL_A]],"0"), "-", TEXT(Table3[[#This Row],[OTL_A]]+Table3[[#This Row],[SOL_A]], "0"))</f>
        <v>15-12-3</v>
      </c>
      <c r="BJ25" s="49">
        <f>((2*(Table3[[#This Row],[W_H]]))+Table3[[#This Row],[OTL_H]]+Table3[[#This Row],[SOL_H]])/(2*Table3[[#This Row],[GP_H]])</f>
        <v>0.44444444444444442</v>
      </c>
      <c r="BK25" s="49">
        <f>((2*(Table3[[#This Row],[W_A]]))+Table3[[#This Row],[OTL_A]]+Table3[[#This Row],[SOL_A]])/(2*Table3[[#This Row],[GP_A]])</f>
        <v>0.55000000000000004</v>
      </c>
      <c r="BL25" s="21">
        <f>(Table3[[#This Row],[W]]*$CG$3)+(Table3[[#This Row],[L]]*$CG$4)+(Table3[[#This Row],[GF]]*$CG$5)+(Table3[[#This Row],[GA]]*$CG$6)</f>
        <v>63.55</v>
      </c>
      <c r="BM25" s="21">
        <f>(82*(((Table3[[#This Row],[PTS%]]*$CG$3)+((1-Table3[[#This Row],[PTS%]])*$CG$4)+(Table3[[#This Row],[GF]]*$CG$5)+(Table3[[#This Row],[GA]]*$CG$6))/Table3[[#This Row],[GP]])) + (Table3[[#This Row],[W]]*$CG$3)+(Table3[[#This Row],[L]]*$CG$4)+(Table3[[#This Row],[GF]]*$CG$5)+(Table3[[#This Row],[GA]]*$CG$6)</f>
        <v>124.04298245614035</v>
      </c>
      <c r="BN25">
        <f>COUNTIFS(DataRegularSeason20242025!$D$3:$D$1315,$A25,DataRegularSeason20242025!$H$3:$H$1315, $A25)</f>
        <v>8</v>
      </c>
      <c r="BO25">
        <f>COUNTIFS(DataRegularSeason20242025!$E$3:$E$1315,$A25,DataRegularSeason20242025!$H$3:$H$1315, $A25)</f>
        <v>9</v>
      </c>
      <c r="BP25">
        <f>BN25+BO25</f>
        <v>17</v>
      </c>
      <c r="BQ25">
        <f>F25-BN25</f>
        <v>22</v>
      </c>
      <c r="BR25">
        <f>H25-BO25</f>
        <v>18</v>
      </c>
      <c r="BS25">
        <f>BQ25+BR25</f>
        <v>40</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44</v>
      </c>
      <c r="B26" t="s">
        <v>97</v>
      </c>
      <c r="C26" t="s">
        <v>98</v>
      </c>
      <c r="D26">
        <f>COUNTIFS(DataRegularSeason20242025!$D$3:$D$1315,$A26,DataRegularSeason20242025!$R$3:$R$1315,1,DataRegularSeason20242025!$N$3:$N$1315,1) + COUNTIFS(DataRegularSeason20242025!$E$3:$E$1315,$A26,DataRegularSeason20242025!$R$3:$R$1315,1,DataRegularSeason20242025!$N$3:$N$1315,1)</f>
        <v>52</v>
      </c>
      <c r="E26" s="15">
        <f>Table3[[#This Row],[Watched]]/Table3[[#This Row],[GP]]</f>
        <v>0.89655172413793105</v>
      </c>
      <c r="F26">
        <f>COUNTIFS(DataRegularSeason20242025!$N$3:$N$1315,1,DataRegularSeason20242025!$D$3:$D$1315,$A26)</f>
        <v>30</v>
      </c>
      <c r="G26">
        <f>41-Table3[[#This Row],[GP_A]]</f>
        <v>11</v>
      </c>
      <c r="H26">
        <f>COUNTIFS(DataRegularSeason20242025!$E$3:$E$1315,$A26,DataRegularSeason20242025!$N$3:$N$1315,1)</f>
        <v>28</v>
      </c>
      <c r="I26">
        <f>41-Table3[[#This Row],[GP_H]]</f>
        <v>13</v>
      </c>
      <c r="J26">
        <f>F26+H26</f>
        <v>58</v>
      </c>
      <c r="K26">
        <f>82-Table3[[#This Row],[GP]]</f>
        <v>24</v>
      </c>
      <c r="L26">
        <f>COUNTIFS(DataRegularSeason20242025!$D$3:$D$1315,$A26, DataRegularSeason20242025!$L$3:$L$1315, $A26,DataRegularSeason20242025!$N$3:$N$1315,1)</f>
        <v>11</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2</v>
      </c>
      <c r="P26">
        <f>F26-L26</f>
        <v>19</v>
      </c>
      <c r="Q26">
        <f>COUNTIFS(DataRegularSeason20242025!$D$3:$D$1315,$A26, DataRegularSeason20242025!$S$3:$S$1315, $A26,DataRegularSeason20242025!$M$3:$M$1315,"REG")</f>
        <v>13</v>
      </c>
      <c r="R26">
        <f>COUNTIFS(DataRegularSeason20242025!$D$3:$D$1315,$A26, DataRegularSeason20242025!$S$3:$S$1315, $A26,DataRegularSeason20242025!$M$3:$M$1315,"OT")</f>
        <v>4</v>
      </c>
      <c r="S26">
        <f>COUNTIFS(DataRegularSeason20242025!$D$3:$D$1315,$A26, DataRegularSeason20242025!$S$3:$S$1315, $A26,DataRegularSeason20242025!$M$3:$M$1315,"SO")</f>
        <v>2</v>
      </c>
      <c r="T26">
        <f>COUNTIFS(DataRegularSeason20242025!$E$3:$E$1315,$A26, DataRegularSeason20242025!$L$3:$L$1315, $A26, DataRegularSeason20242025!$N$3:$N$1315,1)</f>
        <v>14</v>
      </c>
      <c r="U26">
        <f>COUNTIFS(DataRegularSeason20242025!$E$3:$E$1315,$A26, DataRegularSeason20242025!$L$3:$L$1315, $A26,DataRegularSeason20242025!$N$3:$N$1315,1,DataRegularSeason20242025!$M$3:$M$1315,"REG")</f>
        <v>10</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13</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25</v>
      </c>
      <c r="AC26">
        <f>Table3[[#This Row],[L_A]]+Table3[[#This Row],[L_H]]</f>
        <v>33</v>
      </c>
      <c r="AD26">
        <f>Table3[[#This Row],[RW_A]]+Table3[[#This Row],[RW_H]]</f>
        <v>16</v>
      </c>
      <c r="AE26">
        <f>Table3[[#This Row],[RL_A]]+Table3[[#This Row],[RL_H]]</f>
        <v>26</v>
      </c>
      <c r="AF26">
        <f>Table3[[#This Row],[OTW_A]]+Table3[[#This Row],[OTW_H]]</f>
        <v>6</v>
      </c>
      <c r="AG26">
        <f>Table3[[#This Row],[OTL_A]]+Table3[[#This Row],[OTL_H]]</f>
        <v>4</v>
      </c>
      <c r="AH26">
        <f>Table3[[#This Row],[SOW_A]]+Table3[[#This Row],[SOW_H]]</f>
        <v>3</v>
      </c>
      <c r="AI26">
        <f>Table3[[#This Row],[SOL_A]]+Table3[[#This Row],[SOL_H]]</f>
        <v>3</v>
      </c>
      <c r="AJ26" s="20" t="str">
        <f>_xlfn.CONCAT(TEXT(Table3[[#This Row],[OTW]]+Table3[[#This Row],[SOW]], "0"), "-", TEXT(Table3[[#This Row],[OTL]]+Table3[[#This Row],[SOL]],"0"))</f>
        <v>9-7</v>
      </c>
      <c r="AK26">
        <f>(2*(Table3[[#This Row],[W_A]]+Table3[[#This Row],[W_H]]))+Table3[[#This Row],[OTL_A]]+Table3[[#This Row],[SOL_A]]+Table3[[#This Row],[OTL_H]]+Table3[[#This Row],[SOL_H]]</f>
        <v>57</v>
      </c>
      <c r="AL26">
        <f>(3*(Table3[[#This Row],[RW_A]]+Table3[[#This Row],[RW_H]]))+(2*(Table3[[#This Row],[OTW_A]]+Table3[[#This Row],[SOW_A]]+Table3[[#This Row],[OTW_H]]+Table3[[#This Row],[SOW_H]]))+Table3[[#This Row],[OTL_A]]+Table3[[#This Row],[SOL_A]]+Table3[[#This Row],[OTL_H]]+Table3[[#This Row],[SOL_H]]</f>
        <v>73</v>
      </c>
      <c r="AM26" s="15">
        <f>Table3[[#This Row],[PTS]]/(2*Table3[[#This Row],[GP]])</f>
        <v>0.49137931034482757</v>
      </c>
      <c r="AN26" s="15">
        <f>Table3[[#This Row],[PTS2]]/(3*Table3[[#This Row],[GP]])</f>
        <v>0.41954022988505746</v>
      </c>
      <c r="AO26">
        <f>(2*Table3[[#This Row],[GR]])+Table3[[#This Row],[PTS]]</f>
        <v>105</v>
      </c>
      <c r="AP26">
        <f>(3*Table3[[#This Row],[GR]])+Table3[[#This Row],[PTS2]]</f>
        <v>145</v>
      </c>
      <c r="AQ26">
        <f>Table3[[#This Row],[PTS]]+(2 * Table3[[#This Row],[GR]] * Table3[[#This Row],[PTS%]])</f>
        <v>80.586206896551715</v>
      </c>
      <c r="AR26">
        <f>Table3[[#This Row],[PTS2]]+(3 * Table3[[#This Row],[GR]] * Table3[[#This Row],[PTS%2]])</f>
        <v>103.20689655172413</v>
      </c>
      <c r="AS26" s="20" t="str">
        <f>_xlfn.CONCAT(TEXT(Table3[[#This Row],[W]], "0"), "-", TEXT(Table3[[#This Row],[RL]],"0"), "-", TEXT(Table3[[#This Row],[OTL]]+Table3[[#This Row],[SOL]], "0"))</f>
        <v>25-26-7</v>
      </c>
      <c r="AT26">
        <f>COUNTIFS(DataRegularSeason20242025!$D$3:$D$1315,Table3[[#This Row],[Teams]],DataRegularSeason20242025!$K$3:$K$1315,0)</f>
        <v>2</v>
      </c>
      <c r="AU26">
        <f>SUMIF(DataRegularSeason20242025!$D$3:$D$1315,$A26, DataRegularSeason20242025!$J$3:$J$1315)</f>
        <v>83</v>
      </c>
      <c r="AV26">
        <f>SUMIF(DataRegularSeason20242025!$D$3:$D$1315,$A26, DataRegularSeason20242025!$K$3:$K$1315)</f>
        <v>107</v>
      </c>
      <c r="AW26">
        <f>AU26-AV26</f>
        <v>-24</v>
      </c>
      <c r="AX26">
        <f>COUNTIFS(DataRegularSeason20242025!$E$3:$E$1315,Table3[[#This Row],[Teams]],DataRegularSeason20242025!$J$3:$J$1315,0)</f>
        <v>1</v>
      </c>
      <c r="AY26">
        <f>SUMIF(DataRegularSeason20242025!$E$3:$E$1315,$A26,DataRegularSeason20242025!$K$3:$K$1315)</f>
        <v>85</v>
      </c>
      <c r="AZ26">
        <f>SUMIF(DataRegularSeason20242025!$E$3:$E$1315,$A26,DataRegularSeason20242025!$J$3:$J$1315)</f>
        <v>88</v>
      </c>
      <c r="BA26">
        <f>AY26-AZ26</f>
        <v>-3</v>
      </c>
      <c r="BB26">
        <f>AU26+AY26</f>
        <v>168</v>
      </c>
      <c r="BC26">
        <f>AV26+AZ26</f>
        <v>195</v>
      </c>
      <c r="BD26">
        <f>BB26-BC26</f>
        <v>-27</v>
      </c>
      <c r="BE26" s="17">
        <f>Table3[[#This Row],[GF]]/Table3[[#This Row],[GP]]</f>
        <v>2.896551724137931</v>
      </c>
      <c r="BF26" s="17">
        <f>Table3[[#This Row],[GA]]/Table3[[#This Row],[GP]]</f>
        <v>3.3620689655172415</v>
      </c>
      <c r="BG26" s="17">
        <f>(Table3[[#This Row],[GF]]-Table3[[#This Row],[GA]])/Table3[[#This Row],[GP]]</f>
        <v>-0.46551724137931033</v>
      </c>
      <c r="BH26" s="49" t="str">
        <f>_xlfn.CONCAT(TEXT(Table3[[#This Row],[W_H]], "0"), "-", TEXT(Table3[[#This Row],[RL_H]],"0"), "-", TEXT(Table3[[#This Row],[OTL_H]]+Table3[[#This Row],[SOL_H]], "0"))</f>
        <v>14-13-1</v>
      </c>
      <c r="BI26" s="49" t="str">
        <f>_xlfn.CONCAT(TEXT(Table3[[#This Row],[W_A]], "0"), "-", TEXT(Table3[[#This Row],[RL_A]],"0"), "-", TEXT(Table3[[#This Row],[OTL_A]]+Table3[[#This Row],[SOL_A]], "0"))</f>
        <v>11-13-6</v>
      </c>
      <c r="BJ26" s="49">
        <f>((2*(Table3[[#This Row],[W_H]]))+Table3[[#This Row],[OTL_H]]+Table3[[#This Row],[SOL_H]])/(2*Table3[[#This Row],[GP_H]])</f>
        <v>0.5178571428571429</v>
      </c>
      <c r="BK26" s="49">
        <f>((2*(Table3[[#This Row],[W_A]]))+Table3[[#This Row],[OTL_A]]+Table3[[#This Row],[SOL_A]])/(2*Table3[[#This Row],[GP_A]])</f>
        <v>0.46666666666666667</v>
      </c>
      <c r="BL26" s="21">
        <f>(Table3[[#This Row],[W]]*$CG$3)+(Table3[[#This Row],[L]]*$CG$4)+(Table3[[#This Row],[GF]]*$CG$5)+(Table3[[#This Row],[GA]]*$CG$6)</f>
        <v>67.099999999999994</v>
      </c>
      <c r="BM26" s="21">
        <f>(82*(((Table3[[#This Row],[PTS%]]*$CG$3)+((1-Table3[[#This Row],[PTS%]])*$CG$4)+(Table3[[#This Row],[GF]]*$CG$5)+(Table3[[#This Row],[GA]]*$CG$6))/Table3[[#This Row],[GP]])) + (Table3[[#This Row],[W]]*$CG$3)+(Table3[[#This Row],[L]]*$CG$4)+(Table3[[#This Row],[GF]]*$CG$5)+(Table3[[#This Row],[GA]]*$CG$6)</f>
        <v>130.85963139120094</v>
      </c>
      <c r="BN26">
        <f>COUNTIFS(DataRegularSeason20242025!$D$3:$D$1315,$A26,DataRegularSeason20242025!$H$3:$H$1315, $A26)</f>
        <v>7</v>
      </c>
      <c r="BO26">
        <f>COUNTIFS(DataRegularSeason20242025!$E$3:$E$1315,$A26,DataRegularSeason20242025!$H$3:$H$1315, $A26)</f>
        <v>7</v>
      </c>
      <c r="BP26">
        <f>BN26+BO26</f>
        <v>14</v>
      </c>
      <c r="BQ26">
        <f>F26-BN26</f>
        <v>23</v>
      </c>
      <c r="BR26">
        <f>H26-BO26</f>
        <v>21</v>
      </c>
      <c r="BS26">
        <f>BQ26+BR26</f>
        <v>44</v>
      </c>
      <c r="BV26">
        <v>1975</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12</v>
      </c>
      <c r="B27" t="s">
        <v>96</v>
      </c>
      <c r="C27" t="s">
        <v>94</v>
      </c>
      <c r="D27">
        <f>COUNTIFS(DataRegularSeason20242025!$D$3:$D$1315,$A27,DataRegularSeason20242025!$R$3:$R$1315,1,DataRegularSeason20242025!$N$3:$N$1315,1) + COUNTIFS(DataRegularSeason20242025!$E$3:$E$1315,$A27,DataRegularSeason20242025!$R$3:$R$1315,1,DataRegularSeason20242025!$N$3:$N$1315,1)</f>
        <v>49</v>
      </c>
      <c r="E27" s="15">
        <f>Table3[[#This Row],[Watched]]/Table3[[#This Row],[GP]]</f>
        <v>0.85964912280701755</v>
      </c>
      <c r="F27">
        <f>COUNTIFS(DataRegularSeason20242025!$N$3:$N$1315,1,DataRegularSeason20242025!$D$3:$D$1315,$A27)</f>
        <v>28</v>
      </c>
      <c r="G27">
        <f>41-Table3[[#This Row],[GP_A]]</f>
        <v>13</v>
      </c>
      <c r="H27">
        <f>COUNTIFS(DataRegularSeason20242025!$E$3:$E$1315,$A27,DataRegularSeason20242025!$N$3:$N$1315,1)</f>
        <v>29</v>
      </c>
      <c r="I27">
        <f>41-Table3[[#This Row],[GP_H]]</f>
        <v>12</v>
      </c>
      <c r="J27">
        <f>F27+H27</f>
        <v>57</v>
      </c>
      <c r="K27">
        <f>82-Table3[[#This Row],[GP]]</f>
        <v>25</v>
      </c>
      <c r="L27">
        <f>COUNTIFS(DataRegularSeason20242025!$D$3:$D$1315,$A27, DataRegularSeason20242025!$L$3:$L$1315, $A27,DataRegularSeason20242025!$N$3:$N$1315,1)</f>
        <v>13</v>
      </c>
      <c r="M27">
        <f>COUNTIFS(DataRegularSeason20242025!$D$3:$D$1315,$A27, DataRegularSeason20242025!$L$3:$L$1315, $A27,DataRegularSeason20242025!$N$3:$N$1315,1,DataRegularSeason20242025!$M$3:$M$1315,"REG")</f>
        <v>8</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1</v>
      </c>
      <c r="P27">
        <f>F27-L27</f>
        <v>15</v>
      </c>
      <c r="Q27">
        <f>COUNTIFS(DataRegularSeason20242025!$D$3:$D$1315,$A27, DataRegularSeason20242025!$S$3:$S$1315, $A27,DataRegularSeason20242025!$M$3:$M$1315,"REG")</f>
        <v>12</v>
      </c>
      <c r="R27">
        <f>COUNTIFS(DataRegularSeason20242025!$D$3:$D$1315,$A27, DataRegularSeason20242025!$S$3:$S$1315, $A27,DataRegularSeason20242025!$M$3:$M$1315,"OT")</f>
        <v>3</v>
      </c>
      <c r="S27">
        <f>COUNTIFS(DataRegularSeason20242025!$D$3:$D$1315,$A27, DataRegularSeason20242025!$S$3:$S$1315, $A27,DataRegularSeason20242025!$M$3:$M$1315,"SO")</f>
        <v>0</v>
      </c>
      <c r="T27">
        <f>COUNTIFS(DataRegularSeason20242025!$E$3:$E$1315,$A27, DataRegularSeason20242025!$L$3:$L$1315, $A27, DataRegularSeason20242025!$N$3:$N$1315,1)</f>
        <v>12</v>
      </c>
      <c r="U27">
        <f>COUNTIFS(DataRegularSeason20242025!$E$3:$E$1315,$A27, DataRegularSeason20242025!$L$3:$L$1315, $A27,DataRegularSeason20242025!$N$3:$N$1315,1,DataRegularSeason20242025!$M$3:$M$1315,"REG")</f>
        <v>9</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2</v>
      </c>
      <c r="X27">
        <f>H27-T27</f>
        <v>17</v>
      </c>
      <c r="Y27">
        <f>COUNTIFS(DataRegularSeason20242025!$E$3:$E$1315,$A27, DataRegularSeason20242025!$S$3:$S$1315, $A27,DataRegularSeason20242025!$M$3:$M$1315,"REG")</f>
        <v>14</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25</v>
      </c>
      <c r="AC27">
        <f>Table3[[#This Row],[L_A]]+Table3[[#This Row],[L_H]]</f>
        <v>32</v>
      </c>
      <c r="AD27">
        <f>Table3[[#This Row],[RW_A]]+Table3[[#This Row],[RW_H]]</f>
        <v>17</v>
      </c>
      <c r="AE27">
        <f>Table3[[#This Row],[RL_A]]+Table3[[#This Row],[RL_H]]</f>
        <v>26</v>
      </c>
      <c r="AF27">
        <f>Table3[[#This Row],[OTW_A]]+Table3[[#This Row],[OTW_H]]</f>
        <v>5</v>
      </c>
      <c r="AG27">
        <f>Table3[[#This Row],[OTL_A]]+Table3[[#This Row],[OTL_H]]</f>
        <v>5</v>
      </c>
      <c r="AH27">
        <f>Table3[[#This Row],[SOW_A]]+Table3[[#This Row],[SOW_H]]</f>
        <v>3</v>
      </c>
      <c r="AI27">
        <f>Table3[[#This Row],[SOL_A]]+Table3[[#This Row],[SOL_H]]</f>
        <v>1</v>
      </c>
      <c r="AJ27" s="20" t="str">
        <f>_xlfn.CONCAT(TEXT(Table3[[#This Row],[OTW]]+Table3[[#This Row],[SOW]], "0"), "-", TEXT(Table3[[#This Row],[OTL]]+Table3[[#This Row],[SOL]],"0"))</f>
        <v>8-6</v>
      </c>
      <c r="AK27">
        <f>(2*(Table3[[#This Row],[W_A]]+Table3[[#This Row],[W_H]]))+Table3[[#This Row],[OTL_A]]+Table3[[#This Row],[SOL_A]]+Table3[[#This Row],[OTL_H]]+Table3[[#This Row],[SOL_H]]</f>
        <v>56</v>
      </c>
      <c r="AL27">
        <f>(3*(Table3[[#This Row],[RW_A]]+Table3[[#This Row],[RW_H]]))+(2*(Table3[[#This Row],[OTW_A]]+Table3[[#This Row],[SOW_A]]+Table3[[#This Row],[OTW_H]]+Table3[[#This Row],[SOW_H]]))+Table3[[#This Row],[OTL_A]]+Table3[[#This Row],[SOL_A]]+Table3[[#This Row],[OTL_H]]+Table3[[#This Row],[SOL_H]]</f>
        <v>73</v>
      </c>
      <c r="AM27" s="15">
        <f>Table3[[#This Row],[PTS]]/(2*Table3[[#This Row],[GP]])</f>
        <v>0.49122807017543857</v>
      </c>
      <c r="AN27" s="15">
        <f>Table3[[#This Row],[PTS2]]/(3*Table3[[#This Row],[GP]])</f>
        <v>0.42690058479532161</v>
      </c>
      <c r="AO27">
        <f>(2*Table3[[#This Row],[GR]])+Table3[[#This Row],[PTS]]</f>
        <v>106</v>
      </c>
      <c r="AP27">
        <f>(3*Table3[[#This Row],[GR]])+Table3[[#This Row],[PTS2]]</f>
        <v>148</v>
      </c>
      <c r="AQ27">
        <f>Table3[[#This Row],[PTS]]+(2 * Table3[[#This Row],[GR]] * Table3[[#This Row],[PTS%]])</f>
        <v>80.561403508771932</v>
      </c>
      <c r="AR27">
        <f>Table3[[#This Row],[PTS2]]+(3 * Table3[[#This Row],[GR]] * Table3[[#This Row],[PTS%2]])</f>
        <v>105.01754385964912</v>
      </c>
      <c r="AS27" s="20" t="str">
        <f>_xlfn.CONCAT(TEXT(Table3[[#This Row],[W]], "0"), "-", TEXT(Table3[[#This Row],[RL]],"0"), "-", TEXT(Table3[[#This Row],[OTL]]+Table3[[#This Row],[SOL]], "0"))</f>
        <v>25-26-6</v>
      </c>
      <c r="AT27">
        <f>COUNTIFS(DataRegularSeason20242025!$D$3:$D$1315,Table3[[#This Row],[Teams]],DataRegularSeason20242025!$K$3:$K$1315,0)</f>
        <v>2</v>
      </c>
      <c r="AU27">
        <f>SUMIF(DataRegularSeason20242025!$D$3:$D$1315,$A27, DataRegularSeason20242025!$J$3:$J$1315)</f>
        <v>80</v>
      </c>
      <c r="AV27">
        <f>SUMIF(DataRegularSeason20242025!$D$3:$D$1315,$A27, DataRegularSeason20242025!$K$3:$K$1315)</f>
        <v>87</v>
      </c>
      <c r="AW27">
        <f>AU27-AV27</f>
        <v>-7</v>
      </c>
      <c r="AX27">
        <f>COUNTIFS(DataRegularSeason20242025!$E$3:$E$1315,Table3[[#This Row],[Teams]],DataRegularSeason20242025!$J$3:$J$1315,0)</f>
        <v>2</v>
      </c>
      <c r="AY27">
        <f>SUMIF(DataRegularSeason20242025!$E$3:$E$1315,$A27,DataRegularSeason20242025!$K$3:$K$1315)</f>
        <v>77</v>
      </c>
      <c r="AZ27">
        <f>SUMIF(DataRegularSeason20242025!$E$3:$E$1315,$A27,DataRegularSeason20242025!$J$3:$J$1315)</f>
        <v>88</v>
      </c>
      <c r="BA27">
        <f>AY27-AZ27</f>
        <v>-11</v>
      </c>
      <c r="BB27">
        <f>AU27+AY27</f>
        <v>157</v>
      </c>
      <c r="BC27">
        <f>AV27+AZ27</f>
        <v>175</v>
      </c>
      <c r="BD27">
        <f>BB27-BC27</f>
        <v>-18</v>
      </c>
      <c r="BE27" s="17">
        <f>Table3[[#This Row],[GF]]/Table3[[#This Row],[GP]]</f>
        <v>2.7543859649122808</v>
      </c>
      <c r="BF27" s="17">
        <f>Table3[[#This Row],[GA]]/Table3[[#This Row],[GP]]</f>
        <v>3.0701754385964914</v>
      </c>
      <c r="BG27" s="17">
        <f>(Table3[[#This Row],[GF]]-Table3[[#This Row],[GA]])/Table3[[#This Row],[GP]]</f>
        <v>-0.31578947368421051</v>
      </c>
      <c r="BH27" s="49" t="str">
        <f>_xlfn.CONCAT(TEXT(Table3[[#This Row],[W_H]], "0"), "-", TEXT(Table3[[#This Row],[RL_H]],"0"), "-", TEXT(Table3[[#This Row],[OTL_H]]+Table3[[#This Row],[SOL_H]], "0"))</f>
        <v>12-14-3</v>
      </c>
      <c r="BI27" s="49" t="str">
        <f>_xlfn.CONCAT(TEXT(Table3[[#This Row],[W_A]], "0"), "-", TEXT(Table3[[#This Row],[RL_A]],"0"), "-", TEXT(Table3[[#This Row],[OTL_A]]+Table3[[#This Row],[SOL_A]], "0"))</f>
        <v>13-12-3</v>
      </c>
      <c r="BJ27" s="49">
        <f>((2*(Table3[[#This Row],[W_H]]))+Table3[[#This Row],[OTL_H]]+Table3[[#This Row],[SOL_H]])/(2*Table3[[#This Row],[GP_H]])</f>
        <v>0.46551724137931033</v>
      </c>
      <c r="BK27" s="49">
        <f>((2*(Table3[[#This Row],[W_A]]))+Table3[[#This Row],[OTL_A]]+Table3[[#This Row],[SOL_A]])/(2*Table3[[#This Row],[GP_A]])</f>
        <v>0.5178571428571429</v>
      </c>
      <c r="BL27" s="21">
        <f>(Table3[[#This Row],[W]]*$CG$3)+(Table3[[#This Row],[L]]*$CG$4)+(Table3[[#This Row],[GF]]*$CG$5)+(Table3[[#This Row],[GA]]*$CG$6)</f>
        <v>63.150000000000006</v>
      </c>
      <c r="BM27" s="21">
        <f>(82*(((Table3[[#This Row],[PTS%]]*$CG$3)+((1-Table3[[#This Row],[PTS%]])*$CG$4)+(Table3[[#This Row],[GF]]*$CG$5)+(Table3[[#This Row],[GA]]*$CG$6))/Table3[[#This Row],[GP]])) + (Table3[[#This Row],[W]]*$CG$3)+(Table3[[#This Row],[L]]*$CG$4)+(Table3[[#This Row],[GF]]*$CG$5)+(Table3[[#This Row],[GA]]*$CG$6)</f>
        <v>122.77730070791011</v>
      </c>
      <c r="BN27">
        <f>COUNTIFS(DataRegularSeason20242025!$D$3:$D$1315,$A27,DataRegularSeason20242025!$H$3:$H$1315, $A27)</f>
        <v>12</v>
      </c>
      <c r="BO27">
        <f>COUNTIFS(DataRegularSeason20242025!$E$3:$E$1315,$A27,DataRegularSeason20242025!$H$3:$H$1315, $A27)</f>
        <v>15</v>
      </c>
      <c r="BP27">
        <f>BN27+BO27</f>
        <v>27</v>
      </c>
      <c r="BQ27">
        <f>F27-BN27</f>
        <v>16</v>
      </c>
      <c r="BR27">
        <f>H27-BO27</f>
        <v>14</v>
      </c>
      <c r="BS27">
        <f>BQ27+BR27</f>
        <v>30</v>
      </c>
      <c r="BV27">
        <v>2019</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54</v>
      </c>
      <c r="E28" s="15">
        <f>Table3[[#This Row],[Watched]]/Table3[[#This Row],[GP]]</f>
        <v>0.9152542372881356</v>
      </c>
      <c r="F28">
        <f>COUNTIFS(DataRegularSeason20242025!$N$3:$N$1315,1,DataRegularSeason20242025!$D$3:$D$1315,$A28)</f>
        <v>30</v>
      </c>
      <c r="G28">
        <f>41-Table3[[#This Row],[GP_A]]</f>
        <v>11</v>
      </c>
      <c r="H28">
        <f>COUNTIFS(DataRegularSeason20242025!$E$3:$E$1315,$A28,DataRegularSeason20242025!$N$3:$N$1315,1)</f>
        <v>29</v>
      </c>
      <c r="I28">
        <f>41-Table3[[#This Row],[GP_H]]</f>
        <v>12</v>
      </c>
      <c r="J28">
        <f>F28+H28</f>
        <v>59</v>
      </c>
      <c r="K28">
        <f>82-Table3[[#This Row],[GP]]</f>
        <v>23</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20</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13</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4</v>
      </c>
      <c r="W28">
        <f>COUNTIFS(DataRegularSeason20242025!$E$3:$E$1315,$A28, DataRegularSeason20242025!$L$3:$L$1315, $A28,DataRegularSeason20242025!$N$3:$N$1315,1,DataRegularSeason20242025!$M$3:$M$1315,"SO")</f>
        <v>1</v>
      </c>
      <c r="X28">
        <f>H28-T28</f>
        <v>16</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2</v>
      </c>
      <c r="AB28">
        <f>Table3[[#This Row],[W_A]]+Table3[[#This Row],[W_H]]</f>
        <v>23</v>
      </c>
      <c r="AC28">
        <f>Table3[[#This Row],[L_A]]+Table3[[#This Row],[L_H]]</f>
        <v>36</v>
      </c>
      <c r="AD28">
        <f>Table3[[#This Row],[RW_A]]+Table3[[#This Row],[RW_H]]</f>
        <v>16</v>
      </c>
      <c r="AE28">
        <f>Table3[[#This Row],[RL_A]]+Table3[[#This Row],[RL_H]]</f>
        <v>27</v>
      </c>
      <c r="AF28">
        <f>Table3[[#This Row],[OTW_A]]+Table3[[#This Row],[OTW_H]]</f>
        <v>6</v>
      </c>
      <c r="AG28">
        <f>Table3[[#This Row],[OTL_A]]+Table3[[#This Row],[OTL_H]]</f>
        <v>4</v>
      </c>
      <c r="AH28">
        <f>Table3[[#This Row],[SOW_A]]+Table3[[#This Row],[SOW_H]]</f>
        <v>1</v>
      </c>
      <c r="AI28">
        <f>Table3[[#This Row],[SOL_A]]+Table3[[#This Row],[SOL_H]]</f>
        <v>5</v>
      </c>
      <c r="AJ28" s="20" t="str">
        <f>_xlfn.CONCAT(TEXT(Table3[[#This Row],[OTW]]+Table3[[#This Row],[SOW]], "0"), "-", TEXT(Table3[[#This Row],[OTL]]+Table3[[#This Row],[SOL]],"0"))</f>
        <v>7-9</v>
      </c>
      <c r="AK28">
        <f>(2*(Table3[[#This Row],[W_A]]+Table3[[#This Row],[W_H]]))+Table3[[#This Row],[OTL_A]]+Table3[[#This Row],[SOL_A]]+Table3[[#This Row],[OTL_H]]+Table3[[#This Row],[SOL_H]]</f>
        <v>55</v>
      </c>
      <c r="AL28">
        <f>(3*(Table3[[#This Row],[RW_A]]+Table3[[#This Row],[RW_H]]))+(2*(Table3[[#This Row],[OTW_A]]+Table3[[#This Row],[SOW_A]]+Table3[[#This Row],[OTW_H]]+Table3[[#This Row],[SOW_H]]))+Table3[[#This Row],[OTL_A]]+Table3[[#This Row],[SOL_A]]+Table3[[#This Row],[OTL_H]]+Table3[[#This Row],[SOL_H]]</f>
        <v>71</v>
      </c>
      <c r="AM28" s="15">
        <f>Table3[[#This Row],[PTS]]/(2*Table3[[#This Row],[GP]])</f>
        <v>0.46610169491525422</v>
      </c>
      <c r="AN28" s="15">
        <f>Table3[[#This Row],[PTS2]]/(3*Table3[[#This Row],[GP]])</f>
        <v>0.40112994350282488</v>
      </c>
      <c r="AO28">
        <f>(2*Table3[[#This Row],[GR]])+Table3[[#This Row],[PTS]]</f>
        <v>101</v>
      </c>
      <c r="AP28">
        <f>(3*Table3[[#This Row],[GR]])+Table3[[#This Row],[PTS2]]</f>
        <v>140</v>
      </c>
      <c r="AQ28">
        <f>Table3[[#This Row],[PTS]]+(2 * Table3[[#This Row],[GR]] * Table3[[#This Row],[PTS%]])</f>
        <v>76.440677966101703</v>
      </c>
      <c r="AR28">
        <f>Table3[[#This Row],[PTS2]]+(3 * Table3[[#This Row],[GR]] * Table3[[#This Row],[PTS%2]])</f>
        <v>98.677966101694921</v>
      </c>
      <c r="AS28" s="20" t="str">
        <f>_xlfn.CONCAT(TEXT(Table3[[#This Row],[W]], "0"), "-", TEXT(Table3[[#This Row],[RL]],"0"), "-", TEXT(Table3[[#This Row],[OTL]]+Table3[[#This Row],[SOL]], "0"))</f>
        <v>23-27-9</v>
      </c>
      <c r="AT28">
        <f>COUNTIFS(DataRegularSeason20242025!$D$3:$D$1315,Table3[[#This Row],[Teams]],DataRegularSeason20242025!$K$3:$K$1315,0)</f>
        <v>0</v>
      </c>
      <c r="AU28">
        <f>SUMIF(DataRegularSeason20242025!$D$3:$D$1315,$A28, DataRegularSeason20242025!$J$3:$J$1315)</f>
        <v>85</v>
      </c>
      <c r="AV28">
        <f>SUMIF(DataRegularSeason20242025!$D$3:$D$1315,$A28, DataRegularSeason20242025!$K$3:$K$1315)</f>
        <v>104</v>
      </c>
      <c r="AW28">
        <f>AU28-AV28</f>
        <v>-19</v>
      </c>
      <c r="AX28">
        <f>COUNTIFS(DataRegularSeason20242025!$E$3:$E$1315,Table3[[#This Row],[Teams]],DataRegularSeason20242025!$J$3:$J$1315,0)</f>
        <v>1</v>
      </c>
      <c r="AY28">
        <f>SUMIF(DataRegularSeason20242025!$E$3:$E$1315,$A28,DataRegularSeason20242025!$K$3:$K$1315)</f>
        <v>85</v>
      </c>
      <c r="AZ28">
        <f>SUMIF(DataRegularSeason20242025!$E$3:$E$1315,$A28,DataRegularSeason20242025!$J$3:$J$1315)</f>
        <v>110</v>
      </c>
      <c r="BA28">
        <f>AY28-AZ28</f>
        <v>-25</v>
      </c>
      <c r="BB28">
        <f>AU28+AY28</f>
        <v>170</v>
      </c>
      <c r="BC28">
        <f>AV28+AZ28</f>
        <v>214</v>
      </c>
      <c r="BD28">
        <f>BB28-BC28</f>
        <v>-44</v>
      </c>
      <c r="BE28" s="17">
        <f>Table3[[#This Row],[GF]]/Table3[[#This Row],[GP]]</f>
        <v>2.8813559322033897</v>
      </c>
      <c r="BF28" s="17">
        <f>Table3[[#This Row],[GA]]/Table3[[#This Row],[GP]]</f>
        <v>3.6271186440677967</v>
      </c>
      <c r="BG28" s="17">
        <f>(Table3[[#This Row],[GF]]-Table3[[#This Row],[GA]])/Table3[[#This Row],[GP]]</f>
        <v>-0.74576271186440679</v>
      </c>
      <c r="BH28" s="49" t="str">
        <f>_xlfn.CONCAT(TEXT(Table3[[#This Row],[W_H]], "0"), "-", TEXT(Table3[[#This Row],[RL_H]],"0"), "-", TEXT(Table3[[#This Row],[OTL_H]]+Table3[[#This Row],[SOL_H]], "0"))</f>
        <v>13-12-4</v>
      </c>
      <c r="BI28" s="49" t="str">
        <f>_xlfn.CONCAT(TEXT(Table3[[#This Row],[W_A]], "0"), "-", TEXT(Table3[[#This Row],[RL_A]],"0"), "-", TEXT(Table3[[#This Row],[OTL_A]]+Table3[[#This Row],[SOL_A]], "0"))</f>
        <v>10-15-5</v>
      </c>
      <c r="BJ28" s="49">
        <f>((2*(Table3[[#This Row],[W_H]]))+Table3[[#This Row],[OTL_H]]+Table3[[#This Row],[SOL_H]])/(2*Table3[[#This Row],[GP_H]])</f>
        <v>0.51724137931034486</v>
      </c>
      <c r="BK28" s="49">
        <f>((2*(Table3[[#This Row],[W_A]]))+Table3[[#This Row],[OTL_A]]+Table3[[#This Row],[SOL_A]])/(2*Table3[[#This Row],[GP_A]])</f>
        <v>0.41666666666666669</v>
      </c>
      <c r="BL28" s="21">
        <f>(Table3[[#This Row],[W]]*$CG$3)+(Table3[[#This Row],[L]]*$CG$4)+(Table3[[#This Row],[GF]]*$CG$5)+(Table3[[#This Row],[GA]]*$CG$6)</f>
        <v>69.2</v>
      </c>
      <c r="BM28" s="21">
        <f>(82*(((Table3[[#This Row],[PTS%]]*$CG$3)+((1-Table3[[#This Row],[PTS%]])*$CG$4)+(Table3[[#This Row],[GF]]*$CG$5)+(Table3[[#This Row],[GA]]*$CG$6))/Table3[[#This Row],[GP]])) + (Table3[[#This Row],[W]]*$CG$3)+(Table3[[#This Row],[L]]*$CG$4)+(Table3[[#This Row],[GF]]*$CG$5)+(Table3[[#This Row],[GA]]*$CG$6)</f>
        <v>134.92956047112898</v>
      </c>
      <c r="BN28">
        <f>COUNTIFS(DataRegularSeason20242025!$D$3:$D$1315,$A28,DataRegularSeason20242025!$H$3:$H$1315, $A28)</f>
        <v>17</v>
      </c>
      <c r="BO28">
        <f>COUNTIFS(DataRegularSeason20242025!$E$3:$E$1315,$A28,DataRegularSeason20242025!$H$3:$H$1315, $A28)</f>
        <v>12</v>
      </c>
      <c r="BP28">
        <f>BN28+BO28</f>
        <v>29</v>
      </c>
      <c r="BQ28">
        <f>F28-BN28</f>
        <v>13</v>
      </c>
      <c r="BR28">
        <f>H28-BO28</f>
        <v>17</v>
      </c>
      <c r="BS28">
        <f>BQ28+BR28</f>
        <v>30</v>
      </c>
      <c r="BV28">
        <v>2017</v>
      </c>
      <c r="BW28" t="str">
        <f>INDEX(Table2[AwayTeam], Table3[[#This Row],[Column2]])</f>
        <v>NJD</v>
      </c>
      <c r="BX28">
        <f>LARGE((Table2[[#This Row],[AwayTeam]]=Table3[[#This Row],[Teams]]), 1)</f>
        <v>1</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49</v>
      </c>
      <c r="E29" s="15">
        <f>Table3[[#This Row],[Watched]]/Table3[[#This Row],[GP]]</f>
        <v>0.84482758620689657</v>
      </c>
      <c r="F29">
        <f>COUNTIFS(DataRegularSeason20242025!$N$3:$N$1315,1,DataRegularSeason20242025!$D$3:$D$1315,$A29)</f>
        <v>27</v>
      </c>
      <c r="G29">
        <f>41-Table3[[#This Row],[GP_A]]</f>
        <v>14</v>
      </c>
      <c r="H29">
        <f>COUNTIFS(DataRegularSeason20242025!$E$3:$E$1315,$A29,DataRegularSeason20242025!$N$3:$N$1315,1)</f>
        <v>31</v>
      </c>
      <c r="I29">
        <f>41-Table3[[#This Row],[GP_H]]</f>
        <v>10</v>
      </c>
      <c r="J29">
        <f>F29+H29</f>
        <v>58</v>
      </c>
      <c r="K29">
        <f>82-Table3[[#This Row],[GP]]</f>
        <v>24</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18</v>
      </c>
      <c r="Y29">
        <f>COUNTIFS(DataRegularSeason20242025!$E$3:$E$1315,$A29, DataRegularSeason20242025!$S$3:$S$1315, $A29,DataRegularSeason20242025!$M$3:$M$1315,"REG")</f>
        <v>14</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25</v>
      </c>
      <c r="AC29">
        <f>Table3[[#This Row],[L_A]]+Table3[[#This Row],[L_H]]</f>
        <v>33</v>
      </c>
      <c r="AD29">
        <f>Table3[[#This Row],[RW_A]]+Table3[[#This Row],[RW_H]]</f>
        <v>20</v>
      </c>
      <c r="AE29">
        <f>Table3[[#This Row],[RL_A]]+Table3[[#This Row],[RL_H]]</f>
        <v>29</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54</v>
      </c>
      <c r="AL29">
        <f>(3*(Table3[[#This Row],[RW_A]]+Table3[[#This Row],[RW_H]]))+(2*(Table3[[#This Row],[OTW_A]]+Table3[[#This Row],[SOW_A]]+Table3[[#This Row],[OTW_H]]+Table3[[#This Row],[SOW_H]]))+Table3[[#This Row],[OTL_A]]+Table3[[#This Row],[SOL_A]]+Table3[[#This Row],[OTL_H]]+Table3[[#This Row],[SOL_H]]</f>
        <v>74</v>
      </c>
      <c r="AM29" s="15">
        <f>Table3[[#This Row],[PTS]]/(2*Table3[[#This Row],[GP]])</f>
        <v>0.46551724137931033</v>
      </c>
      <c r="AN29" s="15">
        <f>Table3[[#This Row],[PTS2]]/(3*Table3[[#This Row],[GP]])</f>
        <v>0.42528735632183906</v>
      </c>
      <c r="AO29">
        <f>(2*Table3[[#This Row],[GR]])+Table3[[#This Row],[PTS]]</f>
        <v>102</v>
      </c>
      <c r="AP29">
        <f>(3*Table3[[#This Row],[GR]])+Table3[[#This Row],[PTS2]]</f>
        <v>146</v>
      </c>
      <c r="AQ29">
        <f>Table3[[#This Row],[PTS]]+(2 * Table3[[#This Row],[GR]] * Table3[[#This Row],[PTS%]])</f>
        <v>76.34482758620689</v>
      </c>
      <c r="AR29">
        <f>Table3[[#This Row],[PTS2]]+(3 * Table3[[#This Row],[GR]] * Table3[[#This Row],[PTS%2]])</f>
        <v>104.62068965517241</v>
      </c>
      <c r="AS29" s="20" t="str">
        <f>_xlfn.CONCAT(TEXT(Table3[[#This Row],[W]], "0"), "-", TEXT(Table3[[#This Row],[RL]],"0"), "-", TEXT(Table3[[#This Row],[OTL]]+Table3[[#This Row],[SOL]], "0"))</f>
        <v>25-29-4</v>
      </c>
      <c r="AT29">
        <f>COUNTIFS(DataRegularSeason20242025!$D$3:$D$1315,Table3[[#This Row],[Teams]],DataRegularSeason20242025!$K$3:$K$1315,0)</f>
        <v>0</v>
      </c>
      <c r="AU29">
        <f>SUMIF(DataRegularSeason20242025!$D$3:$D$1315,$A29, DataRegularSeason20242025!$J$3:$J$1315)</f>
        <v>83</v>
      </c>
      <c r="AV29">
        <f>SUMIF(DataRegularSeason20242025!$D$3:$D$1315,$A29, DataRegularSeason20242025!$K$3:$K$1315)</f>
        <v>93</v>
      </c>
      <c r="AW29">
        <f>AU29-AV29</f>
        <v>-10</v>
      </c>
      <c r="AX29">
        <f>COUNTIFS(DataRegularSeason20242025!$E$3:$E$1315,Table3[[#This Row],[Teams]],DataRegularSeason20242025!$J$3:$J$1315,0)</f>
        <v>1</v>
      </c>
      <c r="AY29">
        <f>SUMIF(DataRegularSeason20242025!$E$3:$E$1315,$A29,DataRegularSeason20242025!$K$3:$K$1315)</f>
        <v>88</v>
      </c>
      <c r="AZ29">
        <f>SUMIF(DataRegularSeason20242025!$E$3:$E$1315,$A29,DataRegularSeason20242025!$J$3:$J$1315)</f>
        <v>91</v>
      </c>
      <c r="BA29">
        <f>AY29-AZ29</f>
        <v>-3</v>
      </c>
      <c r="BB29">
        <f>AU29+AY29</f>
        <v>171</v>
      </c>
      <c r="BC29">
        <f>AV29+AZ29</f>
        <v>184</v>
      </c>
      <c r="BD29">
        <f>BB29-BC29</f>
        <v>-13</v>
      </c>
      <c r="BE29" s="17">
        <f>Table3[[#This Row],[GF]]/Table3[[#This Row],[GP]]</f>
        <v>2.9482758620689653</v>
      </c>
      <c r="BF29" s="17">
        <f>Table3[[#This Row],[GA]]/Table3[[#This Row],[GP]]</f>
        <v>3.1724137931034484</v>
      </c>
      <c r="BG29" s="17">
        <f>(Table3[[#This Row],[GF]]-Table3[[#This Row],[GA]])/Table3[[#This Row],[GP]]</f>
        <v>-0.22413793103448276</v>
      </c>
      <c r="BH29" s="49" t="str">
        <f>_xlfn.CONCAT(TEXT(Table3[[#This Row],[W_H]], "0"), "-", TEXT(Table3[[#This Row],[RL_H]],"0"), "-", TEXT(Table3[[#This Row],[OTL_H]]+Table3[[#This Row],[SOL_H]], "0"))</f>
        <v>13-14-4</v>
      </c>
      <c r="BI29" s="49" t="str">
        <f>_xlfn.CONCAT(TEXT(Table3[[#This Row],[W_A]], "0"), "-", TEXT(Table3[[#This Row],[RL_A]],"0"), "-", TEXT(Table3[[#This Row],[OTL_A]]+Table3[[#This Row],[SOL_A]], "0"))</f>
        <v>12-15-0</v>
      </c>
      <c r="BJ29" s="49">
        <f>((2*(Table3[[#This Row],[W_H]]))+Table3[[#This Row],[OTL_H]]+Table3[[#This Row],[SOL_H]])/(2*Table3[[#This Row],[GP_H]])</f>
        <v>0.4838709677419355</v>
      </c>
      <c r="BK29" s="49">
        <f>((2*(Table3[[#This Row],[W_A]]))+Table3[[#This Row],[OTL_A]]+Table3[[#This Row],[SOL_A]])/(2*Table3[[#This Row],[GP_A]])</f>
        <v>0.44444444444444442</v>
      </c>
      <c r="BL29" s="21">
        <f>(Table3[[#This Row],[W]]*$CG$3)+(Table3[[#This Row],[L]]*$CG$4)+(Table3[[#This Row],[GF]]*$CG$5)+(Table3[[#This Row],[GA]]*$CG$6)</f>
        <v>66.45</v>
      </c>
      <c r="BM29" s="21">
        <f>(82*(((Table3[[#This Row],[PTS%]]*$CG$3)+((1-Table3[[#This Row],[PTS%]])*$CG$4)+(Table3[[#This Row],[GF]]*$CG$5)+(Table3[[#This Row],[GA]]*$CG$6))/Table3[[#This Row],[GP]])) + (Table3[[#This Row],[W]]*$CG$3)+(Table3[[#This Row],[L]]*$CG$4)+(Table3[[#This Row],[GF]]*$CG$5)+(Table3[[#This Row],[GA]]*$CG$6)</f>
        <v>129.28335315101072</v>
      </c>
      <c r="BN29">
        <f>COUNTIFS(DataRegularSeason20242025!$D$3:$D$1315,$A29,DataRegularSeason20242025!$H$3:$H$1315, $A29)</f>
        <v>8</v>
      </c>
      <c r="BO29">
        <f>COUNTIFS(DataRegularSeason20242025!$E$3:$E$1315,$A29,DataRegularSeason20242025!$H$3:$H$1315, $A29)</f>
        <v>10</v>
      </c>
      <c r="BP29">
        <f>BN29+BO29</f>
        <v>18</v>
      </c>
      <c r="BQ29">
        <f>F29-BN29</f>
        <v>19</v>
      </c>
      <c r="BR29">
        <f>H29-BO29</f>
        <v>21</v>
      </c>
      <c r="BS29">
        <f>BQ29+BR29</f>
        <v>40</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43</v>
      </c>
      <c r="E30" s="15">
        <f>Table3[[#This Row],[Watched]]/Table3[[#This Row],[GP]]</f>
        <v>0.78181818181818186</v>
      </c>
      <c r="F30">
        <f>COUNTIFS(DataRegularSeason20242025!$N$3:$N$1315,1,DataRegularSeason20242025!$D$3:$D$1315,$A30)</f>
        <v>26</v>
      </c>
      <c r="G30">
        <f>41-Table3[[#This Row],[GP_A]]</f>
        <v>15</v>
      </c>
      <c r="H30">
        <f>COUNTIFS(DataRegularSeason20242025!$E$3:$E$1315,$A30,DataRegularSeason20242025!$N$3:$N$1315,1)</f>
        <v>29</v>
      </c>
      <c r="I30">
        <f>41-Table3[[#This Row],[GP_H]]</f>
        <v>12</v>
      </c>
      <c r="J30">
        <f>F30+H30</f>
        <v>55</v>
      </c>
      <c r="K30">
        <f>82-Table3[[#This Row],[GP]]</f>
        <v>27</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17</v>
      </c>
      <c r="Q30">
        <f>COUNTIFS(DataRegularSeason20242025!$D$3:$D$1315,$A30, DataRegularSeason20242025!$S$3:$S$1315, $A30,DataRegularSeason20242025!$M$3:$M$1315,"REG")</f>
        <v>15</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14</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23</v>
      </c>
      <c r="AC30">
        <f>Table3[[#This Row],[L_A]]+Table3[[#This Row],[L_H]]</f>
        <v>32</v>
      </c>
      <c r="AD30">
        <f>Table3[[#This Row],[RW_A]]+Table3[[#This Row],[RW_H]]</f>
        <v>19</v>
      </c>
      <c r="AE30">
        <f>Table3[[#This Row],[RL_A]]+Table3[[#This Row],[RL_H]]</f>
        <v>27</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51</v>
      </c>
      <c r="AL30">
        <f>(3*(Table3[[#This Row],[RW_A]]+Table3[[#This Row],[RW_H]]))+(2*(Table3[[#This Row],[OTW_A]]+Table3[[#This Row],[SOW_A]]+Table3[[#This Row],[OTW_H]]+Table3[[#This Row],[SOW_H]]))+Table3[[#This Row],[OTL_A]]+Table3[[#This Row],[SOL_A]]+Table3[[#This Row],[OTL_H]]+Table3[[#This Row],[SOL_H]]</f>
        <v>70</v>
      </c>
      <c r="AM30" s="15">
        <f>Table3[[#This Row],[PTS]]/(2*Table3[[#This Row],[GP]])</f>
        <v>0.46363636363636362</v>
      </c>
      <c r="AN30" s="15">
        <f>Table3[[#This Row],[PTS2]]/(3*Table3[[#This Row],[GP]])</f>
        <v>0.42424242424242425</v>
      </c>
      <c r="AO30">
        <f>(2*Table3[[#This Row],[GR]])+Table3[[#This Row],[PTS]]</f>
        <v>105</v>
      </c>
      <c r="AP30">
        <f>(3*Table3[[#This Row],[GR]])+Table3[[#This Row],[PTS2]]</f>
        <v>151</v>
      </c>
      <c r="AQ30">
        <f>Table3[[#This Row],[PTS]]+(2 * Table3[[#This Row],[GR]] * Table3[[#This Row],[PTS%]])</f>
        <v>76.036363636363632</v>
      </c>
      <c r="AR30">
        <f>Table3[[#This Row],[PTS2]]+(3 * Table3[[#This Row],[GR]] * Table3[[#This Row],[PTS%2]])</f>
        <v>104.36363636363637</v>
      </c>
      <c r="AS30" s="20" t="str">
        <f>_xlfn.CONCAT(TEXT(Table3[[#This Row],[W]], "0"), "-", TEXT(Table3[[#This Row],[RL]],"0"), "-", TEXT(Table3[[#This Row],[OTL]]+Table3[[#This Row],[SOL]], "0"))</f>
        <v>23-27-5</v>
      </c>
      <c r="AT30">
        <f>COUNTIFS(DataRegularSeason20242025!$D$3:$D$1315,Table3[[#This Row],[Teams]],DataRegularSeason20242025!$K$3:$K$1315,0)</f>
        <v>2</v>
      </c>
      <c r="AU30">
        <f>SUMIF(DataRegularSeason20242025!$D$3:$D$1315,$A30, DataRegularSeason20242025!$J$3:$J$1315)</f>
        <v>76</v>
      </c>
      <c r="AV30">
        <f>SUMIF(DataRegularSeason20242025!$D$3:$D$1315,$A30, DataRegularSeason20242025!$K$3:$K$1315)</f>
        <v>88</v>
      </c>
      <c r="AW30">
        <f>AU30-AV30</f>
        <v>-12</v>
      </c>
      <c r="AX30">
        <f>COUNTIFS(DataRegularSeason20242025!$E$3:$E$1315,Table3[[#This Row],[Teams]],DataRegularSeason20242025!$J$3:$J$1315,0)</f>
        <v>0</v>
      </c>
      <c r="AY30">
        <f>SUMIF(DataRegularSeason20242025!$E$3:$E$1315,$A30,DataRegularSeason20242025!$K$3:$K$1315)</f>
        <v>103</v>
      </c>
      <c r="AZ30">
        <f>SUMIF(DataRegularSeason20242025!$E$3:$E$1315,$A30,DataRegularSeason20242025!$J$3:$J$1315)</f>
        <v>99</v>
      </c>
      <c r="BA30">
        <f>AY30-AZ30</f>
        <v>4</v>
      </c>
      <c r="BB30">
        <f>AU30+AY30</f>
        <v>179</v>
      </c>
      <c r="BC30">
        <f>AV30+AZ30</f>
        <v>187</v>
      </c>
      <c r="BD30">
        <f>BB30-BC30</f>
        <v>-8</v>
      </c>
      <c r="BE30" s="17">
        <f>Table3[[#This Row],[GF]]/Table3[[#This Row],[GP]]</f>
        <v>3.2545454545454544</v>
      </c>
      <c r="BF30" s="17">
        <f>Table3[[#This Row],[GA]]/Table3[[#This Row],[GP]]</f>
        <v>3.4</v>
      </c>
      <c r="BG30" s="17">
        <f>(Table3[[#This Row],[GF]]-Table3[[#This Row],[GA]])/Table3[[#This Row],[GP]]</f>
        <v>-0.14545454545454545</v>
      </c>
      <c r="BH30" s="49" t="str">
        <f>_xlfn.CONCAT(TEXT(Table3[[#This Row],[W_H]], "0"), "-", TEXT(Table3[[#This Row],[RL_H]],"0"), "-", TEXT(Table3[[#This Row],[OTL_H]]+Table3[[#This Row],[SOL_H]], "0"))</f>
        <v>14-12-3</v>
      </c>
      <c r="BI30" s="49" t="str">
        <f>_xlfn.CONCAT(TEXT(Table3[[#This Row],[W_A]], "0"), "-", TEXT(Table3[[#This Row],[RL_A]],"0"), "-", TEXT(Table3[[#This Row],[OTL_A]]+Table3[[#This Row],[SOL_A]], "0"))</f>
        <v>9-15-2</v>
      </c>
      <c r="BJ30" s="49">
        <f>((2*(Table3[[#This Row],[W_H]]))+Table3[[#This Row],[OTL_H]]+Table3[[#This Row],[SOL_H]])/(2*Table3[[#This Row],[GP_H]])</f>
        <v>0.53448275862068961</v>
      </c>
      <c r="BK30" s="49">
        <f>((2*(Table3[[#This Row],[W_A]]))+Table3[[#This Row],[OTL_A]]+Table3[[#This Row],[SOL_A]])/(2*Table3[[#This Row],[GP_A]])</f>
        <v>0.38461538461538464</v>
      </c>
      <c r="BL30" s="21">
        <f>(Table3[[#This Row],[W]]*$CG$3)+(Table3[[#This Row],[L]]*$CG$4)+(Table3[[#This Row],[GF]]*$CG$5)+(Table3[[#This Row],[GA]]*$CG$6)</f>
        <v>66.650000000000006</v>
      </c>
      <c r="BM30" s="21">
        <f>(82*(((Table3[[#This Row],[PTS%]]*$CG$3)+((1-Table3[[#This Row],[PTS%]])*$CG$4)+(Table3[[#This Row],[GF]]*$CG$5)+(Table3[[#This Row],[GA]]*$CG$6))/Table3[[#This Row],[GP]])) + (Table3[[#This Row],[W]]*$CG$3)+(Table3[[#This Row],[L]]*$CG$4)+(Table3[[#This Row],[GF]]*$CG$5)+(Table3[[#This Row],[GA]]*$CG$6)</f>
        <v>135.1464297520661</v>
      </c>
      <c r="BN30">
        <f>COUNTIFS(DataRegularSeason20242025!$D$3:$D$1315,$A30,DataRegularSeason20242025!$H$3:$H$1315, $A30)</f>
        <v>10</v>
      </c>
      <c r="BO30">
        <f>COUNTIFS(DataRegularSeason20242025!$E$3:$E$1315,$A30,DataRegularSeason20242025!$H$3:$H$1315, $A30)</f>
        <v>12</v>
      </c>
      <c r="BP30">
        <f>BN30+BO30</f>
        <v>22</v>
      </c>
      <c r="BQ30">
        <f>F30-BN30</f>
        <v>16</v>
      </c>
      <c r="BR30">
        <f>H30-BO30</f>
        <v>17</v>
      </c>
      <c r="BS30">
        <f>BQ30+BR30</f>
        <v>33</v>
      </c>
      <c r="BW30" t="str">
        <f>INDEX(Table2[AwayTeam], Table3[[#This Row],[Column2]])</f>
        <v>NSH</v>
      </c>
      <c r="BX30">
        <f>LARGE((Table2[[#This Row],[AwayTeam]]=Table3[[#This Row],[Teams]]), 1)</f>
        <v>0</v>
      </c>
      <c r="CD30" s="66"/>
      <c r="CE30" s="159" t="s">
        <v>23</v>
      </c>
      <c r="CF30" s="160"/>
      <c r="CG30" s="96"/>
      <c r="CH30" s="96"/>
      <c r="CI30" s="96"/>
      <c r="CJ30" s="96"/>
      <c r="CK30" s="96"/>
      <c r="CL30" s="96"/>
      <c r="CM30" s="96"/>
      <c r="CN30" s="96"/>
      <c r="CO30" s="96"/>
      <c r="CP30" s="96"/>
      <c r="CQ30" s="97"/>
    </row>
    <row r="31" spans="1:95"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50</v>
      </c>
      <c r="E31" s="15">
        <f>Table3[[#This Row],[Watched]]/Table3[[#This Row],[GP]]</f>
        <v>0.90909090909090906</v>
      </c>
      <c r="F31">
        <f>COUNTIFS(DataRegularSeason20242025!$N$3:$N$1315,1,DataRegularSeason20242025!$D$3:$D$1315,$A31)</f>
        <v>28</v>
      </c>
      <c r="G31">
        <f>41-Table3[[#This Row],[GP_A]]</f>
        <v>13</v>
      </c>
      <c r="H31">
        <f>COUNTIFS(DataRegularSeason20242025!$E$3:$E$1315,$A31,DataRegularSeason20242025!$N$3:$N$1315,1)</f>
        <v>27</v>
      </c>
      <c r="I31">
        <f>41-Table3[[#This Row],[GP_H]]</f>
        <v>14</v>
      </c>
      <c r="J31">
        <f>F31+H31</f>
        <v>55</v>
      </c>
      <c r="K31">
        <f>82-Table3[[#This Row],[GP]]</f>
        <v>27</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20</v>
      </c>
      <c r="AC31">
        <f>Table3[[#This Row],[L_A]]+Table3[[#This Row],[L_H]]</f>
        <v>35</v>
      </c>
      <c r="AD31">
        <f>Table3[[#This Row],[RW_A]]+Table3[[#This Row],[RW_H]]</f>
        <v>17</v>
      </c>
      <c r="AE31">
        <f>Table3[[#This Row],[RL_A]]+Table3[[#This Row],[RL_H]]</f>
        <v>28</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47</v>
      </c>
      <c r="AL31">
        <f>(3*(Table3[[#This Row],[RW_A]]+Table3[[#This Row],[RW_H]]))+(2*(Table3[[#This Row],[OTW_A]]+Table3[[#This Row],[SOW_A]]+Table3[[#This Row],[OTW_H]]+Table3[[#This Row],[SOW_H]]))+Table3[[#This Row],[OTL_A]]+Table3[[#This Row],[SOL_A]]+Table3[[#This Row],[OTL_H]]+Table3[[#This Row],[SOL_H]]</f>
        <v>64</v>
      </c>
      <c r="AM31" s="15">
        <f>Table3[[#This Row],[PTS]]/(2*Table3[[#This Row],[GP]])</f>
        <v>0.42727272727272725</v>
      </c>
      <c r="AN31" s="15">
        <f>Table3[[#This Row],[PTS2]]/(3*Table3[[#This Row],[GP]])</f>
        <v>0.38787878787878788</v>
      </c>
      <c r="AO31">
        <f>(2*Table3[[#This Row],[GR]])+Table3[[#This Row],[PTS]]</f>
        <v>101</v>
      </c>
      <c r="AP31">
        <f>(3*Table3[[#This Row],[GR]])+Table3[[#This Row],[PTS2]]</f>
        <v>145</v>
      </c>
      <c r="AQ31">
        <f>Table3[[#This Row],[PTS]]+(2 * Table3[[#This Row],[GR]] * Table3[[#This Row],[PTS%]])</f>
        <v>70.072727272727263</v>
      </c>
      <c r="AR31">
        <f>Table3[[#This Row],[PTS2]]+(3 * Table3[[#This Row],[GR]] * Table3[[#This Row],[PTS%2]])</f>
        <v>95.418181818181822</v>
      </c>
      <c r="AS31" s="20" t="str">
        <f>_xlfn.CONCAT(TEXT(Table3[[#This Row],[W]], "0"), "-", TEXT(Table3[[#This Row],[RL]],"0"), "-", TEXT(Table3[[#This Row],[OTL]]+Table3[[#This Row],[SOL]], "0"))</f>
        <v>20-28-7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AU31-AV31</f>
        <v>-38</v>
      </c>
      <c r="AX31">
        <f>COUNTIFS(DataRegularSeason20242025!$E$3:$E$1315,Table3[[#This Row],[Teams]],DataRegularSeason20242025!$J$3:$J$1315,0)</f>
        <v>3</v>
      </c>
      <c r="AY31">
        <f>SUMIF(DataRegularSeason20242025!$E$3:$E$1315,$A31,DataRegularSeason20242025!$K$3:$K$1315)</f>
        <v>86</v>
      </c>
      <c r="AZ31">
        <f>SUMIF(DataRegularSeason20242025!$E$3:$E$1315,$A31,DataRegularSeason20242025!$J$3:$J$1315)</f>
        <v>82</v>
      </c>
      <c r="BA31">
        <f>AY31-AZ31</f>
        <v>4</v>
      </c>
      <c r="BB31">
        <f>AU31+AY31</f>
        <v>146</v>
      </c>
      <c r="BC31">
        <f>AV31+AZ31</f>
        <v>180</v>
      </c>
      <c r="BD31">
        <f>BB31-BC31</f>
        <v>-34</v>
      </c>
      <c r="BE31" s="17">
        <f>Table3[[#This Row],[GF]]/Table3[[#This Row],[GP]]</f>
        <v>2.6545454545454548</v>
      </c>
      <c r="BF31" s="17">
        <f>Table3[[#This Row],[GA]]/Table3[[#This Row],[GP]]</f>
        <v>3.2727272727272729</v>
      </c>
      <c r="BG31" s="17">
        <f>(Table3[[#This Row],[GF]]-Table3[[#This Row],[GA]])/Table3[[#This Row],[GP]]</f>
        <v>-0.61818181818181817</v>
      </c>
      <c r="BH31" s="49" t="str">
        <f>_xlfn.CONCAT(TEXT(Table3[[#This Row],[W_H]], "0"), "-", TEXT(Table3[[#This Row],[RL_H]],"0"), "-", TEXT(Table3[[#This Row],[OTL_H]]+Table3[[#This Row],[SOL_H]], "0"))</f>
        <v>14-10-3</v>
      </c>
      <c r="BI31" s="49" t="str">
        <f>_xlfn.CONCAT(TEXT(Table3[[#This Row],[W_A]], "0"), "-", TEXT(Table3[[#This Row],[RL_A]],"0"), "-", TEXT(Table3[[#This Row],[OTL_A]]+Table3[[#This Row],[SOL_A]], "0"))</f>
        <v>6-18-4</v>
      </c>
      <c r="BJ31" s="49">
        <f>((2*(Table3[[#This Row],[W_H]]))+Table3[[#This Row],[OTL_H]]+Table3[[#This Row],[SOL_H]])/(2*Table3[[#This Row],[GP_H]])</f>
        <v>0.57407407407407407</v>
      </c>
      <c r="BK31" s="49">
        <f>((2*(Table3[[#This Row],[W_A]]))+Table3[[#This Row],[OTL_A]]+Table3[[#This Row],[SOL_A]])/(2*Table3[[#This Row],[GP_A]])</f>
        <v>0.2857142857142857</v>
      </c>
      <c r="BL31" s="21">
        <f>(Table3[[#This Row],[W]]*$CG$3)+(Table3[[#This Row],[L]]*$CG$4)+(Table3[[#This Row],[GF]]*$CG$5)+(Table3[[#This Row],[GA]]*$CG$6)</f>
        <v>60.4</v>
      </c>
      <c r="BM31" s="21">
        <f>(82*(((Table3[[#This Row],[PTS%]]*$CG$3)+((1-Table3[[#This Row],[PTS%]])*$CG$4)+(Table3[[#This Row],[GF]]*$CG$5)+(Table3[[#This Row],[GA]]*$CG$6))/Table3[[#This Row],[GP]])) + (Table3[[#This Row],[W]]*$CG$3)+(Table3[[#This Row],[L]]*$CG$4)+(Table3[[#This Row],[GF]]*$CG$5)+(Table3[[#This Row],[GA]]*$CG$6)</f>
        <v>120.46195041322315</v>
      </c>
      <c r="BN31">
        <f>COUNTIFS(DataRegularSeason20242025!$D$3:$D$1315,$A31,DataRegularSeason20242025!$H$3:$H$1315, $A31)</f>
        <v>7</v>
      </c>
      <c r="BO31">
        <f>COUNTIFS(DataRegularSeason20242025!$E$3:$E$1315,$A31,DataRegularSeason20242025!$H$3:$H$1315, $A31)</f>
        <v>15</v>
      </c>
      <c r="BP31">
        <f>BN31+BO31</f>
        <v>22</v>
      </c>
      <c r="BQ31">
        <f>F31-BN31</f>
        <v>21</v>
      </c>
      <c r="BR31">
        <f>H31-BO31</f>
        <v>12</v>
      </c>
      <c r="BS31">
        <f>BQ31+BR31</f>
        <v>33</v>
      </c>
      <c r="BW31" t="str">
        <f>INDEX(Table2[AwayTeam], Table3[[#This Row],[Column2]])</f>
        <v>CAR</v>
      </c>
      <c r="BX31">
        <f>LARGE((Table2[[#This Row],[AwayTeam]]=Table3[[#This Row],[Teams]]), 1)</f>
        <v>0</v>
      </c>
      <c r="CE31" s="161"/>
      <c r="CF31" s="162"/>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50</v>
      </c>
      <c r="E32" s="15">
        <f>Table3[[#This Row],[Watched]]/Table3[[#This Row],[GP]]</f>
        <v>0.8928571428571429</v>
      </c>
      <c r="F32">
        <f>COUNTIFS(DataRegularSeason20242025!$N$3:$N$1315,1,DataRegularSeason20242025!$D$3:$D$1315,$A32)</f>
        <v>28</v>
      </c>
      <c r="G32">
        <f>41-Table3[[#This Row],[GP_A]]</f>
        <v>13</v>
      </c>
      <c r="H32">
        <f>COUNTIFS(DataRegularSeason20242025!$E$3:$E$1315,$A32,DataRegularSeason20242025!$N$3:$N$1315,1)</f>
        <v>28</v>
      </c>
      <c r="I32">
        <f>41-Table3[[#This Row],[GP_H]]</f>
        <v>13</v>
      </c>
      <c r="J32">
        <f>F32+H32</f>
        <v>56</v>
      </c>
      <c r="K32">
        <f>82-Table3[[#This Row],[GP]]</f>
        <v>26</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22</v>
      </c>
      <c r="Q32">
        <f>COUNTIFS(DataRegularSeason20242025!$D$3:$D$1315,$A32, DataRegularSeason20242025!$S$3:$S$1315, $A32,DataRegularSeason20242025!$M$3:$M$1315,"REG")</f>
        <v>18</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39</v>
      </c>
      <c r="AD32">
        <f>Table3[[#This Row],[RW_A]]+Table3[[#This Row],[RW_H]]</f>
        <v>15</v>
      </c>
      <c r="AE32">
        <f>Table3[[#This Row],[RL_A]]+Table3[[#This Row],[RL_H]]</f>
        <v>32</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0.36607142857142855</v>
      </c>
      <c r="AN32" s="15">
        <f>Table3[[#This Row],[PTS2]]/(3*Table3[[#This Row],[GP]])</f>
        <v>0.33333333333333331</v>
      </c>
      <c r="AO32">
        <f>(2*Table3[[#This Row],[GR]])+Table3[[#This Row],[PTS]]</f>
        <v>93</v>
      </c>
      <c r="AP32">
        <f>(3*Table3[[#This Row],[GR]])+Table3[[#This Row],[PTS2]]</f>
        <v>134</v>
      </c>
      <c r="AQ32">
        <f>Table3[[#This Row],[PTS]]+(2 * Table3[[#This Row],[GR]] * Table3[[#This Row],[PTS%]])</f>
        <v>60.035714285714285</v>
      </c>
      <c r="AR32">
        <f>Table3[[#This Row],[PTS2]]+(3 * Table3[[#This Row],[GR]] * Table3[[#This Row],[PTS%2]])</f>
        <v>82</v>
      </c>
      <c r="AS32" s="20" t="str">
        <f>_xlfn.CONCAT(TEXT(Table3[[#This Row],[W]], "0"), "-", TEXT(Table3[[#This Row],[RL]],"0"), "-", TEXT(Table3[[#This Row],[OTL]]+Table3[[#This Row],[SOL]], "0"))</f>
        <v>17-32-7</v>
      </c>
      <c r="AT32">
        <f>COUNTIFS(DataRegularSeason20242025!$D$3:$D$1315,Table3[[#This Row],[Teams]],DataRegularSeason20242025!$K$3:$K$1315,0)</f>
        <v>0</v>
      </c>
      <c r="AU32">
        <f>SUMIF(DataRegularSeason20242025!$D$3:$D$1315,$A32, DataRegularSeason20242025!$J$3:$J$1315)</f>
        <v>68</v>
      </c>
      <c r="AV32">
        <f>SUMIF(DataRegularSeason20242025!$D$3:$D$1315,$A32, DataRegularSeason20242025!$K$3:$K$1315)</f>
        <v>100</v>
      </c>
      <c r="AW32">
        <f>AU32-AV32</f>
        <v>-32</v>
      </c>
      <c r="AX32">
        <f>COUNTIFS(DataRegularSeason20242025!$E$3:$E$1315,Table3[[#This Row],[Teams]],DataRegularSeason20242025!$J$3:$J$1315,0)</f>
        <v>0</v>
      </c>
      <c r="AY32">
        <f>SUMIF(DataRegularSeason20242025!$E$3:$E$1315,$A32,DataRegularSeason20242025!$K$3:$K$1315)</f>
        <v>82</v>
      </c>
      <c r="AZ32">
        <f>SUMIF(DataRegularSeason20242025!$E$3:$E$1315,$A32,DataRegularSeason20242025!$J$3:$J$1315)</f>
        <v>96</v>
      </c>
      <c r="BA32">
        <f>AY32-AZ32</f>
        <v>-14</v>
      </c>
      <c r="BB32">
        <f>AU32+AY32</f>
        <v>150</v>
      </c>
      <c r="BC32">
        <f>AV32+AZ32</f>
        <v>196</v>
      </c>
      <c r="BD32">
        <f>BB32-BC32</f>
        <v>-46</v>
      </c>
      <c r="BE32" s="17">
        <f>Table3[[#This Row],[GF]]/Table3[[#This Row],[GP]]</f>
        <v>2.6785714285714284</v>
      </c>
      <c r="BF32" s="17">
        <f>Table3[[#This Row],[GA]]/Table3[[#This Row],[GP]]</f>
        <v>3.5</v>
      </c>
      <c r="BG32" s="17">
        <f>(Table3[[#This Row],[GF]]-Table3[[#This Row],[GA]])/Table3[[#This Row],[GP]]</f>
        <v>-0.8214285714285714</v>
      </c>
      <c r="BH32" s="49" t="str">
        <f>_xlfn.CONCAT(TEXT(Table3[[#This Row],[W_H]], "0"), "-", TEXT(Table3[[#This Row],[RL_H]],"0"), "-", TEXT(Table3[[#This Row],[OTL_H]]+Table3[[#This Row],[SOL_H]], "0"))</f>
        <v>11-14-3</v>
      </c>
      <c r="BI32" s="49" t="str">
        <f>_xlfn.CONCAT(TEXT(Table3[[#This Row],[W_A]], "0"), "-", TEXT(Table3[[#This Row],[RL_A]],"0"), "-", TEXT(Table3[[#This Row],[OTL_A]]+Table3[[#This Row],[SOL_A]], "0"))</f>
        <v>6-18-4</v>
      </c>
      <c r="BJ32" s="49">
        <f>((2*(Table3[[#This Row],[W_H]]))+Table3[[#This Row],[OTL_H]]+Table3[[#This Row],[SOL_H]])/(2*Table3[[#This Row],[GP_H]])</f>
        <v>0.44642857142857145</v>
      </c>
      <c r="BK32" s="49">
        <f>((2*(Table3[[#This Row],[W_A]]))+Table3[[#This Row],[OTL_A]]+Table3[[#This Row],[SOL_A]])/(2*Table3[[#This Row],[GP_A]])</f>
        <v>0.2857142857142857</v>
      </c>
      <c r="BL32" s="21">
        <f>(Table3[[#This Row],[W]]*$CG$3)+(Table3[[#This Row],[L]]*$CG$4)+(Table3[[#This Row],[GF]]*$CG$5)+(Table3[[#This Row],[GA]]*$CG$6)</f>
        <v>62.300000000000004</v>
      </c>
      <c r="BM32" s="21">
        <f>(82*(((Table3[[#This Row],[PTS%]]*$CG$3)+((1-Table3[[#This Row],[PTS%]])*$CG$4)+(Table3[[#This Row],[GF]]*$CG$5)+(Table3[[#This Row],[GA]]*$CG$6))/Table3[[#This Row],[GP]])) + (Table3[[#This Row],[W]]*$CG$3)+(Table3[[#This Row],[L]]*$CG$4)+(Table3[[#This Row],[GF]]*$CG$5)+(Table3[[#This Row],[GA]]*$CG$6)</f>
        <v>124.49292091836736</v>
      </c>
      <c r="BN32">
        <f>COUNTIFS(DataRegularSeason20242025!$D$3:$D$1315,$A32,DataRegularSeason20242025!$H$3:$H$1315, $A32)</f>
        <v>2</v>
      </c>
      <c r="BO32">
        <f>COUNTIFS(DataRegularSeason20242025!$E$3:$E$1315,$A32,DataRegularSeason20242025!$H$3:$H$1315, $A32)</f>
        <v>7</v>
      </c>
      <c r="BP32">
        <f>BN32+BO32</f>
        <v>9</v>
      </c>
      <c r="BQ32">
        <f>F32-BN32</f>
        <v>26</v>
      </c>
      <c r="BR32">
        <f>H32-BO32</f>
        <v>21</v>
      </c>
      <c r="BS32">
        <f>BQ32+BR32</f>
        <v>47</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47</v>
      </c>
      <c r="E33" s="15">
        <f>Table3[[#This Row],[Watched]]/Table3[[#This Row],[GP]]</f>
        <v>0.82456140350877194</v>
      </c>
      <c r="F33">
        <f>COUNTIFS(DataRegularSeason20242025!$N$3:$N$1315,1,DataRegularSeason20242025!$D$3:$D$1315,$A33)</f>
        <v>28</v>
      </c>
      <c r="G33">
        <f>41-Table3[[#This Row],[GP_A]]</f>
        <v>13</v>
      </c>
      <c r="H33">
        <f>COUNTIFS(DataRegularSeason20242025!$E$3:$E$1315,$A33,DataRegularSeason20242025!$N$3:$N$1315,1)</f>
        <v>29</v>
      </c>
      <c r="I33">
        <f>41-Table3[[#This Row],[GP_H]]</f>
        <v>12</v>
      </c>
      <c r="J33">
        <f>F33+H33</f>
        <v>57</v>
      </c>
      <c r="K33">
        <f>82-Table3[[#This Row],[GP]]</f>
        <v>25</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42</v>
      </c>
      <c r="AD33">
        <f>Table3[[#This Row],[RW_A]]+Table3[[#This Row],[RW_H]]</f>
        <v>11</v>
      </c>
      <c r="AE33">
        <f>Table3[[#This Row],[RL_A]]+Table3[[#This Row],[RL_H]]</f>
        <v>35</v>
      </c>
      <c r="AF33">
        <f>Table3[[#This Row],[OTW_A]]+Table3[[#This Row],[OTW_H]]</f>
        <v>4</v>
      </c>
      <c r="AG33">
        <f>Table3[[#This Row],[OTL_A]]+Table3[[#This Row],[OTL_H]]</f>
        <v>3</v>
      </c>
      <c r="AH33">
        <f>Table3[[#This Row],[SOW_A]]+Table3[[#This Row],[SOW_H]]</f>
        <v>0</v>
      </c>
      <c r="AI33">
        <f>Table3[[#This Row],[SOL_A]]+Table3[[#This Row],[SOL_H]]</f>
        <v>4</v>
      </c>
      <c r="AJ33" s="20" t="str">
        <f>_xlfn.CONCAT(TEXT(Table3[[#This Row],[OTW]]+Table3[[#This Row],[SOW]], "0"), "-", TEXT(Table3[[#This Row],[OTL]]+Table3[[#This Row],[SOL]],"0"))</f>
        <v>4-7</v>
      </c>
      <c r="AK33">
        <f>(2*(Table3[[#This Row],[W_A]]+Table3[[#This Row],[W_H]]))+Table3[[#This Row],[OTL_A]]+Table3[[#This Row],[SOL_A]]+Table3[[#This Row],[OTL_H]]+Table3[[#This Row],[SOL_H]]</f>
        <v>37</v>
      </c>
      <c r="AL33">
        <f>(3*(Table3[[#This Row],[RW_A]]+Table3[[#This Row],[RW_H]]))+(2*(Table3[[#This Row],[OTW_A]]+Table3[[#This Row],[SOW_A]]+Table3[[#This Row],[OTW_H]]+Table3[[#This Row],[SOW_H]]))+Table3[[#This Row],[OTL_A]]+Table3[[#This Row],[SOL_A]]+Table3[[#This Row],[OTL_H]]+Table3[[#This Row],[SOL_H]]</f>
        <v>48</v>
      </c>
      <c r="AM33" s="15">
        <f>Table3[[#This Row],[PTS]]/(2*Table3[[#This Row],[GP]])</f>
        <v>0.32456140350877194</v>
      </c>
      <c r="AN33" s="15">
        <f>Table3[[#This Row],[PTS2]]/(3*Table3[[#This Row],[GP]])</f>
        <v>0.2807017543859649</v>
      </c>
      <c r="AO33">
        <f>(2*Table3[[#This Row],[GR]])+Table3[[#This Row],[PTS]]</f>
        <v>87</v>
      </c>
      <c r="AP33">
        <f>(3*Table3[[#This Row],[GR]])+Table3[[#This Row],[PTS2]]</f>
        <v>123</v>
      </c>
      <c r="AQ33">
        <f>Table3[[#This Row],[PTS]]+(2 * Table3[[#This Row],[GR]] * Table3[[#This Row],[PTS%]])</f>
        <v>53.228070175438596</v>
      </c>
      <c r="AR33">
        <f>Table3[[#This Row],[PTS2]]+(3 * Table3[[#This Row],[GR]] * Table3[[#This Row],[PTS%2]])</f>
        <v>69.05263157894737</v>
      </c>
      <c r="AS33" s="20" t="str">
        <f>_xlfn.CONCAT(TEXT(Table3[[#This Row],[W]], "0"), "-", TEXT(Table3[[#This Row],[RL]],"0"), "-", TEXT(Table3[[#This Row],[OTL]]+Table3[[#This Row],[SOL]], "0"))</f>
        <v>15-35-7</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148</v>
      </c>
      <c r="BC33">
        <f>AV33+AZ33</f>
        <v>216</v>
      </c>
      <c r="BD33">
        <f>BB33-BC33</f>
        <v>-68</v>
      </c>
      <c r="BE33" s="17">
        <f>Table3[[#This Row],[GF]]/Table3[[#This Row],[GP]]</f>
        <v>2.5964912280701755</v>
      </c>
      <c r="BF33" s="17">
        <f>Table3[[#This Row],[GA]]/Table3[[#This Row],[GP]]</f>
        <v>3.7894736842105261</v>
      </c>
      <c r="BG33" s="17">
        <f>(Table3[[#This Row],[GF]]-Table3[[#This Row],[GA]])/Table3[[#This Row],[GP]]</f>
        <v>-1.1929824561403508</v>
      </c>
      <c r="BH33" s="49" t="str">
        <f>_xlfn.CONCAT(TEXT(Table3[[#This Row],[W_H]], "0"), "-", TEXT(Table3[[#This Row],[RL_H]],"0"), "-", TEXT(Table3[[#This Row],[OTL_H]]+Table3[[#This Row],[SOL_H]], "0"))</f>
        <v>9-18-2</v>
      </c>
      <c r="BI33" s="49" t="str">
        <f>_xlfn.CONCAT(TEXT(Table3[[#This Row],[W_A]], "0"), "-", TEXT(Table3[[#This Row],[RL_A]],"0"), "-", TEXT(Table3[[#This Row],[OTL_A]]+Table3[[#This Row],[SOL_A]], "0"))</f>
        <v>6-17-5</v>
      </c>
      <c r="BJ33" s="49">
        <f>((2*(Table3[[#This Row],[W_H]]))+Table3[[#This Row],[OTL_H]]+Table3[[#This Row],[SOL_H]])/(2*Table3[[#This Row],[GP_H]])</f>
        <v>0.34482758620689657</v>
      </c>
      <c r="BK33" s="49">
        <f>((2*(Table3[[#This Row],[W_A]]))+Table3[[#This Row],[OTL_A]]+Table3[[#This Row],[SOL_A]])/(2*Table3[[#This Row],[GP_A]])</f>
        <v>0.30357142857142855</v>
      </c>
      <c r="BL33" s="21">
        <f>(Table3[[#This Row],[W]]*$CG$3)+(Table3[[#This Row],[L]]*$CG$4)+(Table3[[#This Row],[GF]]*$CG$5)+(Table3[[#This Row],[GA]]*$CG$6)</f>
        <v>63.9</v>
      </c>
      <c r="BM33" s="21">
        <f>(82*(((Table3[[#This Row],[PTS%]]*$CG$3)+((1-Table3[[#This Row],[PTS%]])*$CG$4)+(Table3[[#This Row],[GF]]*$CG$5)+(Table3[[#This Row],[GA]]*$CG$6))/Table3[[#This Row],[GP]])) + (Table3[[#This Row],[W]]*$CG$3)+(Table3[[#This Row],[L]]*$CG$4)+(Table3[[#This Row],[GF]]*$CG$5)+(Table3[[#This Row],[GA]]*$CG$6)</f>
        <v>127.43548784241307</v>
      </c>
      <c r="BN33">
        <f>COUNTIFS(DataRegularSeason20242025!$D$3:$D$1315,$A33,DataRegularSeason20242025!$H$3:$H$1315, $A33)</f>
        <v>4</v>
      </c>
      <c r="BO33">
        <f>COUNTIFS(DataRegularSeason20242025!$E$3:$E$1315,$A33,DataRegularSeason20242025!$H$3:$H$1315, $A33)</f>
        <v>7</v>
      </c>
      <c r="BP33">
        <f>BN33+BO33</f>
        <v>11</v>
      </c>
      <c r="BQ33">
        <f>F33-BN33</f>
        <v>24</v>
      </c>
      <c r="BR33">
        <f>H33-BO33</f>
        <v>22</v>
      </c>
      <c r="BS33">
        <f>BQ33+BR33</f>
        <v>46</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1520</v>
      </c>
      <c r="E35">
        <f t="shared" ref="E35:BU35" si="2">SUM(E$2:E$33)</f>
        <v>26.812349531252757</v>
      </c>
      <c r="F35">
        <f t="shared" si="2"/>
        <v>907</v>
      </c>
      <c r="G35">
        <f t="shared" si="2"/>
        <v>405</v>
      </c>
      <c r="H35">
        <f t="shared" si="2"/>
        <v>907</v>
      </c>
      <c r="I35">
        <f t="shared" si="2"/>
        <v>405</v>
      </c>
      <c r="J35">
        <f t="shared" si="2"/>
        <v>1814</v>
      </c>
      <c r="K35">
        <f t="shared" si="2"/>
        <v>810</v>
      </c>
      <c r="L35">
        <f t="shared" si="2"/>
        <v>415</v>
      </c>
      <c r="M35">
        <f t="shared" si="2"/>
        <v>324</v>
      </c>
      <c r="N35">
        <f t="shared" si="2"/>
        <v>69</v>
      </c>
      <c r="O35">
        <f t="shared" si="2"/>
        <v>22</v>
      </c>
      <c r="P35">
        <f t="shared" si="2"/>
        <v>492</v>
      </c>
      <c r="Q35">
        <f t="shared" si="2"/>
        <v>401</v>
      </c>
      <c r="R35">
        <f t="shared" si="2"/>
        <v>66</v>
      </c>
      <c r="S35">
        <f t="shared" si="2"/>
        <v>25</v>
      </c>
      <c r="T35">
        <f t="shared" si="2"/>
        <v>492</v>
      </c>
      <c r="U35">
        <f t="shared" si="2"/>
        <v>401</v>
      </c>
      <c r="V35">
        <f t="shared" si="2"/>
        <v>66</v>
      </c>
      <c r="W35">
        <f t="shared" si="2"/>
        <v>25</v>
      </c>
      <c r="X35">
        <f t="shared" si="2"/>
        <v>415</v>
      </c>
      <c r="Y35">
        <f t="shared" si="2"/>
        <v>324</v>
      </c>
      <c r="Z35">
        <f t="shared" si="2"/>
        <v>69</v>
      </c>
      <c r="AA35">
        <f t="shared" si="2"/>
        <v>22</v>
      </c>
      <c r="AB35">
        <f t="shared" si="2"/>
        <v>907</v>
      </c>
      <c r="AC35">
        <f t="shared" si="2"/>
        <v>907</v>
      </c>
      <c r="AD35">
        <f t="shared" si="2"/>
        <v>725</v>
      </c>
      <c r="AE35">
        <f t="shared" si="2"/>
        <v>725</v>
      </c>
      <c r="AF35">
        <f t="shared" si="2"/>
        <v>135</v>
      </c>
      <c r="AG35">
        <f t="shared" si="2"/>
        <v>135</v>
      </c>
      <c r="AH35">
        <f t="shared" si="2"/>
        <v>47</v>
      </c>
      <c r="AI35">
        <f t="shared" si="2"/>
        <v>47</v>
      </c>
      <c r="AK35">
        <f t="shared" si="2"/>
        <v>1996</v>
      </c>
      <c r="AL35">
        <f t="shared" si="2"/>
        <v>2721</v>
      </c>
      <c r="AM35">
        <f t="shared" si="2"/>
        <v>17.605000753778011</v>
      </c>
      <c r="AN35">
        <f t="shared" si="2"/>
        <v>16.001192330982029</v>
      </c>
      <c r="AO35">
        <f t="shared" si="2"/>
        <v>3616</v>
      </c>
      <c r="AP35">
        <f t="shared" si="2"/>
        <v>5151</v>
      </c>
      <c r="AQ35">
        <f t="shared" si="2"/>
        <v>2887.2201236195942</v>
      </c>
      <c r="AR35">
        <f t="shared" si="2"/>
        <v>3936.2933134215809</v>
      </c>
      <c r="AT35">
        <f t="shared" si="2"/>
        <v>43</v>
      </c>
      <c r="AU35">
        <f t="shared" si="2"/>
        <v>2643</v>
      </c>
      <c r="AV35">
        <f t="shared" si="2"/>
        <v>2841</v>
      </c>
      <c r="AW35">
        <f t="shared" si="2"/>
        <v>-198</v>
      </c>
      <c r="AX35">
        <f t="shared" si="2"/>
        <v>64</v>
      </c>
      <c r="AY35">
        <f t="shared" si="2"/>
        <v>2841</v>
      </c>
      <c r="AZ35">
        <f t="shared" si="2"/>
        <v>2643</v>
      </c>
      <c r="BA35">
        <f t="shared" si="2"/>
        <v>198</v>
      </c>
      <c r="BB35">
        <f t="shared" si="2"/>
        <v>5484</v>
      </c>
      <c r="BC35">
        <f t="shared" si="2"/>
        <v>5484</v>
      </c>
      <c r="BD35">
        <f t="shared" si="2"/>
        <v>0</v>
      </c>
      <c r="BE35">
        <f t="shared" si="2"/>
        <v>96.720830729436813</v>
      </c>
      <c r="BF35">
        <f t="shared" si="2"/>
        <v>96.702793703363525</v>
      </c>
      <c r="BG35">
        <f t="shared" si="2"/>
        <v>1.8037026073262741E-2</v>
      </c>
      <c r="BL35">
        <f t="shared" si="2"/>
        <v>2096.6</v>
      </c>
      <c r="BN35">
        <f t="shared" si="2"/>
        <v>421</v>
      </c>
      <c r="BO35">
        <f t="shared" si="2"/>
        <v>508</v>
      </c>
      <c r="BP35">
        <f t="shared" si="2"/>
        <v>929</v>
      </c>
      <c r="BQ35">
        <f t="shared" si="2"/>
        <v>486</v>
      </c>
      <c r="BR35">
        <f t="shared" si="2"/>
        <v>399</v>
      </c>
      <c r="BS35">
        <f t="shared" si="2"/>
        <v>885</v>
      </c>
      <c r="BT35">
        <f t="shared" si="2"/>
        <v>29</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47.5</v>
      </c>
      <c r="E36">
        <f t="shared" ref="E36:BU36" si="3">AVERAGE(E$2:E$33)</f>
        <v>0.83788592285164865</v>
      </c>
      <c r="F36">
        <f t="shared" si="3"/>
        <v>28.34375</v>
      </c>
      <c r="G36">
        <f t="shared" si="3"/>
        <v>12.65625</v>
      </c>
      <c r="H36">
        <f t="shared" si="3"/>
        <v>28.34375</v>
      </c>
      <c r="I36">
        <f t="shared" si="3"/>
        <v>12.65625</v>
      </c>
      <c r="J36">
        <f t="shared" si="3"/>
        <v>56.6875</v>
      </c>
      <c r="K36">
        <f t="shared" si="3"/>
        <v>25.3125</v>
      </c>
      <c r="L36">
        <f t="shared" si="3"/>
        <v>12.96875</v>
      </c>
      <c r="M36">
        <f t="shared" si="3"/>
        <v>10.125</v>
      </c>
      <c r="N36">
        <f t="shared" si="3"/>
        <v>2.15625</v>
      </c>
      <c r="O36">
        <f t="shared" si="3"/>
        <v>0.6875</v>
      </c>
      <c r="P36">
        <f t="shared" si="3"/>
        <v>15.375</v>
      </c>
      <c r="Q36">
        <f t="shared" si="3"/>
        <v>12.53125</v>
      </c>
      <c r="R36">
        <f t="shared" si="3"/>
        <v>2.0625</v>
      </c>
      <c r="S36">
        <f t="shared" si="3"/>
        <v>0.78125</v>
      </c>
      <c r="T36">
        <f t="shared" si="3"/>
        <v>15.375</v>
      </c>
      <c r="U36">
        <f t="shared" si="3"/>
        <v>12.53125</v>
      </c>
      <c r="V36">
        <f t="shared" si="3"/>
        <v>2.0625</v>
      </c>
      <c r="W36">
        <f t="shared" si="3"/>
        <v>0.78125</v>
      </c>
      <c r="X36">
        <f t="shared" si="3"/>
        <v>12.96875</v>
      </c>
      <c r="Y36">
        <f t="shared" si="3"/>
        <v>10.125</v>
      </c>
      <c r="Z36">
        <f t="shared" si="3"/>
        <v>2.15625</v>
      </c>
      <c r="AA36">
        <f t="shared" si="3"/>
        <v>0.6875</v>
      </c>
      <c r="AB36">
        <f t="shared" si="3"/>
        <v>28.34375</v>
      </c>
      <c r="AC36">
        <f t="shared" si="3"/>
        <v>28.34375</v>
      </c>
      <c r="AD36">
        <f t="shared" si="3"/>
        <v>22.65625</v>
      </c>
      <c r="AE36">
        <f t="shared" si="3"/>
        <v>22.65625</v>
      </c>
      <c r="AF36">
        <f t="shared" si="3"/>
        <v>4.21875</v>
      </c>
      <c r="AG36">
        <f t="shared" si="3"/>
        <v>4.21875</v>
      </c>
      <c r="AH36">
        <f t="shared" si="3"/>
        <v>1.46875</v>
      </c>
      <c r="AI36">
        <f t="shared" si="3"/>
        <v>1.46875</v>
      </c>
      <c r="AK36">
        <f t="shared" si="3"/>
        <v>62.375</v>
      </c>
      <c r="AL36">
        <f t="shared" si="3"/>
        <v>85.03125</v>
      </c>
      <c r="AM36">
        <f t="shared" si="3"/>
        <v>0.55015627355556285</v>
      </c>
      <c r="AN36">
        <f t="shared" si="3"/>
        <v>0.50003726034318841</v>
      </c>
      <c r="AO36">
        <f t="shared" si="3"/>
        <v>113</v>
      </c>
      <c r="AP36">
        <f t="shared" si="3"/>
        <v>160.96875</v>
      </c>
      <c r="AQ36">
        <f t="shared" si="3"/>
        <v>90.22562886311232</v>
      </c>
      <c r="AR36">
        <f t="shared" si="3"/>
        <v>123.0091660444244</v>
      </c>
      <c r="AT36">
        <f t="shared" si="3"/>
        <v>1.34375</v>
      </c>
      <c r="AU36">
        <f t="shared" si="3"/>
        <v>82.59375</v>
      </c>
      <c r="AV36">
        <f t="shared" si="3"/>
        <v>88.78125</v>
      </c>
      <c r="AW36">
        <f t="shared" si="3"/>
        <v>-6.1875</v>
      </c>
      <c r="AX36">
        <f t="shared" si="3"/>
        <v>2</v>
      </c>
      <c r="AY36">
        <f t="shared" si="3"/>
        <v>88.78125</v>
      </c>
      <c r="AZ36">
        <f t="shared" si="3"/>
        <v>82.59375</v>
      </c>
      <c r="BA36">
        <f t="shared" si="3"/>
        <v>6.1875</v>
      </c>
      <c r="BB36">
        <f t="shared" si="3"/>
        <v>171.375</v>
      </c>
      <c r="BC36">
        <f t="shared" si="3"/>
        <v>171.375</v>
      </c>
      <c r="BD36">
        <f t="shared" si="3"/>
        <v>0</v>
      </c>
      <c r="BE36">
        <f t="shared" si="3"/>
        <v>3.0225259602949004</v>
      </c>
      <c r="BF36">
        <f t="shared" si="3"/>
        <v>3.0219623032301102</v>
      </c>
      <c r="BG36">
        <f t="shared" si="3"/>
        <v>5.6365706478946065E-4</v>
      </c>
      <c r="BL36">
        <f t="shared" si="3"/>
        <v>65.518749999999997</v>
      </c>
      <c r="BN36">
        <f t="shared" si="3"/>
        <v>13.15625</v>
      </c>
      <c r="BO36">
        <f t="shared" si="3"/>
        <v>15.875</v>
      </c>
      <c r="BP36">
        <f t="shared" si="3"/>
        <v>29.03125</v>
      </c>
      <c r="BQ36">
        <f t="shared" si="3"/>
        <v>15.1875</v>
      </c>
      <c r="BR36">
        <f t="shared" si="3"/>
        <v>12.46875</v>
      </c>
      <c r="BS36">
        <f t="shared" si="3"/>
        <v>27.65625</v>
      </c>
      <c r="BT36">
        <f t="shared" si="3"/>
        <v>29</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8.1009258730098246</v>
      </c>
      <c r="E37">
        <f t="shared" ref="E37:BU37" si="4">_xlfn.STDEV.P(E$2:E$33)</f>
        <v>0.14090243584902487</v>
      </c>
      <c r="F37">
        <f t="shared" si="4"/>
        <v>1.553411065204571</v>
      </c>
      <c r="G37">
        <f t="shared" si="4"/>
        <v>1.553411065204571</v>
      </c>
      <c r="H37">
        <f t="shared" si="4"/>
        <v>1.7067764755526718</v>
      </c>
      <c r="I37">
        <f t="shared" si="4"/>
        <v>1.7067764755526718</v>
      </c>
      <c r="J37">
        <f t="shared" si="4"/>
        <v>1.1301963325015703</v>
      </c>
      <c r="K37">
        <f t="shared" si="4"/>
        <v>1.1301963325015703</v>
      </c>
      <c r="L37">
        <f t="shared" si="4"/>
        <v>3.678352000216945</v>
      </c>
      <c r="M37">
        <f t="shared" si="4"/>
        <v>3.4977671449083054</v>
      </c>
      <c r="N37">
        <f t="shared" si="4"/>
        <v>1.3016665999786581</v>
      </c>
      <c r="O37">
        <f t="shared" si="4"/>
        <v>0.80767799895750536</v>
      </c>
      <c r="P37">
        <f t="shared" si="4"/>
        <v>3.6721077053920954</v>
      </c>
      <c r="Q37">
        <f t="shared" si="4"/>
        <v>2.9260081061917789</v>
      </c>
      <c r="R37">
        <f t="shared" si="4"/>
        <v>1.3213984069916234</v>
      </c>
      <c r="S37">
        <f t="shared" si="4"/>
        <v>0.99166447828890192</v>
      </c>
      <c r="T37">
        <f t="shared" si="4"/>
        <v>3.3888604279314896</v>
      </c>
      <c r="U37">
        <f t="shared" si="4"/>
        <v>3.5176730145793824</v>
      </c>
      <c r="V37">
        <f t="shared" si="4"/>
        <v>1.2732217992164601</v>
      </c>
      <c r="W37">
        <f t="shared" si="4"/>
        <v>0.89213140147626235</v>
      </c>
      <c r="X37">
        <f t="shared" si="4"/>
        <v>3.5486297971893319</v>
      </c>
      <c r="Y37">
        <f t="shared" si="4"/>
        <v>3.2572035551988456</v>
      </c>
      <c r="Z37">
        <f t="shared" si="4"/>
        <v>1.325456878778031</v>
      </c>
      <c r="AA37">
        <f t="shared" si="4"/>
        <v>0.80767799895750536</v>
      </c>
      <c r="AB37">
        <f t="shared" si="4"/>
        <v>5.7424372819822773</v>
      </c>
      <c r="AC37">
        <f t="shared" si="4"/>
        <v>5.7096922804561014</v>
      </c>
      <c r="AD37">
        <f t="shared" si="4"/>
        <v>5.8073734112333435</v>
      </c>
      <c r="AE37">
        <f t="shared" si="4"/>
        <v>4.8580434268849428</v>
      </c>
      <c r="AF37">
        <f t="shared" si="4"/>
        <v>1.7981652976019753</v>
      </c>
      <c r="AG37">
        <f t="shared" si="4"/>
        <v>1.9642806412272154</v>
      </c>
      <c r="AH37">
        <f t="shared" si="4"/>
        <v>1.1452176376130434</v>
      </c>
      <c r="AI37">
        <f t="shared" si="4"/>
        <v>1.1721874583444407</v>
      </c>
      <c r="AK37">
        <f t="shared" si="4"/>
        <v>10.412582532686116</v>
      </c>
      <c r="AL37">
        <f t="shared" si="4"/>
        <v>15.920671262151606</v>
      </c>
      <c r="AM37">
        <f t="shared" si="4"/>
        <v>9.1202648094236255E-2</v>
      </c>
      <c r="AN37">
        <f t="shared" si="4"/>
        <v>9.3264113114042299E-2</v>
      </c>
      <c r="AO37">
        <f t="shared" si="4"/>
        <v>10.383279828647593</v>
      </c>
      <c r="AP37">
        <f t="shared" si="4"/>
        <v>15.997039521033258</v>
      </c>
      <c r="AQ37">
        <f t="shared" si="4"/>
        <v>14.957234287454762</v>
      </c>
      <c r="AR37">
        <f t="shared" si="4"/>
        <v>22.942971826054031</v>
      </c>
      <c r="AT37">
        <f t="shared" si="4"/>
        <v>1.2651426549998226</v>
      </c>
      <c r="AU37">
        <f t="shared" si="4"/>
        <v>11.327122800495278</v>
      </c>
      <c r="AV37">
        <f t="shared" si="4"/>
        <v>10.297858924917353</v>
      </c>
      <c r="AW37">
        <f t="shared" si="4"/>
        <v>18.254173324201783</v>
      </c>
      <c r="AX37">
        <f t="shared" si="4"/>
        <v>1.479019945774904</v>
      </c>
      <c r="AY37">
        <f t="shared" si="4"/>
        <v>11.71199805487945</v>
      </c>
      <c r="AZ37">
        <f t="shared" si="4"/>
        <v>12.835155275161263</v>
      </c>
      <c r="BA37">
        <f t="shared" si="4"/>
        <v>19.571084378490632</v>
      </c>
      <c r="BB37">
        <f t="shared" si="4"/>
        <v>17.71784058512775</v>
      </c>
      <c r="BC37">
        <f t="shared" si="4"/>
        <v>19.652846485941929</v>
      </c>
      <c r="BD37">
        <f t="shared" si="4"/>
        <v>31.608938609197242</v>
      </c>
      <c r="BE37">
        <f t="shared" si="4"/>
        <v>0.30193030587851061</v>
      </c>
      <c r="BF37">
        <f t="shared" si="4"/>
        <v>0.3295674080057534</v>
      </c>
      <c r="BG37">
        <f t="shared" si="4"/>
        <v>0.55670478961699388</v>
      </c>
      <c r="BL37">
        <f t="shared" si="4"/>
        <v>3.1834717192869797</v>
      </c>
      <c r="BN37">
        <f t="shared" si="4"/>
        <v>6.2003496625190424</v>
      </c>
      <c r="BO37">
        <f t="shared" si="4"/>
        <v>6.1173421516210782</v>
      </c>
      <c r="BP37">
        <f t="shared" si="4"/>
        <v>11.977803364452933</v>
      </c>
      <c r="BQ37">
        <f t="shared" si="4"/>
        <v>6.5165054860715035</v>
      </c>
      <c r="BR37">
        <f t="shared" si="4"/>
        <v>6.005124764524048</v>
      </c>
      <c r="BS37">
        <f t="shared" si="4"/>
        <v>11.991166996481201</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2.7</v>
      </c>
      <c r="CK48" s="21">
        <f t="shared" si="7"/>
        <v>3</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4.5999999999999996</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60.4</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41</v>
      </c>
      <c r="B1" s="75" t="s">
        <v>94</v>
      </c>
      <c r="C1" s="75" t="s">
        <v>95</v>
      </c>
    </row>
    <row r="2" spans="1:3" x14ac:dyDescent="0.25">
      <c r="A2" s="70" t="s">
        <v>46</v>
      </c>
      <c r="B2" s="71" t="s">
        <v>96</v>
      </c>
      <c r="C2" s="71" t="s">
        <v>99</v>
      </c>
    </row>
    <row r="3" spans="1:3" x14ac:dyDescent="0.25">
      <c r="A3" s="72" t="s">
        <v>15</v>
      </c>
      <c r="B3" s="73" t="s">
        <v>97</v>
      </c>
      <c r="C3" s="73" t="s">
        <v>80</v>
      </c>
    </row>
    <row r="4" spans="1:3" x14ac:dyDescent="0.25">
      <c r="A4" s="70" t="s">
        <v>28</v>
      </c>
      <c r="B4" s="71" t="s">
        <v>97</v>
      </c>
      <c r="C4" s="71" t="s">
        <v>80</v>
      </c>
    </row>
    <row r="5" spans="1:3" x14ac:dyDescent="0.25">
      <c r="A5" s="72" t="s">
        <v>43</v>
      </c>
      <c r="B5" s="73" t="s">
        <v>97</v>
      </c>
      <c r="C5" s="73" t="s">
        <v>98</v>
      </c>
    </row>
    <row r="6" spans="1:3" x14ac:dyDescent="0.25">
      <c r="A6" s="70" t="s">
        <v>35</v>
      </c>
      <c r="B6" s="71" t="s">
        <v>97</v>
      </c>
      <c r="C6" s="71" t="s">
        <v>98</v>
      </c>
    </row>
    <row r="7" spans="1:3" x14ac:dyDescent="0.25">
      <c r="A7" s="72" t="s">
        <v>23</v>
      </c>
      <c r="B7" s="73" t="s">
        <v>96</v>
      </c>
      <c r="C7" s="73" t="s">
        <v>99</v>
      </c>
    </row>
    <row r="8" spans="1:3" x14ac:dyDescent="0.25">
      <c r="A8" s="70" t="s">
        <v>16</v>
      </c>
      <c r="B8" s="71" t="s">
        <v>96</v>
      </c>
      <c r="C8" s="71" t="s">
        <v>94</v>
      </c>
    </row>
    <row r="9" spans="1:3" x14ac:dyDescent="0.25">
      <c r="A9" s="72" t="s">
        <v>25</v>
      </c>
      <c r="B9" s="73" t="s">
        <v>96</v>
      </c>
      <c r="C9" s="73" t="s">
        <v>94</v>
      </c>
    </row>
    <row r="10" spans="1:3" x14ac:dyDescent="0.25">
      <c r="A10" s="70" t="s">
        <v>33</v>
      </c>
      <c r="B10" s="71" t="s">
        <v>96</v>
      </c>
      <c r="C10" s="71" t="s">
        <v>94</v>
      </c>
    </row>
    <row r="11" spans="1:3" x14ac:dyDescent="0.25">
      <c r="A11" s="72" t="s">
        <v>30</v>
      </c>
      <c r="B11" s="73" t="s">
        <v>97</v>
      </c>
      <c r="C11" s="73" t="s">
        <v>80</v>
      </c>
    </row>
    <row r="12" spans="1:3" x14ac:dyDescent="0.25">
      <c r="A12" s="70" t="s">
        <v>22</v>
      </c>
      <c r="B12" s="71" t="s">
        <v>96</v>
      </c>
      <c r="C12" s="71" t="s">
        <v>99</v>
      </c>
    </row>
    <row r="13" spans="1:3" x14ac:dyDescent="0.25">
      <c r="A13" s="72" t="s">
        <v>13</v>
      </c>
      <c r="B13" s="73" t="s">
        <v>97</v>
      </c>
      <c r="C13" s="73" t="s">
        <v>80</v>
      </c>
    </row>
    <row r="14" spans="1:3" x14ac:dyDescent="0.25">
      <c r="A14" s="70" t="s">
        <v>27</v>
      </c>
      <c r="B14" s="71" t="s">
        <v>96</v>
      </c>
      <c r="C14" s="71" t="s">
        <v>99</v>
      </c>
    </row>
    <row r="15" spans="1:3" x14ac:dyDescent="0.25">
      <c r="A15" s="72" t="s">
        <v>36</v>
      </c>
      <c r="B15" s="73" t="s">
        <v>96</v>
      </c>
      <c r="C15" s="73" t="s">
        <v>94</v>
      </c>
    </row>
    <row r="16" spans="1:3" x14ac:dyDescent="0.25">
      <c r="A16" s="70" t="s">
        <v>18</v>
      </c>
      <c r="B16" s="71" t="s">
        <v>97</v>
      </c>
      <c r="C16" s="71" t="s">
        <v>80</v>
      </c>
    </row>
    <row r="17" spans="1:3" x14ac:dyDescent="0.25">
      <c r="A17" s="72" t="s">
        <v>31</v>
      </c>
      <c r="B17" s="73" t="s">
        <v>97</v>
      </c>
      <c r="C17" s="73" t="s">
        <v>98</v>
      </c>
    </row>
    <row r="18" spans="1:3" x14ac:dyDescent="0.25">
      <c r="A18" s="70" t="s">
        <v>34</v>
      </c>
      <c r="B18" s="71" t="s">
        <v>96</v>
      </c>
      <c r="C18" s="71" t="s">
        <v>94</v>
      </c>
    </row>
    <row r="19" spans="1:3" x14ac:dyDescent="0.25">
      <c r="A19" s="72" t="s">
        <v>32</v>
      </c>
      <c r="B19" s="73" t="s">
        <v>97</v>
      </c>
      <c r="C19" s="73" t="s">
        <v>98</v>
      </c>
    </row>
    <row r="20" spans="1:3" x14ac:dyDescent="0.25">
      <c r="A20" s="70" t="s">
        <v>19</v>
      </c>
      <c r="B20" s="71" t="s">
        <v>97</v>
      </c>
      <c r="C20" s="71" t="s">
        <v>98</v>
      </c>
    </row>
    <row r="21" spans="1:3" x14ac:dyDescent="0.25">
      <c r="A21" s="72" t="s">
        <v>29</v>
      </c>
      <c r="B21" s="73" t="s">
        <v>97</v>
      </c>
      <c r="C21" s="73" t="s">
        <v>80</v>
      </c>
    </row>
    <row r="22" spans="1:3" x14ac:dyDescent="0.25">
      <c r="A22" s="70" t="s">
        <v>44</v>
      </c>
      <c r="B22" s="71" t="s">
        <v>97</v>
      </c>
      <c r="C22" s="71" t="s">
        <v>98</v>
      </c>
    </row>
    <row r="23" spans="1:3" x14ac:dyDescent="0.25">
      <c r="A23" s="72" t="s">
        <v>20</v>
      </c>
      <c r="B23" s="73" t="s">
        <v>97</v>
      </c>
      <c r="C23" s="73" t="s">
        <v>98</v>
      </c>
    </row>
    <row r="24" spans="1:3" x14ac:dyDescent="0.25">
      <c r="A24" s="70" t="s">
        <v>11</v>
      </c>
      <c r="B24" s="71" t="s">
        <v>96</v>
      </c>
      <c r="C24" s="71" t="s">
        <v>99</v>
      </c>
    </row>
    <row r="25" spans="1:3" x14ac:dyDescent="0.25">
      <c r="A25" s="72" t="s">
        <v>37</v>
      </c>
      <c r="B25" s="73" t="s">
        <v>96</v>
      </c>
      <c r="C25" s="73" t="s">
        <v>99</v>
      </c>
    </row>
    <row r="26" spans="1:3" x14ac:dyDescent="0.25">
      <c r="A26" s="70" t="s">
        <v>12</v>
      </c>
      <c r="B26" s="71" t="s">
        <v>96</v>
      </c>
      <c r="C26" s="71" t="s">
        <v>94</v>
      </c>
    </row>
    <row r="27" spans="1:3" x14ac:dyDescent="0.25">
      <c r="A27" s="72" t="s">
        <v>42</v>
      </c>
      <c r="B27" s="73" t="s">
        <v>97</v>
      </c>
      <c r="C27" s="73" t="s">
        <v>80</v>
      </c>
    </row>
    <row r="28" spans="1:3" x14ac:dyDescent="0.25">
      <c r="A28" s="70" t="s">
        <v>17</v>
      </c>
      <c r="B28" s="71" t="s">
        <v>97</v>
      </c>
      <c r="C28" s="71" t="s">
        <v>80</v>
      </c>
    </row>
    <row r="29" spans="1:3" x14ac:dyDescent="0.25">
      <c r="A29" s="72" t="s">
        <v>14</v>
      </c>
      <c r="B29" s="73" t="s">
        <v>96</v>
      </c>
      <c r="C29" s="73" t="s">
        <v>94</v>
      </c>
    </row>
    <row r="30" spans="1:3" x14ac:dyDescent="0.25">
      <c r="A30" s="70" t="s">
        <v>24</v>
      </c>
      <c r="B30" s="71" t="s">
        <v>96</v>
      </c>
      <c r="C30" s="71" t="s">
        <v>99</v>
      </c>
    </row>
    <row r="31" spans="1:3" x14ac:dyDescent="0.25">
      <c r="A31" s="72" t="s">
        <v>26</v>
      </c>
      <c r="B31" s="73" t="s">
        <v>96</v>
      </c>
      <c r="C31" s="73" t="s">
        <v>99</v>
      </c>
    </row>
    <row r="32" spans="1:3" x14ac:dyDescent="0.25">
      <c r="A32" s="70" t="s">
        <v>21</v>
      </c>
      <c r="B32" s="71" t="s">
        <v>96</v>
      </c>
      <c r="C32" s="71" t="s">
        <v>94</v>
      </c>
    </row>
    <row r="33" spans="1:3" x14ac:dyDescent="0.25">
      <c r="A33" s="72" t="s">
        <v>45</v>
      </c>
      <c r="B33" s="73" t="s">
        <v>97</v>
      </c>
      <c r="C33" s="73" t="s">
        <v>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6" t="s">
        <v>46</v>
      </c>
      <c r="D1" s="147"/>
      <c r="E1" s="146" t="s">
        <v>23</v>
      </c>
      <c r="F1" s="147"/>
      <c r="G1" s="146" t="s">
        <v>22</v>
      </c>
      <c r="H1" s="147"/>
      <c r="I1" s="146" t="s">
        <v>27</v>
      </c>
      <c r="J1" s="147"/>
      <c r="K1" s="146" t="s">
        <v>11</v>
      </c>
      <c r="L1" s="147"/>
      <c r="M1" s="146" t="s">
        <v>37</v>
      </c>
      <c r="N1" s="147"/>
      <c r="O1" s="146" t="s">
        <v>24</v>
      </c>
      <c r="P1" s="147"/>
      <c r="Q1" s="146" t="s">
        <v>26</v>
      </c>
      <c r="R1" s="154"/>
      <c r="S1" s="146" t="s">
        <v>16</v>
      </c>
      <c r="T1" s="147"/>
      <c r="U1" s="146" t="s">
        <v>25</v>
      </c>
      <c r="V1" s="147"/>
      <c r="W1" s="146" t="s">
        <v>33</v>
      </c>
      <c r="X1" s="147"/>
      <c r="Y1" s="146" t="s">
        <v>36</v>
      </c>
      <c r="Z1" s="147"/>
      <c r="AA1" s="146" t="s">
        <v>34</v>
      </c>
      <c r="AB1" s="147"/>
      <c r="AC1" s="146" t="s">
        <v>12</v>
      </c>
      <c r="AD1" s="147"/>
      <c r="AE1" s="146" t="s">
        <v>14</v>
      </c>
      <c r="AF1" s="147"/>
      <c r="AG1" s="155" t="s">
        <v>21</v>
      </c>
      <c r="AH1" s="154"/>
      <c r="AI1" s="146" t="s">
        <v>43</v>
      </c>
      <c r="AJ1" s="147"/>
      <c r="AK1" s="146" t="s">
        <v>35</v>
      </c>
      <c r="AL1" s="147"/>
      <c r="AM1" s="146" t="s">
        <v>31</v>
      </c>
      <c r="AN1" s="147"/>
      <c r="AO1" s="146" t="s">
        <v>32</v>
      </c>
      <c r="AP1" s="147"/>
      <c r="AQ1" s="146" t="s">
        <v>19</v>
      </c>
      <c r="AR1" s="147"/>
      <c r="AS1" s="146" t="s">
        <v>44</v>
      </c>
      <c r="AT1" s="147"/>
      <c r="AU1" s="146" t="s">
        <v>20</v>
      </c>
      <c r="AV1" s="147"/>
      <c r="AW1" s="146" t="s">
        <v>45</v>
      </c>
      <c r="AX1" s="154"/>
      <c r="AY1" s="146" t="s">
        <v>15</v>
      </c>
      <c r="AZ1" s="147"/>
      <c r="BA1" s="146" t="s">
        <v>28</v>
      </c>
      <c r="BB1" s="147"/>
      <c r="BC1" s="146" t="s">
        <v>30</v>
      </c>
      <c r="BD1" s="147"/>
      <c r="BE1" s="146" t="s">
        <v>13</v>
      </c>
      <c r="BF1" s="146"/>
      <c r="BG1" s="150" t="s">
        <v>18</v>
      </c>
      <c r="BH1" s="151"/>
      <c r="BI1" s="146" t="s">
        <v>29</v>
      </c>
      <c r="BJ1" s="147"/>
      <c r="BK1" s="146" t="s">
        <v>42</v>
      </c>
      <c r="BL1" s="147"/>
      <c r="BM1" s="146" t="s">
        <v>17</v>
      </c>
      <c r="BN1" s="14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29</v>
      </c>
      <c r="BP3" s="152">
        <f>BO3+BO4</f>
        <v>56</v>
      </c>
      <c r="BQ3" s="148">
        <f>82-BP3</f>
        <v>26</v>
      </c>
    </row>
    <row r="4" spans="1:69" ht="12"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52"/>
      <c r="BQ4" s="148"/>
    </row>
    <row r="5" spans="1:69" ht="12"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52">
        <f t="shared" ref="BP5" si="1">BO5+BO6</f>
        <v>55</v>
      </c>
      <c r="BQ5" s="148">
        <f t="shared" ref="BQ5" si="2">82-BP5</f>
        <v>27</v>
      </c>
    </row>
    <row r="6" spans="1:69" ht="12"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30</v>
      </c>
      <c r="BP6" s="152"/>
      <c r="BQ6" s="148"/>
    </row>
    <row r="7" spans="1:69" ht="12"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27</v>
      </c>
      <c r="BP7" s="152">
        <f t="shared" ref="BP7" si="3">BO7+BO8</f>
        <v>57</v>
      </c>
      <c r="BQ7" s="148">
        <f t="shared" ref="BQ7" si="4">82-BP7</f>
        <v>25</v>
      </c>
    </row>
    <row r="8" spans="1:69" ht="12"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52"/>
      <c r="BQ8" s="148"/>
    </row>
    <row r="9" spans="1:69" ht="12"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52">
        <f t="shared" ref="BP9" si="5">BO9+BO10</f>
        <v>54</v>
      </c>
      <c r="BQ9" s="148">
        <f t="shared" ref="BQ9" si="6">82-BP9</f>
        <v>28</v>
      </c>
    </row>
    <row r="10" spans="1:69" ht="12"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23</v>
      </c>
      <c r="BP10" s="152"/>
      <c r="BQ10" s="148"/>
    </row>
    <row r="11" spans="1:69" ht="12"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27</v>
      </c>
      <c r="BP11" s="152">
        <f t="shared" ref="BP11" si="7">BO11+BO12</f>
        <v>58</v>
      </c>
      <c r="BQ11" s="148">
        <f t="shared" ref="BQ11" si="8">82-BP11</f>
        <v>24</v>
      </c>
    </row>
    <row r="12" spans="1:69" ht="12"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52"/>
      <c r="BQ12" s="148"/>
    </row>
    <row r="13" spans="1:69" ht="12"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52">
        <f t="shared" ref="BP13" si="9">BO13+BO14</f>
        <v>57</v>
      </c>
      <c r="BQ13" s="148">
        <f t="shared" ref="BQ13" si="10">82-BP13</f>
        <v>25</v>
      </c>
    </row>
    <row r="14" spans="1:69" ht="12"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52"/>
      <c r="BQ14" s="148"/>
    </row>
    <row r="15" spans="1:69" ht="12"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28</v>
      </c>
      <c r="BP15" s="152">
        <f t="shared" ref="BP15" si="11">BO15+BO16</f>
        <v>56</v>
      </c>
      <c r="BQ15" s="148">
        <f t="shared" ref="BQ15" si="12">82-BP15</f>
        <v>26</v>
      </c>
    </row>
    <row r="16" spans="1:69" ht="12"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52"/>
      <c r="BQ16" s="148"/>
    </row>
    <row r="17" spans="1:69" ht="12"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28</v>
      </c>
      <c r="BP17" s="152">
        <f t="shared" ref="BP17" si="13">BO17+BO18</f>
        <v>57</v>
      </c>
      <c r="BQ17" s="148">
        <f t="shared" ref="BQ17" si="14">82-BP17</f>
        <v>25</v>
      </c>
    </row>
    <row r="18" spans="1:69" ht="12"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29</v>
      </c>
      <c r="BP18" s="152"/>
      <c r="BQ18" s="148"/>
    </row>
    <row r="19" spans="1:69" ht="12"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28</v>
      </c>
      <c r="BP19" s="152">
        <f t="shared" ref="BP19" si="15">BO19+BO20</f>
        <v>56</v>
      </c>
      <c r="BQ19" s="148">
        <f t="shared" ref="BQ19" si="16">82-BP19</f>
        <v>26</v>
      </c>
    </row>
    <row r="20" spans="1:69" ht="12"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28</v>
      </c>
      <c r="BP20" s="152"/>
      <c r="BQ20" s="148"/>
    </row>
    <row r="21" spans="1:69" ht="12"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30</v>
      </c>
      <c r="BP21" s="152">
        <f t="shared" ref="BP21" si="17">BO21+BO22</f>
        <v>58</v>
      </c>
      <c r="BQ21" s="148">
        <f t="shared" ref="BQ21" si="18">82-BP21</f>
        <v>24</v>
      </c>
    </row>
    <row r="22" spans="1:69" ht="12"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52"/>
      <c r="BQ22" s="148"/>
    </row>
    <row r="23" spans="1:69" ht="12"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28</v>
      </c>
      <c r="BP23" s="152">
        <f t="shared" ref="BP23" si="19">BO23+BO24</f>
        <v>56</v>
      </c>
      <c r="BQ23" s="148">
        <f t="shared" ref="BQ23" si="20">82-BP23</f>
        <v>26</v>
      </c>
    </row>
    <row r="24" spans="1:69" ht="12"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52"/>
      <c r="BQ24" s="148"/>
    </row>
    <row r="25" spans="1:69" ht="12"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52">
        <f t="shared" ref="BP25" si="21">BO25+BO26</f>
        <v>57</v>
      </c>
      <c r="BQ25" s="148">
        <f t="shared" ref="BQ25" si="22">82-BP25</f>
        <v>25</v>
      </c>
    </row>
    <row r="26" spans="1:69" ht="12"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26</v>
      </c>
      <c r="BP26" s="152"/>
      <c r="BQ26" s="148"/>
    </row>
    <row r="27" spans="1:69" ht="12"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52">
        <f t="shared" ref="BP27" si="23">BO27+BO28</f>
        <v>55</v>
      </c>
      <c r="BQ27" s="148">
        <f t="shared" ref="BQ27" si="24">82-BP27</f>
        <v>27</v>
      </c>
    </row>
    <row r="28" spans="1:69" ht="12"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27</v>
      </c>
      <c r="BP28" s="152"/>
      <c r="BQ28" s="148"/>
    </row>
    <row r="29" spans="1:69" ht="12"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52">
        <f t="shared" ref="BP29" si="25">BO29+BO30</f>
        <v>57</v>
      </c>
      <c r="BQ29" s="148">
        <f t="shared" ref="BQ29" si="26">82-BP29</f>
        <v>25</v>
      </c>
    </row>
    <row r="30" spans="1:69" ht="12"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29</v>
      </c>
      <c r="BP30" s="152"/>
      <c r="BQ30" s="148"/>
    </row>
    <row r="31" spans="1:69" ht="12"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52">
        <f t="shared" ref="BP31" si="27">BO31+BO32</f>
        <v>57</v>
      </c>
      <c r="BQ31" s="148">
        <f t="shared" ref="BQ31" si="28">82-BP31</f>
        <v>25</v>
      </c>
    </row>
    <row r="32" spans="1:69" ht="12"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52"/>
      <c r="BQ32" s="148"/>
    </row>
    <row r="33" spans="1:69" ht="12"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27</v>
      </c>
      <c r="BP33" s="152">
        <f t="shared" ref="BP33" si="29">BO33+BO34</f>
        <v>57</v>
      </c>
      <c r="BQ33" s="148">
        <f t="shared" ref="BQ33" si="30">82-BP33</f>
        <v>25</v>
      </c>
    </row>
    <row r="34" spans="1:69" ht="12"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30</v>
      </c>
      <c r="BP34" s="152"/>
      <c r="BQ34" s="148"/>
    </row>
    <row r="35" spans="1:69" ht="12"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29</v>
      </c>
      <c r="BP35" s="152">
        <f t="shared" ref="BP35" si="31">BO35+BO36</f>
        <v>57</v>
      </c>
      <c r="BQ35" s="148">
        <f t="shared" ref="BQ35" si="32">82-BP35</f>
        <v>25</v>
      </c>
    </row>
    <row r="36" spans="1:69" ht="12"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52"/>
      <c r="BQ36" s="148"/>
    </row>
    <row r="37" spans="1:69" ht="12"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52">
        <f t="shared" ref="BP37" si="33">BO37+BO38</f>
        <v>57</v>
      </c>
      <c r="BQ37" s="148">
        <f t="shared" ref="BQ37" si="34">82-BP37</f>
        <v>25</v>
      </c>
    </row>
    <row r="38" spans="1:69" ht="12"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28</v>
      </c>
      <c r="BP38" s="152"/>
      <c r="BQ38" s="148"/>
    </row>
    <row r="39" spans="1:69" ht="12"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29</v>
      </c>
      <c r="BP39" s="152">
        <f t="shared" ref="BP39" si="35">BO39+BO40</f>
        <v>58</v>
      </c>
      <c r="BQ39" s="148">
        <f t="shared" ref="BQ39" si="36">82-BP39</f>
        <v>24</v>
      </c>
    </row>
    <row r="40" spans="1:69" ht="12"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52"/>
      <c r="BQ40" s="148"/>
    </row>
    <row r="41" spans="1:69" ht="12"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29</v>
      </c>
      <c r="BP41" s="152">
        <f t="shared" ref="BP41" si="37">BO41+BO42</f>
        <v>55</v>
      </c>
      <c r="BQ41" s="148">
        <f t="shared" ref="BQ41" si="38">82-BP41</f>
        <v>27</v>
      </c>
    </row>
    <row r="42" spans="1:69" ht="12"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52"/>
      <c r="BQ42" s="148"/>
    </row>
    <row r="43" spans="1:69" ht="12"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29</v>
      </c>
      <c r="BP43" s="152">
        <f t="shared" ref="BP43" si="39">BO43+BO44</f>
        <v>57</v>
      </c>
      <c r="BQ43" s="148">
        <f t="shared" ref="BQ43" si="40">82-BP43</f>
        <v>25</v>
      </c>
    </row>
    <row r="44" spans="1:69" ht="12"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52"/>
      <c r="BQ44" s="148"/>
    </row>
    <row r="45" spans="1:69" ht="12"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52">
        <f t="shared" ref="BP45" si="41">BO45+BO46</f>
        <v>58</v>
      </c>
      <c r="BQ45" s="148">
        <f t="shared" ref="BQ45" si="42">82-BP45</f>
        <v>24</v>
      </c>
    </row>
    <row r="46" spans="1:69" ht="12"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28</v>
      </c>
      <c r="BP46" s="152"/>
      <c r="BQ46" s="148"/>
    </row>
    <row r="47" spans="1:69" ht="12"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30</v>
      </c>
      <c r="BP47" s="152">
        <f t="shared" ref="BP47" si="43">BO47+BO48</f>
        <v>59</v>
      </c>
      <c r="BQ47" s="148">
        <f t="shared" ref="BQ47" si="44">82-BP47</f>
        <v>23</v>
      </c>
    </row>
    <row r="48" spans="1:69" ht="12"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29</v>
      </c>
      <c r="BP48" s="152"/>
      <c r="BQ48" s="148"/>
    </row>
    <row r="49" spans="1:69" ht="12"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52">
        <f t="shared" ref="BP49" si="45">BO49+BO50</f>
        <v>57</v>
      </c>
      <c r="BQ49" s="148">
        <f t="shared" ref="BQ49" si="46">82-BP49</f>
        <v>25</v>
      </c>
    </row>
    <row r="50" spans="1:69" ht="12" customHeight="1" thickBot="1" x14ac:dyDescent="0.3">
      <c r="A50" s="157"/>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28</v>
      </c>
      <c r="BP50" s="152"/>
      <c r="BQ50" s="148"/>
    </row>
    <row r="51" spans="1:69" ht="12"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52">
        <f t="shared" ref="BP51" si="47">BO51+BO52</f>
        <v>58</v>
      </c>
      <c r="BQ51" s="148">
        <f t="shared" ref="BQ51" si="48">82-BP51</f>
        <v>24</v>
      </c>
    </row>
    <row r="52" spans="1:69" ht="12"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31</v>
      </c>
      <c r="BP52" s="152"/>
      <c r="BQ52" s="148"/>
    </row>
    <row r="53" spans="1:69" ht="12"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52">
        <f t="shared" ref="BP53" si="49">BO53+BO54</f>
        <v>55</v>
      </c>
      <c r="BQ53" s="148">
        <f t="shared" ref="BQ53" si="50">82-BP53</f>
        <v>27</v>
      </c>
    </row>
    <row r="54" spans="1:69" ht="12" customHeight="1" x14ac:dyDescent="0.25">
      <c r="A54" s="149"/>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29</v>
      </c>
      <c r="BP54" s="152"/>
      <c r="BQ54" s="148"/>
    </row>
    <row r="55" spans="1:69" ht="12"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52">
        <f t="shared" ref="BP55" si="51">BO55+BO56</f>
        <v>57</v>
      </c>
      <c r="BQ55" s="148">
        <f t="shared" ref="BQ55" si="52">82-BP55</f>
        <v>25</v>
      </c>
    </row>
    <row r="56" spans="1:69" ht="12"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31</v>
      </c>
      <c r="BP56" s="152"/>
      <c r="BQ56" s="148"/>
    </row>
    <row r="57" spans="1:69" ht="12"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52">
        <f t="shared" ref="BP57" si="53">BO57+BO58</f>
        <v>58</v>
      </c>
      <c r="BQ57" s="148">
        <f t="shared" ref="BQ57" si="54">82-BP57</f>
        <v>24</v>
      </c>
    </row>
    <row r="58" spans="1:69" ht="12"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29</v>
      </c>
      <c r="BP58" s="152"/>
      <c r="BQ58" s="148"/>
    </row>
    <row r="59" spans="1:69" ht="12"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52">
        <f t="shared" ref="BP59" si="55">BO59+BO60</f>
        <v>57</v>
      </c>
      <c r="BQ59" s="148">
        <f t="shared" ref="BQ59" si="56">82-BP59</f>
        <v>25</v>
      </c>
    </row>
    <row r="60" spans="1:69" ht="12"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29</v>
      </c>
      <c r="BP60" s="152"/>
      <c r="BQ60" s="148"/>
    </row>
    <row r="61" spans="1:69" ht="12"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52">
        <f t="shared" ref="BP61" si="57">BO61+BO62</f>
        <v>57</v>
      </c>
      <c r="BQ61" s="148">
        <f t="shared" ref="BQ61" si="58">82-BP61</f>
        <v>25</v>
      </c>
    </row>
    <row r="62" spans="1:69" ht="12"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26</v>
      </c>
      <c r="BP62" s="152"/>
      <c r="BQ62" s="148"/>
    </row>
    <row r="63" spans="1:69" ht="12"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52">
        <f t="shared" ref="BP63" si="59">BO63+BO64</f>
        <v>55</v>
      </c>
      <c r="BQ63" s="148">
        <f t="shared" ref="BQ63" si="60">82-BP63</f>
        <v>27</v>
      </c>
    </row>
    <row r="64" spans="1:69" ht="12"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27</v>
      </c>
      <c r="BP64" s="152"/>
      <c r="BQ64" s="148"/>
    </row>
    <row r="65" spans="1:69" ht="12"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25</v>
      </c>
      <c r="BP65" s="152">
        <f t="shared" ref="BP65" si="61">BO65+BO66</f>
        <v>56</v>
      </c>
      <c r="BQ65" s="148">
        <f t="shared" ref="BQ65" si="62">82-BP65</f>
        <v>26</v>
      </c>
    </row>
    <row r="66" spans="1:69" ht="12"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52"/>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907</v>
      </c>
      <c r="BQ67" s="34">
        <f>SUM(BQ3:BQ66)/2</f>
        <v>405</v>
      </c>
    </row>
    <row r="68" spans="1:69" x14ac:dyDescent="0.25">
      <c r="BP68" s="50">
        <f>2*BP67/SUM(BP3:BQ66)</f>
        <v>0.69131097560975607</v>
      </c>
      <c r="BQ68" s="50">
        <f>2*BQ67/SUM(BP3:BQ66)</f>
        <v>0.30868902439024393</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46</v>
      </c>
      <c r="C1" s="109" t="s">
        <v>23</v>
      </c>
      <c r="D1" s="109" t="s">
        <v>22</v>
      </c>
      <c r="E1" s="109" t="s">
        <v>27</v>
      </c>
      <c r="F1" s="109" t="s">
        <v>11</v>
      </c>
      <c r="G1" s="109" t="s">
        <v>37</v>
      </c>
      <c r="H1" s="109" t="s">
        <v>24</v>
      </c>
      <c r="I1" s="110" t="s">
        <v>26</v>
      </c>
      <c r="J1" s="109" t="s">
        <v>16</v>
      </c>
      <c r="K1" s="109" t="s">
        <v>25</v>
      </c>
      <c r="L1" s="109" t="s">
        <v>33</v>
      </c>
      <c r="M1" s="109" t="s">
        <v>36</v>
      </c>
      <c r="N1" s="109" t="s">
        <v>34</v>
      </c>
      <c r="O1" s="109" t="s">
        <v>12</v>
      </c>
      <c r="P1" s="109" t="s">
        <v>14</v>
      </c>
      <c r="Q1" s="111" t="s">
        <v>21</v>
      </c>
      <c r="R1" s="109" t="s">
        <v>43</v>
      </c>
      <c r="S1" s="109" t="s">
        <v>35</v>
      </c>
      <c r="T1" s="109" t="s">
        <v>31</v>
      </c>
      <c r="U1" s="109" t="s">
        <v>32</v>
      </c>
      <c r="V1" s="109" t="s">
        <v>19</v>
      </c>
      <c r="W1" s="109" t="s">
        <v>44</v>
      </c>
      <c r="X1" s="109" t="s">
        <v>20</v>
      </c>
      <c r="Y1" s="110" t="s">
        <v>45</v>
      </c>
      <c r="Z1" s="109" t="s">
        <v>15</v>
      </c>
      <c r="AA1" s="109" t="s">
        <v>28</v>
      </c>
      <c r="AB1" s="109" t="s">
        <v>30</v>
      </c>
      <c r="AC1" s="109" t="s">
        <v>13</v>
      </c>
      <c r="AD1" s="112" t="s">
        <v>18</v>
      </c>
      <c r="AE1" s="109" t="s">
        <v>29</v>
      </c>
      <c r="AF1" s="109" t="s">
        <v>42</v>
      </c>
      <c r="AG1" s="109" t="s">
        <v>17</v>
      </c>
    </row>
    <row r="2" spans="1:33" ht="15.75" thickTop="1" x14ac:dyDescent="0.25">
      <c r="A2" s="66" t="s">
        <v>46</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1-1-0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1-1-0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46</v>
      </c>
      <c r="C36" s="109" t="s">
        <v>23</v>
      </c>
      <c r="D36" s="109" t="s">
        <v>22</v>
      </c>
      <c r="E36" s="109" t="s">
        <v>27</v>
      </c>
      <c r="F36" s="109" t="s">
        <v>11</v>
      </c>
      <c r="G36" s="109" t="s">
        <v>37</v>
      </c>
      <c r="H36" s="109" t="s">
        <v>24</v>
      </c>
      <c r="I36" s="110" t="s">
        <v>26</v>
      </c>
      <c r="J36" s="109" t="s">
        <v>16</v>
      </c>
      <c r="K36" s="109" t="s">
        <v>25</v>
      </c>
      <c r="L36" s="109" t="s">
        <v>33</v>
      </c>
      <c r="M36" s="109" t="s">
        <v>36</v>
      </c>
      <c r="N36" s="109" t="s">
        <v>34</v>
      </c>
      <c r="O36" s="109" t="s">
        <v>12</v>
      </c>
      <c r="P36" s="109" t="s">
        <v>14</v>
      </c>
      <c r="Q36" s="111" t="s">
        <v>21</v>
      </c>
      <c r="R36" s="109" t="s">
        <v>43</v>
      </c>
      <c r="S36" s="109" t="s">
        <v>35</v>
      </c>
      <c r="T36" s="109" t="s">
        <v>31</v>
      </c>
      <c r="U36" s="109" t="s">
        <v>32</v>
      </c>
      <c r="V36" s="109" t="s">
        <v>19</v>
      </c>
      <c r="W36" s="109" t="s">
        <v>44</v>
      </c>
      <c r="X36" s="109" t="s">
        <v>20</v>
      </c>
      <c r="Y36" s="110" t="s">
        <v>45</v>
      </c>
      <c r="Z36" s="109" t="s">
        <v>15</v>
      </c>
      <c r="AA36" s="109" t="s">
        <v>28</v>
      </c>
      <c r="AB36" s="109" t="s">
        <v>30</v>
      </c>
      <c r="AC36" s="109" t="s">
        <v>13</v>
      </c>
      <c r="AD36" s="112" t="s">
        <v>18</v>
      </c>
      <c r="AE36" s="109" t="s">
        <v>29</v>
      </c>
      <c r="AF36" s="109" t="s">
        <v>42</v>
      </c>
      <c r="AG36" s="110" t="s">
        <v>17</v>
      </c>
      <c r="AH36" s="118" t="s">
        <v>1854</v>
      </c>
      <c r="AI36" s="118" t="s">
        <v>1855</v>
      </c>
      <c r="AJ36" s="110" t="s">
        <v>1856</v>
      </c>
      <c r="AK36" s="110" t="s">
        <v>1857</v>
      </c>
      <c r="AL36" s="110" t="s">
        <v>1858</v>
      </c>
      <c r="AM36" s="110" t="s">
        <v>1859</v>
      </c>
    </row>
    <row r="37" spans="1:39" ht="15.75" thickTop="1" x14ac:dyDescent="0.25">
      <c r="A37" s="66" t="s">
        <v>46</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0.453125</v>
      </c>
      <c r="AI37" s="119">
        <f>AVERAGE($B37:$Q37)</f>
        <v>0.53333333333333333</v>
      </c>
      <c r="AJ37" s="121">
        <f>AVERAGE($Z37:$AG37)</f>
        <v>0.4375</v>
      </c>
      <c r="AK37" s="121">
        <f>AVERAGE($R37:$Y37)</f>
        <v>0.46875</v>
      </c>
      <c r="AL37" s="121">
        <f>AVERAGE($J37:$Q37)</f>
        <v>0.5625</v>
      </c>
      <c r="AM37" s="121">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0.51111111111111118</v>
      </c>
      <c r="AJ38" s="121">
        <f t="shared" ref="AJ38:AJ68" si="2">AVERAGE($Z38:$AG38)</f>
        <v>0.53125</v>
      </c>
      <c r="AK38" s="121">
        <f t="shared" ref="AK38:AK68" si="3">AVERAGE($R38:$Y38)</f>
        <v>0.4375</v>
      </c>
      <c r="AL38" s="121">
        <f t="shared" ref="AL38:AL68" si="4">AVERAGE($J38:$Q38)</f>
        <v>0.43749999999999994</v>
      </c>
      <c r="AM38" s="121">
        <f t="shared" ref="AM38:AM68" si="5">AVERAGE($B38:$I38)</f>
        <v>0.59523809523809512</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0.453125</v>
      </c>
      <c r="AI39" s="119">
        <f t="shared" si="1"/>
        <v>0.59444444444444444</v>
      </c>
      <c r="AJ39" s="121">
        <f t="shared" si="2"/>
        <v>0.53125</v>
      </c>
      <c r="AK39" s="121">
        <f t="shared" si="3"/>
        <v>0.375</v>
      </c>
      <c r="AL39" s="121">
        <f t="shared" si="4"/>
        <v>0.66666666666666674</v>
      </c>
      <c r="AM39" s="121">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0.44642857142857145</v>
      </c>
      <c r="AJ40" s="121">
        <f t="shared" si="2"/>
        <v>0.40625</v>
      </c>
      <c r="AK40" s="121">
        <f t="shared" si="3"/>
        <v>0.625</v>
      </c>
      <c r="AL40" s="121">
        <f t="shared" si="4"/>
        <v>0.5357142857142857</v>
      </c>
      <c r="AM40" s="121">
        <f t="shared" si="5"/>
        <v>0.35714285714285715</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0.53125</v>
      </c>
      <c r="AI41" s="119">
        <f t="shared" si="1"/>
        <v>0.43888888888888888</v>
      </c>
      <c r="AJ41" s="121">
        <f t="shared" si="2"/>
        <v>0.5</v>
      </c>
      <c r="AK41" s="121">
        <f t="shared" si="3"/>
        <v>0.5625</v>
      </c>
      <c r="AL41" s="121">
        <f t="shared" si="4"/>
        <v>0.42708333333333331</v>
      </c>
      <c r="AM41" s="121">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0.40000000000000008</v>
      </c>
      <c r="AJ42" s="121">
        <f t="shared" si="2"/>
        <v>0.39285714285714285</v>
      </c>
      <c r="AK42" s="121">
        <f t="shared" si="3"/>
        <v>0.375</v>
      </c>
      <c r="AL42" s="121">
        <f t="shared" si="4"/>
        <v>0.40625</v>
      </c>
      <c r="AM42" s="121">
        <f t="shared" si="5"/>
        <v>0.39285714285714285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0.51111111111111118</v>
      </c>
      <c r="AJ43" s="121">
        <f t="shared" si="2"/>
        <v>0.65625</v>
      </c>
      <c r="AK43" s="121">
        <f t="shared" si="3"/>
        <v>0.46875</v>
      </c>
      <c r="AL43" s="121">
        <f t="shared" si="4"/>
        <v>0.45833333333333331</v>
      </c>
      <c r="AM43" s="121">
        <f t="shared" si="5"/>
        <v>0.5714285714285714</v>
      </c>
    </row>
    <row r="44" spans="1:39" ht="15.75" thickBot="1" x14ac:dyDescent="0.3">
      <c r="A44" s="68" t="s">
        <v>26</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0.50000000000000011</v>
      </c>
      <c r="AJ44" s="122">
        <f t="shared" si="2"/>
        <v>0.5</v>
      </c>
      <c r="AK44" s="122">
        <f t="shared" si="3"/>
        <v>0.4642857142857143</v>
      </c>
      <c r="AL44" s="122">
        <f t="shared" si="4"/>
        <v>0.45833333333333331</v>
      </c>
      <c r="AM44" s="122">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0.35714285714285715</v>
      </c>
      <c r="AI45" s="119">
        <f t="shared" si="1"/>
        <v>0.43888888888888888</v>
      </c>
      <c r="AJ45" s="121">
        <f t="shared" si="2"/>
        <v>0.35714285714285715</v>
      </c>
      <c r="AK45" s="121">
        <f t="shared" si="3"/>
        <v>0.35714285714285715</v>
      </c>
      <c r="AL45" s="121">
        <f t="shared" si="4"/>
        <v>0.39285714285714285</v>
      </c>
      <c r="AM45" s="121">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0.52777777777777779</v>
      </c>
      <c r="AJ46" s="121">
        <f t="shared" si="2"/>
        <v>0.5714285714285714</v>
      </c>
      <c r="AK46" s="121">
        <f t="shared" si="3"/>
        <v>0.65625</v>
      </c>
      <c r="AL46" s="121">
        <f t="shared" si="4"/>
        <v>0.44047619047619052</v>
      </c>
      <c r="AM46" s="121">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0.609375</v>
      </c>
      <c r="AI47" s="119">
        <f t="shared" si="1"/>
        <v>0.51666666666666661</v>
      </c>
      <c r="AJ47" s="121">
        <f t="shared" si="2"/>
        <v>0.5625</v>
      </c>
      <c r="AK47" s="121">
        <f t="shared" si="3"/>
        <v>0.65625</v>
      </c>
      <c r="AL47" s="121">
        <f t="shared" si="4"/>
        <v>0.58333333333333337</v>
      </c>
      <c r="AM47" s="121">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1</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0.6785714285714286</v>
      </c>
      <c r="AI48" s="119">
        <f t="shared" si="1"/>
        <v>0.5972222222222221</v>
      </c>
      <c r="AJ48" s="121">
        <f t="shared" si="2"/>
        <v>0.65625</v>
      </c>
      <c r="AK48" s="121">
        <f t="shared" si="3"/>
        <v>0.70833333333333337</v>
      </c>
      <c r="AL48" s="121">
        <f t="shared" si="4"/>
        <v>0.61309523809523814</v>
      </c>
      <c r="AM48" s="121">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0.28333333333333333</v>
      </c>
      <c r="AI49" s="119">
        <f t="shared" si="1"/>
        <v>0.43055555555555558</v>
      </c>
      <c r="AJ49" s="121">
        <f t="shared" si="2"/>
        <v>0.21875</v>
      </c>
      <c r="AK49" s="121">
        <f t="shared" si="3"/>
        <v>0.35714285714285715</v>
      </c>
      <c r="AL49" s="121">
        <f t="shared" si="4"/>
        <v>0.37499999999999994</v>
      </c>
      <c r="AM49" s="121">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0.54166666666666663</v>
      </c>
      <c r="AJ50" s="121">
        <f t="shared" si="2"/>
        <v>0.5</v>
      </c>
      <c r="AK50" s="121">
        <f t="shared" si="3"/>
        <v>0.42857142857142855</v>
      </c>
      <c r="AL50" s="121">
        <f t="shared" si="4"/>
        <v>0.46428571428571425</v>
      </c>
      <c r="AM50" s="121">
        <f t="shared" si="5"/>
        <v>0.61904761904761896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21</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0.6785714285714286</v>
      </c>
      <c r="AI52" s="120">
        <f t="shared" si="1"/>
        <v>0.53888888888888886</v>
      </c>
      <c r="AJ52" s="122">
        <f t="shared" si="2"/>
        <v>0.625</v>
      </c>
      <c r="AK52" s="122">
        <f t="shared" si="3"/>
        <v>0.75</v>
      </c>
      <c r="AL52" s="122">
        <f t="shared" si="4"/>
        <v>0.52380952380952384</v>
      </c>
      <c r="AM52" s="122">
        <f t="shared" si="5"/>
        <v>0.55208333333333326</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9">
        <f t="shared" si="0"/>
        <v>0.42948717948717946</v>
      </c>
      <c r="AI53" s="119">
        <f>AVERAGE($B53:$Q53)</f>
        <v>0.515625</v>
      </c>
      <c r="AJ53" s="121">
        <f t="shared" si="2"/>
        <v>0.33333333333333331</v>
      </c>
      <c r="AK53" s="121">
        <f t="shared" si="3"/>
        <v>0.51190476190476186</v>
      </c>
      <c r="AL53" s="121">
        <f t="shared" si="4"/>
        <v>0.3125</v>
      </c>
      <c r="AM53" s="121">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0.46875</v>
      </c>
      <c r="AJ54" s="121">
        <f t="shared" si="2"/>
        <v>0.44047619047619052</v>
      </c>
      <c r="AK54" s="121">
        <f t="shared" si="3"/>
        <v>0.42857142857142855</v>
      </c>
      <c r="AL54" s="121">
        <f t="shared" si="4"/>
        <v>0.59375</v>
      </c>
      <c r="AM54" s="121">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0.5178571428571429</v>
      </c>
      <c r="AJ55" s="121">
        <f t="shared" si="2"/>
        <v>0.59375</v>
      </c>
      <c r="AK55" s="121">
        <f t="shared" si="3"/>
        <v>0.5</v>
      </c>
      <c r="AL55" s="121">
        <f t="shared" si="4"/>
        <v>0.54166666666666663</v>
      </c>
      <c r="AM55" s="121">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0.45</v>
      </c>
      <c r="AJ56" s="121">
        <f t="shared" si="2"/>
        <v>0.60416666666666674</v>
      </c>
      <c r="AK56" s="121">
        <f t="shared" si="3"/>
        <v>0.40476190476190477</v>
      </c>
      <c r="AL56" s="121">
        <f t="shared" si="4"/>
        <v>0.32142857142857145</v>
      </c>
      <c r="AM56" s="121">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0.46666666666666667</v>
      </c>
      <c r="AI57" s="119">
        <f t="shared" si="1"/>
        <v>0.5</v>
      </c>
      <c r="AJ57" s="121">
        <f t="shared" si="2"/>
        <v>0.51041666666666663</v>
      </c>
      <c r="AK57" s="121">
        <f t="shared" si="3"/>
        <v>0.41666666666666663</v>
      </c>
      <c r="AL57" s="121">
        <f t="shared" si="4"/>
        <v>0.5</v>
      </c>
      <c r="AM57" s="121">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0.25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0.51666666666666672</v>
      </c>
      <c r="AI58" s="119">
        <f t="shared" si="1"/>
        <v>0.46666666666666667</v>
      </c>
      <c r="AJ58" s="121">
        <f t="shared" si="2"/>
        <v>0.625</v>
      </c>
      <c r="AK58" s="121">
        <f t="shared" si="3"/>
        <v>0.39285714285714285</v>
      </c>
      <c r="AL58" s="121">
        <f t="shared" si="4"/>
        <v>0.5357142857142857</v>
      </c>
      <c r="AM58" s="121">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45</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0.609375</v>
      </c>
      <c r="AJ60" s="122">
        <f t="shared" si="2"/>
        <v>0.53125</v>
      </c>
      <c r="AK60" s="122">
        <f t="shared" si="3"/>
        <v>0.6071428571428571</v>
      </c>
      <c r="AL60" s="122">
        <f t="shared" si="4"/>
        <v>0.5625</v>
      </c>
      <c r="AM60" s="122">
        <f t="shared" si="5"/>
        <v>0.65625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0.515625</v>
      </c>
      <c r="AJ61" s="121">
        <f t="shared" si="2"/>
        <v>0.41666666666666663</v>
      </c>
      <c r="AK61" s="121">
        <f t="shared" si="3"/>
        <v>0.33333333333333331</v>
      </c>
      <c r="AL61" s="121">
        <f t="shared" si="4"/>
        <v>0.5</v>
      </c>
      <c r="AM61" s="121">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0.38095238095238099</v>
      </c>
      <c r="AI62" s="119">
        <f t="shared" si="1"/>
        <v>0.5</v>
      </c>
      <c r="AJ62" s="121">
        <f t="shared" si="2"/>
        <v>0.38888888888888884</v>
      </c>
      <c r="AK62" s="121">
        <f t="shared" si="3"/>
        <v>0.375</v>
      </c>
      <c r="AL62" s="121">
        <f t="shared" si="4"/>
        <v>0.5</v>
      </c>
      <c r="AM62" s="121">
        <f t="shared" si="5"/>
        <v>0.5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0.5535714285714286</v>
      </c>
      <c r="AJ63" s="121">
        <f t="shared" si="2"/>
        <v>0.46428571428571436</v>
      </c>
      <c r="AK63" s="121">
        <f t="shared" si="3"/>
        <v>0.59523809523809523</v>
      </c>
      <c r="AL63" s="121">
        <f t="shared" si="4"/>
        <v>0.5357142857142857</v>
      </c>
      <c r="AM63" s="121">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0.53125</v>
      </c>
      <c r="AJ64" s="121">
        <f t="shared" si="2"/>
        <v>0.52380952380952384</v>
      </c>
      <c r="AK64" s="121">
        <f t="shared" si="3"/>
        <v>0.63541666666666663</v>
      </c>
      <c r="AL64" s="121">
        <f t="shared" si="4"/>
        <v>0.5625</v>
      </c>
      <c r="AM64" s="121">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0.5357142857142857</v>
      </c>
      <c r="AI65" s="119">
        <f t="shared" si="1"/>
        <v>0.515625</v>
      </c>
      <c r="AJ65" s="121">
        <f t="shared" si="2"/>
        <v>0.5714285714285714</v>
      </c>
      <c r="AK65" s="121">
        <f t="shared" si="3"/>
        <v>0.5</v>
      </c>
      <c r="AL65" s="121">
        <f t="shared" si="4"/>
        <v>0.5</v>
      </c>
      <c r="AM65" s="121">
        <f t="shared" si="5"/>
        <v>0.53125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0.48333333333333334</v>
      </c>
      <c r="AJ66" s="121">
        <f t="shared" si="2"/>
        <v>0.38095238095238099</v>
      </c>
      <c r="AK66" s="121">
        <f t="shared" si="3"/>
        <v>0.52380952380952384</v>
      </c>
      <c r="AL66" s="121">
        <f t="shared" si="4"/>
        <v>0.39285714285714285</v>
      </c>
      <c r="AM66" s="121">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0.5</v>
      </c>
      <c r="AJ67" s="121">
        <f t="shared" si="2"/>
        <v>0.41666666666666669</v>
      </c>
      <c r="AK67" s="121">
        <f t="shared" si="3"/>
        <v>0.61458333333333326</v>
      </c>
      <c r="AL67" s="121">
        <f t="shared" si="4"/>
        <v>0.5</v>
      </c>
      <c r="AM67" s="121">
        <f t="shared" si="5"/>
        <v>0.5</v>
      </c>
    </row>
    <row r="68" spans="1:39" ht="15.75" thickBot="1" x14ac:dyDescent="0.3">
      <c r="A68" s="68" t="s">
        <v>17</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0.48888888888888893</v>
      </c>
      <c r="AI68" s="120">
        <f t="shared" si="1"/>
        <v>0.6071428571428571</v>
      </c>
      <c r="AJ68" s="122">
        <f t="shared" si="2"/>
        <v>0.45238095238095238</v>
      </c>
      <c r="AK68" s="122">
        <f t="shared" si="3"/>
        <v>0.52083333333333337</v>
      </c>
      <c r="AL68" s="122">
        <f t="shared" si="4"/>
        <v>0.5357142857142857</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2025-02-26T07:03:55Z</dcterms:modified>
</cp:coreProperties>
</file>