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B5525C0C-91A5-4107-8570-C1E8E5649143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V72" i="1" s="1"/>
  <c r="N73" i="1"/>
  <c r="N74" i="1"/>
  <c r="N75" i="1"/>
  <c r="N76" i="1"/>
  <c r="N77" i="1"/>
  <c r="N78" i="1"/>
  <c r="N79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<sst xmlns="http://schemas.openxmlformats.org/spreadsheetml/2006/main" count="787" uniqueCount="192">
  <si>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</si>
  <si>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</si>
  <si>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</si>
  <si>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</si>
  <si>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</si>
  <si>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</si>
  <si>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</si>
  <si>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</si>
  <si>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</si>
  <si>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</si>
  <si>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</si>
  <si>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</si>
  <si>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</si>
  <si>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</si>
  <si>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</si>
  <si>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</si>
  <si>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</si>
  <si>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</si>
  <si>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</si>
  <si>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</si>
  <si>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</si>
  <si>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</si>
  <si>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</si>
  <si>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</si>
  <si>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</si>
  <si>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</si>
  <si>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</si>
  <si>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</si>
  <si>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</si>
  <si>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</si>
  <si>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</si>
  <si>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</si>
  <si>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</si>
  <si>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</si>
  <si>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</si>
  <si>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</si>
  <si>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</si>
  <si>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</si>
  <si>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</si>
  <si>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</si>
  <si>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</si>
  <si>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</si>
  <si>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</si>
  <si>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</si>
  <si>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</si>
  <si>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</si>
  <si>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</si>
  <si>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</si>
  <si>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</si>
  <si>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</si>
  <si>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</si>
  <si>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</si>
  <si>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</si>
  <si>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</si>
  <si>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</si>
  <si>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</si>
  <si>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</si>
  <si>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</si>
  <si>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</si>
  <si>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</si>
  <si>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</si>
  <si>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</si>
  <si>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</si>
  <si>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</si>
  <si>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</si>
  <si>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</si>
  <si>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</si>
  <si>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</si>
  <si>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</si>
  <si>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</si>
  <si>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</si>
  <si>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</si>
  <si>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</si>
  <si>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</si>
  <si>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</si>
  <si>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</si>
  <si>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</si>
  <si>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</si>
  <si>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</si>
  <si>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</si>
  <si>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</si>
  <si>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</si>
  <si>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</si>
  <si>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</si>
  <si>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</si>
  <si>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</si>
  <si>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</si>
  <si>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</si>
  <si>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</si>
  <si>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</si>
  <si>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</si>
  <si>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</si>
  <si>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</si>
  <si>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</si>
  <si>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</si>
  <si>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</si>
  <si>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</si>
  <si>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</si>
  <si>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</si>
  <si>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</si>
  <si>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</si>
  <si>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</si>
  <si>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</si>
  <si>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</si>
  <si>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</si>
  <si>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</si>
  <si>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</si>
  <si>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</si>
  <si>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</si>
  <si>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</si>
  <si>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</si>
  <si>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</si>
  <si>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</si>
  <si>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</si>
  <si>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</si>
  <si>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</si>
  <si>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</si>
  <si>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</si>
  <si>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</si>
  <si>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</si>
  <si>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</si>
  <si>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</si>
  <si>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</si>
  <si>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</si>
  <si>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</si>
  <si>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</si>
  <si>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</si>
  <si>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</si>
  <si>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</si>
  <si>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</si>
  <si>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</si>
  <si>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</si>
  <si>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</si>
  <si>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</si>
  <si>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</si>
  <si>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</si>
  <si>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</si>
  <si>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</si>
  <si>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</si>
  <si>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</si>
  <si>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</si>
  <si>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</si>
  <si>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</si>
  <si>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</si>
  <si>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</si>
  <si>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</si>
  <si>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</si>
  <si>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</si>
  <si>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</si>
  <si>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</si>
  <si>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</si>
  <si>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</si>
  <si>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</si>
  <si>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</si>
  <si>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</si>
  <si>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</si>
  <si>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</si>
  <si>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</si>
  <si>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</si>
  <si>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</si>
  <si>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</si>
  <si>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</si>
  <si>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</si>
  <si>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</si>
  <si>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</si>
  <si>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</si>
  <si>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</si>
  <si>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</si>
  <si>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</si>
  <si>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</si>
  <si>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</si>
  <si>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</si>
  <si>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</si>
  <si>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</si>
  <si>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</si>
  <si>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</si>
  <si>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</si>
  <si>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</si>
  <si>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</si>
  <si>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</si>
  <si>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</si>
  <si>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</si>
  <si>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</si>
  <si>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</si>
  <si>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</si>
  <si>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</si>
  <si>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</si>
  <si>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</si>
  <si>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</si>
  <si>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</si>
  <si>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</si>
  <si>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There was only 1 penalty the whole game, in the last minute of regulation.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</si>
</sst>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G43" zoomScaleNormal="100" workbookViewId="0">
      <selection activeCell="X73" sqref="X7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72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0.47222222222222221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5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6</v>
      </c>
      <c r="AO16" s="1">
        <f>SUMIFS($T$2:$T$105,$M$2:$M$105,AJ16,$E$2:$E$105,3) + SUMIFS($S$2:$S$105,$L$2:$L$105,AJ16,$E$2:$E$105,3)</f>
        <v>3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2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2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14</v>
      </c>
      <c r="CB24" s="15">
        <f t="shared" si="34"/>
        <v>10</v>
      </c>
      <c r="CC24" s="15">
        <f t="shared" si="35"/>
        <v>8</v>
      </c>
      <c r="CD24" s="15">
        <f t="shared" si="35"/>
        <v>3</v>
      </c>
      <c r="CE24" s="15">
        <f t="shared" si="36"/>
        <v>35</v>
      </c>
      <c r="CF24" s="15">
        <f t="shared" si="37"/>
        <v>24</v>
      </c>
      <c r="CG24" s="15">
        <f t="shared" si="38"/>
        <v>11</v>
      </c>
      <c r="CH24" s="20">
        <f t="shared" si="39"/>
        <v>2.4444444444444446</v>
      </c>
      <c r="CI24" s="20">
        <f t="shared" si="39"/>
        <v>2.6</v>
      </c>
      <c r="CJ24" s="20">
        <f t="shared" si="40"/>
        <v>1.5555555555555556</v>
      </c>
      <c r="CK24" s="20">
        <f t="shared" si="40"/>
        <v>2</v>
      </c>
      <c r="CL24" s="20">
        <f t="shared" si="41"/>
        <v>2.5</v>
      </c>
      <c r="CM24" s="20">
        <f t="shared" si="42"/>
        <v>1.7142857142857142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9</v>
      </c>
      <c r="AR29">
        <f t="shared" si="16"/>
        <v>7</v>
      </c>
      <c r="AS29">
        <f t="shared" si="17"/>
        <v>3</v>
      </c>
      <c r="AT29">
        <f t="shared" si="18"/>
        <v>2</v>
      </c>
      <c r="AU29">
        <f t="shared" si="19"/>
        <v>6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9</v>
      </c>
      <c r="BT29" s="15">
        <f t="shared" si="30"/>
        <v>7</v>
      </c>
      <c r="BU29" s="15">
        <f t="shared" si="30"/>
        <v>3</v>
      </c>
      <c r="BV29" s="15">
        <f t="shared" si="30"/>
        <v>2</v>
      </c>
      <c r="BW29" s="15">
        <f t="shared" si="30"/>
        <v>6</v>
      </c>
      <c r="BX29" s="15">
        <f t="shared" si="30"/>
        <v>2</v>
      </c>
      <c r="BY29" s="15">
        <f t="shared" si="31"/>
        <v>12</v>
      </c>
      <c r="BZ29" s="15">
        <f t="shared" si="32"/>
        <v>38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20</v>
      </c>
      <c r="CE29" s="15">
        <f t="shared" si="36"/>
        <v>50</v>
      </c>
      <c r="CF29" s="15">
        <f t="shared" si="37"/>
        <v>31</v>
      </c>
      <c r="CG29" s="15">
        <f t="shared" si="38"/>
        <v>19</v>
      </c>
      <c r="CH29" s="20">
        <f t="shared" si="39"/>
        <v>2.4</v>
      </c>
      <c r="CI29" s="20">
        <f t="shared" si="39"/>
        <v>3.4545454545454546</v>
      </c>
      <c r="CJ29" s="20">
        <f t="shared" si="40"/>
        <v>2.6</v>
      </c>
      <c r="CK29" s="20">
        <f t="shared" si="40"/>
        <v>1.6363636363636365</v>
      </c>
      <c r="CL29" s="20">
        <f t="shared" si="41"/>
        <v>3.125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9</v>
      </c>
      <c r="AR32">
        <f t="shared" si="16"/>
        <v>8</v>
      </c>
      <c r="AS32">
        <f t="shared" si="17"/>
        <v>7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9</v>
      </c>
      <c r="BT32" s="15">
        <f t="shared" si="30"/>
        <v>8</v>
      </c>
      <c r="BU32" s="15">
        <f t="shared" si="30"/>
        <v>7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31</v>
      </c>
      <c r="BZ32" s="15">
        <f t="shared" si="32"/>
        <v>9</v>
      </c>
      <c r="CA32" s="15">
        <f t="shared" si="33"/>
        <v>19</v>
      </c>
      <c r="CB32" s="15">
        <f t="shared" si="34"/>
        <v>22</v>
      </c>
      <c r="CC32" s="15">
        <f t="shared" si="35"/>
        <v>12</v>
      </c>
      <c r="CD32" s="15">
        <f t="shared" si="35"/>
        <v>-13</v>
      </c>
      <c r="CE32" s="15">
        <f t="shared" si="36"/>
        <v>40</v>
      </c>
      <c r="CF32" s="15">
        <f t="shared" si="37"/>
        <v>41</v>
      </c>
      <c r="CG32" s="15">
        <f t="shared" si="38"/>
        <v>-1</v>
      </c>
      <c r="CH32" s="20">
        <f t="shared" si="39"/>
        <v>2.8181818181818183</v>
      </c>
      <c r="CI32" s="20">
        <f t="shared" si="39"/>
        <v>1.5</v>
      </c>
      <c r="CJ32" s="20">
        <f t="shared" si="40"/>
        <v>1.7272727272727273</v>
      </c>
      <c r="CK32" s="20">
        <f t="shared" si="40"/>
        <v>3.6666666666666665</v>
      </c>
      <c r="CL32" s="20">
        <f t="shared" si="41"/>
        <v>2.3529411764705883</v>
      </c>
      <c r="CM32" s="20">
        <f t="shared" si="42"/>
        <v>2.4117647058823528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3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3</v>
      </c>
      <c r="BY37" s="15">
        <f t="shared" si="31"/>
        <v>23</v>
      </c>
      <c r="BZ37" s="15">
        <f t="shared" si="32"/>
        <v>23</v>
      </c>
      <c r="CA37" s="15">
        <f t="shared" si="33"/>
        <v>15</v>
      </c>
      <c r="CB37" s="15">
        <f t="shared" si="34"/>
        <v>25</v>
      </c>
      <c r="CC37" s="15">
        <f t="shared" si="35"/>
        <v>8</v>
      </c>
      <c r="CD37" s="15">
        <f t="shared" si="35"/>
        <v>-2</v>
      </c>
      <c r="CE37" s="15">
        <f t="shared" si="36"/>
        <v>46</v>
      </c>
      <c r="CF37" s="15">
        <f t="shared" si="37"/>
        <v>40</v>
      </c>
      <c r="CG37" s="15">
        <f t="shared" si="38"/>
        <v>6</v>
      </c>
      <c r="CH37" s="20">
        <f t="shared" si="39"/>
        <v>4.5999999999999996</v>
      </c>
      <c r="CI37" s="20">
        <f t="shared" si="39"/>
        <v>2.2999999999999998</v>
      </c>
      <c r="CJ37" s="20">
        <f t="shared" si="40"/>
        <v>3</v>
      </c>
      <c r="CK37" s="20">
        <f t="shared" si="40"/>
        <v>2.5</v>
      </c>
      <c r="CL37" s="20">
        <f t="shared" si="41"/>
        <v>3.0666666666666669</v>
      </c>
      <c r="CM37" s="20">
        <f t="shared" si="42"/>
        <v>2.6666666666666665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2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9</v>
      </c>
      <c r="AR44">
        <f t="shared" si="72"/>
        <v>7</v>
      </c>
      <c r="AS44">
        <f t="shared" si="59"/>
        <v>3</v>
      </c>
      <c r="AT44">
        <f t="shared" si="60"/>
        <v>1</v>
      </c>
      <c r="AU44">
        <f t="shared" si="61"/>
        <v>6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9</v>
      </c>
      <c r="AR46">
        <f t="shared" si="72"/>
        <v>8</v>
      </c>
      <c r="AS46">
        <f t="shared" si="59"/>
        <v>7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3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2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5</v>
      </c>
      <c r="BB52">
        <f>SUMIFS($T$2:$T$106, $L$2:$L$106, AI52,$E$2:$E$106, 3)</f>
        <v>0</v>
      </c>
      <c r="BC52">
        <f t="shared" ref="BC52:BD55" si="83">AY52-BA52</f>
        <v>-3</v>
      </c>
      <c r="BD52">
        <f t="shared" si="83"/>
        <v>0</v>
      </c>
      <c r="BE52">
        <f>AY52+AZ52</f>
        <v>2</v>
      </c>
      <c r="BF52">
        <f>BA52+BB52</f>
        <v>5</v>
      </c>
      <c r="BG52">
        <f>(AY52+AZ52)-(BA52+BB52)</f>
        <v>-3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1.25</v>
      </c>
      <c r="BK52" t="e">
        <f t="shared" si="85"/>
        <v>#DIV/0!</v>
      </c>
      <c r="BL52">
        <f>BE52/AJ52</f>
        <v>0.4</v>
      </c>
      <c r="BM52">
        <f>BF52/AJ52</f>
        <v>1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9</v>
      </c>
      <c r="AR53">
        <f t="shared" ref="AR53:AR55" si="88">AN53-AQ53</f>
        <v>7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6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5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3</v>
      </c>
      <c r="BE53">
        <f t="shared" ref="BE53:BE55" si="89">AY53+AZ53</f>
        <v>5</v>
      </c>
      <c r="BF53">
        <f t="shared" ref="BF53:BF55" si="90">BA53+BB53</f>
        <v>2</v>
      </c>
      <c r="BG53">
        <f t="shared" ref="BG53:BG55" si="91">(AY53+AZ53)-(BA53+BB53)</f>
        <v>3</v>
      </c>
      <c r="BH53" t="e">
        <f t="shared" si="84"/>
        <v>#DIV/0!</v>
      </c>
      <c r="BI53">
        <f t="shared" si="84"/>
        <v>1.25</v>
      </c>
      <c r="BJ53" t="e">
        <f t="shared" si="85"/>
        <v>#DIV/0!</v>
      </c>
      <c r="BK53">
        <f t="shared" si="85"/>
        <v>0.5</v>
      </c>
      <c r="BL53">
        <f t="shared" ref="BL53:BL55" si="92">BE53/AJ53</f>
        <v>1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9</v>
      </c>
      <c r="AR54">
        <f t="shared" si="88"/>
        <v>8</v>
      </c>
      <c r="AS54">
        <f>SUMPRODUCT(($M$2:$M$106=AI54)*($T$2:$T$106&gt;$S$2:$S$106))</f>
        <v>7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6</v>
      </c>
      <c r="AZ54">
        <f>SUMIFS($S$2:$S$106, $L$2:$L$106, AI54,$E$2:$E$106, 3)</f>
        <v>0</v>
      </c>
      <c r="BA54">
        <f>SUMIFS($S$2:$S$106, $M$2:$M$106, AI54,$E$2:$E$106, 3)</f>
        <v>3</v>
      </c>
      <c r="BB54">
        <f>SUMIFS($T$2:$T$106, $L$2:$L$106, AI54,$E$2:$E$106, 3)</f>
        <v>0</v>
      </c>
      <c r="BC54">
        <f t="shared" si="83"/>
        <v>3</v>
      </c>
      <c r="BD54">
        <f t="shared" si="83"/>
        <v>0</v>
      </c>
      <c r="BE54">
        <f t="shared" si="89"/>
        <v>6</v>
      </c>
      <c r="BF54">
        <f t="shared" si="90"/>
        <v>3</v>
      </c>
      <c r="BG54">
        <f t="shared" si="91"/>
        <v>3</v>
      </c>
      <c r="BH54">
        <f t="shared" si="84"/>
        <v>1.5</v>
      </c>
      <c r="BI54" t="e">
        <f t="shared" si="84"/>
        <v>#DIV/0!</v>
      </c>
      <c r="BJ54">
        <f t="shared" si="85"/>
        <v>0.75</v>
      </c>
      <c r="BK54" t="e">
        <f t="shared" si="85"/>
        <v>#DIV/0!</v>
      </c>
      <c r="BL54">
        <f t="shared" si="92"/>
        <v>0.8571428571428571</v>
      </c>
      <c r="BM54">
        <f t="shared" si="93"/>
        <v>0.42857142857142855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3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3</v>
      </c>
      <c r="BA55">
        <f>SUMIFS($S$2:$S$106, $M$2:$M$106, AI55,$E$2:$E$106, 3)</f>
        <v>0</v>
      </c>
      <c r="BB55">
        <f>SUMIFS($T$2:$T$106, $L$2:$L$106, AI55,$E$2:$E$106, 3)</f>
        <v>6</v>
      </c>
      <c r="BC55">
        <f t="shared" si="83"/>
        <v>0</v>
      </c>
      <c r="BD55">
        <f t="shared" si="83"/>
        <v>-3</v>
      </c>
      <c r="BE55">
        <f t="shared" si="89"/>
        <v>3</v>
      </c>
      <c r="BF55">
        <f t="shared" si="90"/>
        <v>6</v>
      </c>
      <c r="BG55">
        <f t="shared" si="91"/>
        <v>-3</v>
      </c>
      <c r="BH55" t="e">
        <f t="shared" si="84"/>
        <v>#DIV/0!</v>
      </c>
      <c r="BI55">
        <f t="shared" si="84"/>
        <v>0.75</v>
      </c>
      <c r="BJ55" t="e">
        <f t="shared" si="85"/>
        <v>#DIV/0!</v>
      </c>
      <c r="BK55">
        <f t="shared" si="85"/>
        <v>1.5</v>
      </c>
      <c r="BL55">
        <f t="shared" si="92"/>
        <v>0.5</v>
      </c>
      <c r="BM55">
        <f t="shared" si="93"/>
        <v>1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1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1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1</v>
      </c>
      <c r="K73" s="8">
        <v>0</v>
      </c>
      <c r="L73" s="3" t="s">
        <v>52</v>
      </c>
      <c r="M73" s="8" t="s">
        <v>50</v>
      </c>
      <c r="N73" s="5" t="str">
        <f t="shared" si="106"/>
        <v>EDM</v>
      </c>
      <c r="O73" s="5">
        <v>4</v>
      </c>
      <c r="P73" s="5">
        <v>3</v>
      </c>
      <c r="Q73" s="5" t="s">
        <v>160</v>
      </c>
      <c r="R73" s="7">
        <v>45798</v>
      </c>
      <c r="S73" s="5">
        <v>3</v>
      </c>
      <c r="T73" s="5">
        <v>6</v>
      </c>
      <c r="U73" s="5">
        <v>0</v>
      </c>
      <c r="V73" s="5">
        <f t="shared" si="107"/>
        <v>0</v>
      </c>
      <c r="W73" s="5" t="str">
        <f t="shared" si="82"/>
        <v>DAL</v>
      </c>
      <c r="X73" s="5">
        <f>IF(ISBLANK(Table2[[#This Row],[OTROUNDNUM]]), "", Table2[[#This Row],[PAWAYSCORE]]-Table2[[#This Row],[AAWAYSCORE]])</f>
        <v>1</v>
      </c>
      <c r="Y73" s="5">
        <f>IF(ISBLANK(Table2[[#This Row],[OTROUNDNUM]]), "", Table2[[#This Row],[PHOMESCORE]]-Table2[[#This Row],[AHOMESCORE]])</f>
        <v>-3</v>
      </c>
      <c r="Z73" s="5">
        <f>IF(ISBLANK(Table2[[#This Row],[GAMENUM]]), " ", IF((Table2[[#This Row],[TOPSEEDWINS]]+Table2[[#This Row],[LOWSEEDWINS]]) &lt;&gt; Table2[[#This Row],[GAMENUM]], 0, 1))</f>
        <v>1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 t="shared" si="106"/>
        <v/>
      </c>
      <c r="O74" s="5"/>
      <c r="P74" s="5"/>
      <c r="Q74" s="5"/>
      <c r="R74" s="7">
        <v>45799</v>
      </c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5" t="str">
        <f t="shared" si="106"/>
        <v/>
      </c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82"/>
        <v/>
      </c>
      <c r="X75" s="5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82"/>
        <v/>
      </c>
      <c r="X76" s="5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82"/>
        <v/>
      </c>
      <c r="X77" s="5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82"/>
        <v/>
      </c>
      <c r="X78" s="5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82"/>
        <v/>
      </c>
      <c r="X79" s="5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82"/>
        <v/>
      </c>
      <c r="X80" s="5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82"/>
        <v/>
      </c>
      <c r="X81" s="5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82"/>
        <v/>
      </c>
      <c r="X82" s="5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82"/>
        <v/>
      </c>
      <c r="X83" s="5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82"/>
        <v/>
      </c>
      <c r="X84" s="5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82"/>
        <v/>
      </c>
      <c r="X85" s="5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82"/>
        <v/>
      </c>
      <c r="X86" s="5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82"/>
        <v/>
      </c>
      <c r="X87" s="5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X56:AA87 A88:AA10006 N51:V64 A65:V67 J68:V68 H69:V69 N70:V70 A71:V71 N72:V79 B80:V87 H54:M56 A72:M73 B76:M79 V10:V55 A38:M41 B42:M45 A42:A55 H47:M47 B47:B50 J51:K51 W51:W87 H52:M52 B52:B55 J53:K53 A56:B61 AB56:AAE10000 J57:K57 H58:M59 C60 J60:K60 D61:M61 A62:M62 A63:E63 H63:M63 A64:D64 J64:K64 A68:G69 A70:E70 J70:K70 V72:V86 A74:A87">
    <cfRule type="cellIs" dxfId="1193" priority="3819" operator="equal">
      <formula>"MTL"</formula>
    </cfRule>
  </conditionalFormatting>
  <conditionalFormatting sqref="A15:AAE37 A1:AAE3 W2:Z33 G4:AAE7 V8:Z8 A9:Z14 N38:AAE47 H48:AAE50 X51:AAE55 X56:AA87 A88:AA10006 N51:V64 A65:V67 J68:V68 H69:V69 N70:V70 A71:V71 N72:V79 B80:V87 H54:M56 A72:M73 B76:M79 N3:N33 V3:V55 F4:F5 A4:E7 A8 C8 H8:M8 AA8:AAE14 A38:M41 B42:M45 A42:A55 H47:M47 B47:B50 J51:K51 W51:W87 H52:M52 B52:B55 J53:K53 A56:B61 AB56:AAE10000 J57:K57 H58:M59 C60 J60:K60 D61:M61 A62:M62 A63:E63 H63:M63 A64:D64 J64:K64 A68:G69 A70:E70 J70:K70 V72:V86 A74:A87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2025-05-22T06:23:41Z</dcterms:modified>
</cp:coreProperties>
</file>