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57C502E-959C-48C0-B57F-144814D77103}"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2" i="2" l="1"/>
  <c r="BX3" i="2"/>
  <c r="BW3" i="2" s="1"/>
  <c r="BX6" i="2"/>
  <c r="BW6" i="2" s="1"/>
  <c r="BX7" i="2"/>
  <c r="BW7" i="2" s="1"/>
  <c r="BX10" i="2"/>
  <c r="BW10" i="2" s="1"/>
  <c r="BX14" i="2"/>
  <c r="BW14" i="2" s="1"/>
  <c r="BX5" i="2"/>
  <c r="BW5" i="2" s="1"/>
  <c r="BX11" i="2"/>
  <c r="BW11" i="2" s="1"/>
  <c r="BX8" i="2"/>
  <c r="BW8" i="2" s="1"/>
  <c r="BX13" i="2"/>
  <c r="BW13" i="2" s="1"/>
  <c r="BX9" i="2"/>
  <c r="BW9" i="2" s="1"/>
  <c r="BX12" i="2"/>
  <c r="BW12" i="2" s="1"/>
  <c r="BX4" i="2"/>
  <c r="BW4" i="2" s="1"/>
  <c r="BX21" i="2"/>
  <c r="BW21" i="2" s="1"/>
  <c r="BX16" i="2"/>
  <c r="BW16" i="2" s="1"/>
  <c r="BX15" i="2"/>
  <c r="BW15" i="2" s="1"/>
  <c r="BX23" i="2"/>
  <c r="BW23" i="2" s="1"/>
  <c r="BX22" i="2"/>
  <c r="BW22" i="2" s="1"/>
  <c r="BX27" i="2"/>
  <c r="BW27" i="2" s="1"/>
  <c r="BX28" i="2"/>
  <c r="BW28" i="2" s="1"/>
  <c r="BX18" i="2"/>
  <c r="BW18" i="2" s="1"/>
  <c r="BX17" i="2"/>
  <c r="BW17" i="2" s="1"/>
  <c r="BX24" i="2"/>
  <c r="BW24" i="2" s="1"/>
  <c r="BX30" i="2"/>
  <c r="BW30" i="2" s="1"/>
  <c r="BX19" i="2"/>
  <c r="BW19" i="2" s="1"/>
  <c r="BX31" i="2"/>
  <c r="BW31" i="2" s="1"/>
  <c r="BX25" i="2"/>
  <c r="BW25" i="2" s="1"/>
  <c r="BX20" i="2"/>
  <c r="BW20" i="2" s="1"/>
  <c r="BX26" i="2"/>
  <c r="BW26" i="2" s="1"/>
  <c r="BX29" i="2"/>
  <c r="BW29" i="2" s="1"/>
  <c r="BX33" i="2"/>
  <c r="BW33" i="2" s="1"/>
  <c r="BX32" i="2"/>
  <c r="BW32" i="2" s="1"/>
  <c r="BW2"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6" i="7"/>
  <c r="E6" i="7"/>
  <c r="F6" i="7"/>
  <c r="G6" i="7"/>
  <c r="H6" i="7"/>
  <c r="D9" i="7"/>
  <c r="D11" i="7"/>
  <c r="E11" i="7"/>
  <c r="F11" i="7"/>
  <c r="G11" i="7"/>
  <c r="H11" i="7"/>
  <c r="I11" i="7"/>
  <c r="J11" i="7"/>
  <c r="K11"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2" i="7"/>
  <c r="D24" i="7"/>
  <c r="E24" i="7"/>
  <c r="F24" i="7"/>
  <c r="G24" i="7"/>
  <c r="H24" i="7"/>
  <c r="I24" i="7"/>
  <c r="J24" i="7"/>
  <c r="D17" i="7"/>
  <c r="E17" i="7"/>
  <c r="F17" i="7"/>
  <c r="G17" i="7"/>
  <c r="H17" i="7"/>
  <c r="I17" i="7"/>
  <c r="J17" i="7"/>
  <c r="D14" i="7"/>
  <c r="E14" i="7"/>
  <c r="F14" i="7"/>
  <c r="G14" i="7"/>
  <c r="H14" i="7"/>
  <c r="I14" i="7"/>
  <c r="D5" i="7"/>
  <c r="E5" i="7"/>
  <c r="F5" i="7"/>
  <c r="G5" i="7"/>
  <c r="H5" i="7"/>
  <c r="I5" i="7"/>
  <c r="J5" i="7"/>
  <c r="D15" i="7"/>
  <c r="E15" i="7"/>
  <c r="F15" i="7"/>
  <c r="G15" i="7"/>
  <c r="H15" i="7"/>
  <c r="I15" i="7"/>
  <c r="J15" i="7"/>
  <c r="K15" i="7"/>
  <c r="D16" i="7"/>
  <c r="E16" i="7"/>
  <c r="F16" i="7"/>
  <c r="G16" i="7"/>
  <c r="H16" i="7"/>
  <c r="I16"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7" i="2"/>
  <c r="AX3" i="2"/>
  <c r="AX21" i="2"/>
  <c r="AX12" i="2"/>
  <c r="AX27" i="2"/>
  <c r="AX19" i="2"/>
  <c r="AX32" i="2"/>
  <c r="AX17" i="2"/>
  <c r="AX4" i="2"/>
  <c r="AX23" i="2"/>
  <c r="AX8" i="2"/>
  <c r="AX13" i="2"/>
  <c r="AX30" i="2"/>
  <c r="AX26" i="2"/>
  <c r="AX31" i="2"/>
  <c r="AX25" i="2"/>
  <c r="AX24" i="2"/>
  <c r="AX10" i="2"/>
  <c r="AX28" i="2"/>
  <c r="AX9" i="2"/>
  <c r="AX11" i="2"/>
  <c r="AX14" i="2"/>
  <c r="AX16" i="2"/>
  <c r="AX5" i="2"/>
  <c r="AX6" i="2"/>
  <c r="AX20" i="2"/>
  <c r="AX15" i="2"/>
  <c r="AX18" i="2"/>
  <c r="AX22" i="2"/>
  <c r="AX33" i="2"/>
  <c r="AX29" i="2"/>
  <c r="AX2" i="2"/>
  <c r="AT7" i="2"/>
  <c r="AT3" i="2"/>
  <c r="AT21" i="2"/>
  <c r="AT12" i="2"/>
  <c r="AT27" i="2"/>
  <c r="AT19" i="2"/>
  <c r="AT32" i="2"/>
  <c r="AT17" i="2"/>
  <c r="AT4" i="2"/>
  <c r="AT23" i="2"/>
  <c r="AT8" i="2"/>
  <c r="AT13" i="2"/>
  <c r="AT30" i="2"/>
  <c r="AT26" i="2"/>
  <c r="AT31" i="2"/>
  <c r="AT25" i="2"/>
  <c r="AT24" i="2"/>
  <c r="AT10" i="2"/>
  <c r="AT28" i="2"/>
  <c r="AT9" i="2"/>
  <c r="AT11" i="2"/>
  <c r="AT14" i="2"/>
  <c r="AT16" i="2"/>
  <c r="AT5" i="2"/>
  <c r="AT6" i="2"/>
  <c r="AT20" i="2"/>
  <c r="AT15" i="2"/>
  <c r="AT18" i="2"/>
  <c r="AT22" i="2"/>
  <c r="AT33" i="2"/>
  <c r="AT29"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7" i="2"/>
  <c r="AV27" i="2"/>
  <c r="AY27" i="2"/>
  <c r="AZ27" i="2"/>
  <c r="AU26" i="2"/>
  <c r="AV26" i="2"/>
  <c r="AY26" i="2"/>
  <c r="AZ26" i="2"/>
  <c r="AU8" i="2"/>
  <c r="AV8" i="2"/>
  <c r="AY8" i="2"/>
  <c r="AZ8" i="2"/>
  <c r="AU16" i="2"/>
  <c r="AV16" i="2"/>
  <c r="AY16" i="2"/>
  <c r="AZ16" i="2"/>
  <c r="AU21" i="2"/>
  <c r="AV21" i="2"/>
  <c r="AY21" i="2"/>
  <c r="AZ21" i="2"/>
  <c r="AU32" i="2"/>
  <c r="AV32" i="2"/>
  <c r="AY32" i="2"/>
  <c r="AZ32" i="2"/>
  <c r="AU13" i="2"/>
  <c r="AV13" i="2"/>
  <c r="AY13" i="2"/>
  <c r="AZ13" i="2"/>
  <c r="AU5" i="2"/>
  <c r="AV5" i="2"/>
  <c r="AY5" i="2"/>
  <c r="AZ5" i="2"/>
  <c r="AU28" i="2"/>
  <c r="AV28" i="2"/>
  <c r="AY28" i="2"/>
  <c r="AZ28" i="2"/>
  <c r="AU7" i="2"/>
  <c r="AV7" i="2"/>
  <c r="AY7" i="2"/>
  <c r="AZ7" i="2"/>
  <c r="AU12" i="2"/>
  <c r="AV12" i="2"/>
  <c r="AY12" i="2"/>
  <c r="AZ12" i="2"/>
  <c r="AU10" i="2"/>
  <c r="AV10" i="2"/>
  <c r="AY10" i="2"/>
  <c r="AZ10" i="2"/>
  <c r="AU14" i="2"/>
  <c r="AV14" i="2"/>
  <c r="AY14" i="2"/>
  <c r="AZ14" i="2"/>
  <c r="AU22" i="2"/>
  <c r="AV22" i="2"/>
  <c r="AY22" i="2"/>
  <c r="AZ22" i="2"/>
  <c r="AU9" i="2"/>
  <c r="AV9" i="2"/>
  <c r="AY9" i="2"/>
  <c r="AZ9" i="2"/>
  <c r="AU29" i="2"/>
  <c r="AV29" i="2"/>
  <c r="AY29" i="2"/>
  <c r="AZ29" i="2"/>
  <c r="AU25" i="2"/>
  <c r="AV25" i="2"/>
  <c r="AY25" i="2"/>
  <c r="AZ25" i="2"/>
  <c r="AU17" i="2"/>
  <c r="AV17" i="2"/>
  <c r="AY17" i="2"/>
  <c r="AZ17" i="2"/>
  <c r="AU15" i="2"/>
  <c r="AV15" i="2"/>
  <c r="AY15" i="2"/>
  <c r="AZ15" i="2"/>
  <c r="AU24" i="2"/>
  <c r="AV24" i="2"/>
  <c r="AY24" i="2"/>
  <c r="AZ24" i="2"/>
  <c r="AU30" i="2"/>
  <c r="AV30" i="2"/>
  <c r="AY30" i="2"/>
  <c r="AZ30" i="2"/>
  <c r="AU20" i="2"/>
  <c r="AV20" i="2"/>
  <c r="AY20" i="2"/>
  <c r="AZ20" i="2"/>
  <c r="AU33" i="2"/>
  <c r="AV33" i="2"/>
  <c r="AY33" i="2"/>
  <c r="AZ33" i="2"/>
  <c r="AU18" i="2"/>
  <c r="AV18" i="2"/>
  <c r="AY18" i="2"/>
  <c r="AZ18" i="2"/>
  <c r="AU4" i="2"/>
  <c r="AV4" i="2"/>
  <c r="AY4" i="2"/>
  <c r="AZ4" i="2"/>
  <c r="AU11" i="2"/>
  <c r="AV11" i="2"/>
  <c r="AY11" i="2"/>
  <c r="AZ11" i="2"/>
  <c r="AU19" i="2"/>
  <c r="AV19" i="2"/>
  <c r="AY19" i="2"/>
  <c r="AZ19" i="2"/>
  <c r="AU23" i="2"/>
  <c r="AV23" i="2"/>
  <c r="AY23" i="2"/>
  <c r="AZ23" i="2"/>
  <c r="AU6" i="2"/>
  <c r="AV6" i="2"/>
  <c r="AY6" i="2"/>
  <c r="AZ6" i="2"/>
  <c r="AU3" i="2"/>
  <c r="AV3" i="2"/>
  <c r="AY3" i="2"/>
  <c r="AZ3" i="2"/>
  <c r="AU2" i="2"/>
  <c r="AV2" i="2"/>
  <c r="AY2" i="2"/>
  <c r="AZ2" i="2"/>
  <c r="AZ31" i="2"/>
  <c r="AY31" i="2"/>
  <c r="AV31" i="2"/>
  <c r="AU3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25" i="1"/>
  <c r="O738" i="1"/>
  <c r="O746"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O484" i="1" s="1"/>
  <c r="H485" i="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H518" i="1"/>
  <c r="H519" i="1"/>
  <c r="H520" i="1"/>
  <c r="H521" i="1"/>
  <c r="O521" i="1" s="1"/>
  <c r="H522" i="1"/>
  <c r="H523" i="1"/>
  <c r="H524" i="1"/>
  <c r="H525" i="1"/>
  <c r="H526" i="1"/>
  <c r="H527" i="1"/>
  <c r="H528" i="1"/>
  <c r="H529" i="1"/>
  <c r="O529" i="1" s="1"/>
  <c r="H530" i="1"/>
  <c r="H531" i="1"/>
  <c r="H532" i="1"/>
  <c r="H533" i="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H566" i="1"/>
  <c r="H567" i="1"/>
  <c r="H568" i="1"/>
  <c r="H569" i="1"/>
  <c r="O569" i="1" s="1"/>
  <c r="H570" i="1"/>
  <c r="H571" i="1"/>
  <c r="H572" i="1"/>
  <c r="H573" i="1"/>
  <c r="H574" i="1"/>
  <c r="H575" i="1"/>
  <c r="H576" i="1"/>
  <c r="H577" i="1"/>
  <c r="O577" i="1" s="1"/>
  <c r="H578" i="1"/>
  <c r="O578" i="1" s="1"/>
  <c r="H584" i="1"/>
  <c r="H580" i="1"/>
  <c r="O580" i="1" s="1"/>
  <c r="H581" i="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H614" i="1"/>
  <c r="O614" i="1" s="1"/>
  <c r="H615" i="1"/>
  <c r="H616" i="1"/>
  <c r="H617" i="1"/>
  <c r="O617" i="1" s="1"/>
  <c r="H618" i="1"/>
  <c r="H619" i="1"/>
  <c r="H620" i="1"/>
  <c r="H621" i="1"/>
  <c r="H622" i="1"/>
  <c r="H623" i="1"/>
  <c r="H624" i="1"/>
  <c r="H625" i="1"/>
  <c r="O625" i="1" s="1"/>
  <c r="H626" i="1"/>
  <c r="O626" i="1" s="1"/>
  <c r="H627" i="1"/>
  <c r="H628" i="1"/>
  <c r="O628" i="1" s="1"/>
  <c r="H629" i="1"/>
  <c r="H630" i="1"/>
  <c r="H631" i="1"/>
  <c r="O631" i="1" s="1"/>
  <c r="H632" i="1"/>
  <c r="H633" i="1"/>
  <c r="H634" i="1"/>
  <c r="O634" i="1" s="1"/>
  <c r="H635" i="1"/>
  <c r="H636" i="1"/>
  <c r="H637" i="1"/>
  <c r="H638" i="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H661" i="1"/>
  <c r="O661" i="1" s="1"/>
  <c r="H663" i="1"/>
  <c r="H664" i="1"/>
  <c r="H665" i="1"/>
  <c r="O665" i="1" s="1"/>
  <c r="H666" i="1"/>
  <c r="H667" i="1"/>
  <c r="H668" i="1"/>
  <c r="H669" i="1"/>
  <c r="H670" i="1"/>
  <c r="H671" i="1"/>
  <c r="H672" i="1"/>
  <c r="H673" i="1"/>
  <c r="O673" i="1" s="1"/>
  <c r="H674" i="1"/>
  <c r="O674" i="1" s="1"/>
  <c r="H675" i="1"/>
  <c r="H676" i="1"/>
  <c r="O676" i="1" s="1"/>
  <c r="H677" i="1"/>
  <c r="H678" i="1"/>
  <c r="O678" i="1" s="1"/>
  <c r="H679" i="1"/>
  <c r="O679" i="1" s="1"/>
  <c r="H680" i="1"/>
  <c r="H681" i="1"/>
  <c r="H682" i="1"/>
  <c r="O682" i="1" s="1"/>
  <c r="H683" i="1"/>
  <c r="O683" i="1" s="1"/>
  <c r="H684" i="1"/>
  <c r="H685" i="1"/>
  <c r="H686" i="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H703" i="1"/>
  <c r="O703" i="1" s="1"/>
  <c r="H704" i="1"/>
  <c r="H705" i="1"/>
  <c r="H706" i="1"/>
  <c r="O706" i="1" s="1"/>
  <c r="H707" i="1"/>
  <c r="O707" i="1" s="1"/>
  <c r="H708" i="1"/>
  <c r="O708" i="1" s="1"/>
  <c r="H709" i="1"/>
  <c r="H710" i="1"/>
  <c r="O710" i="1" s="1"/>
  <c r="H711" i="1"/>
  <c r="H712" i="1"/>
  <c r="O712" i="1" s="1"/>
  <c r="H713" i="1"/>
  <c r="O713" i="1" s="1"/>
  <c r="H714" i="1"/>
  <c r="O714" i="1" s="1"/>
  <c r="H715" i="1"/>
  <c r="O715" i="1" s="1"/>
  <c r="H716" i="1"/>
  <c r="H717" i="1"/>
  <c r="H718" i="1"/>
  <c r="H719" i="1"/>
  <c r="O719" i="1" s="1"/>
  <c r="H720" i="1"/>
  <c r="H721" i="1"/>
  <c r="O721" i="1" s="1"/>
  <c r="H722" i="1"/>
  <c r="O722" i="1" s="1"/>
  <c r="H723" i="1"/>
  <c r="O723" i="1" s="1"/>
  <c r="H724" i="1"/>
  <c r="O724" i="1" s="1"/>
  <c r="H725" i="1"/>
  <c r="H726" i="1"/>
  <c r="O726" i="1" s="1"/>
  <c r="H727" i="1"/>
  <c r="O727" i="1" s="1"/>
  <c r="H728" i="1"/>
  <c r="O728" i="1" s="1"/>
  <c r="H729" i="1"/>
  <c r="O729" i="1" s="1"/>
  <c r="H730" i="1"/>
  <c r="O730" i="1" s="1"/>
  <c r="H731" i="1"/>
  <c r="O731" i="1" s="1"/>
  <c r="H732" i="1"/>
  <c r="O732" i="1" s="1"/>
  <c r="H733" i="1"/>
  <c r="O733" i="1" s="1"/>
  <c r="H734" i="1"/>
  <c r="H735" i="1"/>
  <c r="O735" i="1" s="1"/>
  <c r="H736" i="1"/>
  <c r="O736" i="1" s="1"/>
  <c r="H737" i="1"/>
  <c r="O737" i="1" s="1"/>
  <c r="H738" i="1"/>
  <c r="H739" i="1"/>
  <c r="O739" i="1" s="1"/>
  <c r="H740" i="1"/>
  <c r="O740" i="1" s="1"/>
  <c r="H741" i="1"/>
  <c r="O741" i="1" s="1"/>
  <c r="H742" i="1"/>
  <c r="O742" i="1" s="1"/>
  <c r="H743" i="1"/>
  <c r="O743" i="1" s="1"/>
  <c r="H744" i="1"/>
  <c r="O744" i="1" s="1"/>
  <c r="H745" i="1"/>
  <c r="O745" i="1" s="1"/>
  <c r="H746" i="1"/>
  <c r="H747" i="1"/>
  <c r="O747" i="1" s="1"/>
  <c r="H748" i="1"/>
  <c r="O748" i="1" s="1"/>
  <c r="H749" i="1"/>
  <c r="O749" i="1" s="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638" i="1" l="1"/>
  <c r="O702" i="1"/>
  <c r="O686" i="1"/>
  <c r="O734" i="1"/>
  <c r="O718" i="1"/>
  <c r="O670" i="1"/>
  <c r="O662" i="1"/>
  <c r="O613" i="1"/>
  <c r="O581" i="1"/>
  <c r="O517" i="1"/>
  <c r="O485" i="1"/>
  <c r="O709" i="1"/>
  <c r="O677" i="1"/>
  <c r="O629" i="1"/>
  <c r="O565" i="1"/>
  <c r="O533" i="1"/>
  <c r="O470" i="1"/>
  <c r="O256" i="1"/>
  <c r="O672" i="1"/>
  <c r="O272" i="1"/>
  <c r="O656" i="1"/>
  <c r="O496" i="1"/>
  <c r="AC496" i="1" s="1"/>
  <c r="O704" i="1"/>
  <c r="O560" i="1"/>
  <c r="O464" i="1"/>
  <c r="O608" i="1"/>
  <c r="O512" i="1"/>
  <c r="O697" i="1"/>
  <c r="O668" i="1"/>
  <c r="O208" i="1"/>
  <c r="O688" i="1"/>
  <c r="AC688" i="1" s="1"/>
  <c r="O592" i="1"/>
  <c r="O716" i="1"/>
  <c r="AC716" i="1" s="1"/>
  <c r="O684" i="1"/>
  <c r="O652" i="1"/>
  <c r="O720" i="1"/>
  <c r="O640" i="1"/>
  <c r="O544" i="1"/>
  <c r="AC544" i="1" s="1"/>
  <c r="CR57" i="2"/>
  <c r="O717" i="1"/>
  <c r="O711" i="1"/>
  <c r="O700" i="1"/>
  <c r="O693" i="1"/>
  <c r="O681" i="1"/>
  <c r="O675" i="1"/>
  <c r="O663" i="1"/>
  <c r="O657" i="1"/>
  <c r="O645" i="1"/>
  <c r="O633" i="1"/>
  <c r="AD633" i="1" s="1"/>
  <c r="O627" i="1"/>
  <c r="O615" i="1"/>
  <c r="O609" i="1"/>
  <c r="O597" i="1"/>
  <c r="O586" i="1"/>
  <c r="AC586" i="1" s="1"/>
  <c r="O584" i="1"/>
  <c r="O567" i="1"/>
  <c r="O561" i="1"/>
  <c r="O549" i="1"/>
  <c r="O537" i="1"/>
  <c r="O531" i="1"/>
  <c r="O519" i="1"/>
  <c r="O513" i="1"/>
  <c r="O501" i="1"/>
  <c r="AD501" i="1" s="1"/>
  <c r="O705" i="1"/>
  <c r="O701" i="1"/>
  <c r="AC701" i="1" s="1"/>
  <c r="O685" i="1"/>
  <c r="O669" i="1"/>
  <c r="O653" i="1"/>
  <c r="O637" i="1"/>
  <c r="O621" i="1"/>
  <c r="AC621" i="1" s="1"/>
  <c r="O605" i="1"/>
  <c r="O589" i="1"/>
  <c r="O573" i="1"/>
  <c r="O557" i="1"/>
  <c r="O541" i="1"/>
  <c r="O525" i="1"/>
  <c r="O509" i="1"/>
  <c r="O493" i="1"/>
  <c r="O671" i="1"/>
  <c r="AD671" i="1" s="1"/>
  <c r="O639" i="1"/>
  <c r="O607" i="1"/>
  <c r="AC607" i="1" s="1"/>
  <c r="O623" i="1"/>
  <c r="AD623" i="1" s="1"/>
  <c r="O687" i="1"/>
  <c r="O543" i="1"/>
  <c r="O511" i="1"/>
  <c r="O664" i="1"/>
  <c r="AC664" i="1" s="1"/>
  <c r="O632" i="1"/>
  <c r="O616" i="1"/>
  <c r="O585" i="1"/>
  <c r="O568" i="1"/>
  <c r="O536" i="1"/>
  <c r="O520" i="1"/>
  <c r="O488" i="1"/>
  <c r="O472" i="1"/>
  <c r="AD472" i="1" s="1"/>
  <c r="O680" i="1"/>
  <c r="AD680" i="1" s="1"/>
  <c r="O651" i="1"/>
  <c r="O635" i="1"/>
  <c r="AD635" i="1" s="1"/>
  <c r="O619" i="1"/>
  <c r="AD619" i="1" s="1"/>
  <c r="O603" i="1"/>
  <c r="O587" i="1"/>
  <c r="AD587" i="1" s="1"/>
  <c r="O571" i="1"/>
  <c r="O555" i="1"/>
  <c r="AC555" i="1" s="1"/>
  <c r="O539" i="1"/>
  <c r="O523" i="1"/>
  <c r="O507" i="1"/>
  <c r="O491" i="1"/>
  <c r="O660" i="1"/>
  <c r="O630" i="1"/>
  <c r="AC630" i="1" s="1"/>
  <c r="O600" i="1"/>
  <c r="O576" i="1"/>
  <c r="AD576" i="1" s="1"/>
  <c r="O528" i="1"/>
  <c r="AD528" i="1" s="1"/>
  <c r="O468" i="1"/>
  <c r="O636" i="1"/>
  <c r="AC636" i="1" s="1"/>
  <c r="O648" i="1"/>
  <c r="AC648" i="1" s="1"/>
  <c r="O618" i="1"/>
  <c r="O594" i="1"/>
  <c r="AD594" i="1" s="1"/>
  <c r="O570" i="1"/>
  <c r="O504" i="1"/>
  <c r="AD504" i="1" s="1"/>
  <c r="O654" i="1"/>
  <c r="O624" i="1"/>
  <c r="O564" i="1"/>
  <c r="O480" i="1"/>
  <c r="O666" i="1"/>
  <c r="O642" i="1"/>
  <c r="AC642" i="1" s="1"/>
  <c r="O612" i="1"/>
  <c r="O552" i="1"/>
  <c r="AC552" i="1" s="1"/>
  <c r="O667" i="1"/>
  <c r="AC667" i="1" s="1"/>
  <c r="O620" i="1"/>
  <c r="O604" i="1"/>
  <c r="AD604" i="1" s="1"/>
  <c r="O588" i="1"/>
  <c r="AD588" i="1" s="1"/>
  <c r="O572" i="1"/>
  <c r="O556" i="1"/>
  <c r="AD556" i="1" s="1"/>
  <c r="O540" i="1"/>
  <c r="O476" i="1"/>
  <c r="AD476" i="1" s="1"/>
  <c r="O460" i="1"/>
  <c r="O428" i="1"/>
  <c r="O412" i="1"/>
  <c r="O380" i="1"/>
  <c r="O364" i="1"/>
  <c r="O332" i="1"/>
  <c r="AD332" i="1" s="1"/>
  <c r="O316" i="1"/>
  <c r="O622" i="1"/>
  <c r="AD622" i="1" s="1"/>
  <c r="O558" i="1"/>
  <c r="AD558" i="1" s="1"/>
  <c r="O574" i="1"/>
  <c r="O510" i="1"/>
  <c r="AC510" i="1" s="1"/>
  <c r="O526" i="1"/>
  <c r="AC526" i="1" s="1"/>
  <c r="O590" i="1"/>
  <c r="O494" i="1"/>
  <c r="AC494" i="1" s="1"/>
  <c r="O606" i="1"/>
  <c r="O542" i="1"/>
  <c r="AD542" i="1" s="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AD582" i="1" s="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AD370" i="1" s="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12"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69" i="1"/>
  <c r="AD553" i="1"/>
  <c r="AD537" i="1"/>
  <c r="AD521" i="1"/>
  <c r="AD505"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32" i="1"/>
  <c r="AD616" i="1"/>
  <c r="AD600" i="1"/>
  <c r="AD585" i="1"/>
  <c r="AD568" i="1"/>
  <c r="AD536" i="1"/>
  <c r="AD520"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58" i="1"/>
  <c r="AC652" i="1"/>
  <c r="AC647" i="1"/>
  <c r="AC640" i="1"/>
  <c r="AC634" i="1"/>
  <c r="AC628" i="1"/>
  <c r="AC616" i="1"/>
  <c r="AC610" i="1"/>
  <c r="AC598" i="1"/>
  <c r="AC592" i="1"/>
  <c r="AC579" i="1"/>
  <c r="AC580" i="1"/>
  <c r="AC574" i="1"/>
  <c r="AC568" i="1"/>
  <c r="AC562" i="1"/>
  <c r="AC550" i="1"/>
  <c r="AC538" i="1"/>
  <c r="AC520" i="1"/>
  <c r="AC502"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15" i="1"/>
  <c r="AC609" i="1"/>
  <c r="AC603" i="1"/>
  <c r="AC597" i="1"/>
  <c r="AC584" i="1"/>
  <c r="AC573" i="1"/>
  <c r="AC567" i="1"/>
  <c r="AC561"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70" i="1"/>
  <c r="AC564" i="1"/>
  <c r="AC558" i="1"/>
  <c r="AC540" i="1"/>
  <c r="AC534" i="1"/>
  <c r="AC528" i="1"/>
  <c r="AC522" i="1"/>
  <c r="AC515" i="1"/>
  <c r="AC492" i="1"/>
  <c r="AC480" i="1"/>
  <c r="AC474" i="1"/>
  <c r="AC468" i="1"/>
  <c r="AC450" i="1"/>
  <c r="AC31" i="1"/>
  <c r="AC1299" i="1"/>
  <c r="AC1281" i="1"/>
  <c r="AC1263" i="1"/>
  <c r="AC1245" i="1"/>
  <c r="AC1227" i="1"/>
  <c r="AC1209" i="1"/>
  <c r="AC1189" i="1"/>
  <c r="AC1153" i="1"/>
  <c r="AC1117" i="1"/>
  <c r="AC1081" i="1"/>
  <c r="AC1046" i="1"/>
  <c r="AC974" i="1"/>
  <c r="AC866" i="1"/>
  <c r="AC758" i="1"/>
  <c r="AC650"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5" i="2"/>
  <c r="D7" i="2"/>
  <c r="D29" i="2"/>
  <c r="AT7" i="4"/>
  <c r="D26" i="2"/>
  <c r="D16" i="2"/>
  <c r="D28" i="2"/>
  <c r="BL15" i="4"/>
  <c r="D9" i="2"/>
  <c r="D11" i="2"/>
  <c r="D21" i="2"/>
  <c r="D20" i="2"/>
  <c r="D18" i="2"/>
  <c r="S56" i="1"/>
  <c r="R33" i="2" s="1"/>
  <c r="S50" i="1"/>
  <c r="R23" i="2" s="1"/>
  <c r="BL47" i="4"/>
  <c r="BF31" i="4"/>
  <c r="AK58" i="4"/>
  <c r="BN59" i="4"/>
  <c r="BB39" i="4"/>
  <c r="E24" i="4"/>
  <c r="BB51" i="4"/>
  <c r="BK50" i="4"/>
  <c r="BM20" i="4"/>
  <c r="AV53" i="4"/>
  <c r="AE64" i="4"/>
  <c r="C42" i="4"/>
  <c r="E64" i="4"/>
  <c r="BK8" i="4"/>
  <c r="D41" i="4"/>
  <c r="AR61" i="4"/>
  <c r="BE46" i="4"/>
  <c r="F51" i="4"/>
  <c r="AV15" i="4"/>
  <c r="AZ5" i="4"/>
  <c r="BJ49" i="4"/>
  <c r="C40" i="4"/>
  <c r="E58" i="4"/>
  <c r="C18" i="4"/>
  <c r="BE34" i="4"/>
  <c r="D14" i="2"/>
  <c r="D4" i="2"/>
  <c r="D3" i="2"/>
  <c r="S22" i="1"/>
  <c r="Q4" i="2" s="1"/>
  <c r="S16" i="1"/>
  <c r="S30" i="2" s="1"/>
  <c r="S10" i="1"/>
  <c r="R3" i="2" s="1"/>
  <c r="S31" i="1"/>
  <c r="S8" i="2" s="1"/>
  <c r="C12" i="4"/>
  <c r="C32" i="4"/>
  <c r="BL11" i="4"/>
  <c r="D47" i="4"/>
  <c r="BD61" i="4"/>
  <c r="D21" i="4"/>
  <c r="BN55" i="4"/>
  <c r="BM52" i="4"/>
  <c r="BN35" i="4"/>
  <c r="F47" i="4"/>
  <c r="AZ55" i="4"/>
  <c r="E44" i="4"/>
  <c r="C46" i="4"/>
  <c r="BA18" i="4"/>
  <c r="C38" i="4"/>
  <c r="F19" i="4"/>
  <c r="D33" i="2"/>
  <c r="D17" i="2"/>
  <c r="BN61" i="4"/>
  <c r="C50" i="4"/>
  <c r="D12" i="2"/>
  <c r="S15" i="1"/>
  <c r="R12" i="2" s="1"/>
  <c r="S9" i="1"/>
  <c r="S17" i="2" s="1"/>
  <c r="S30" i="1"/>
  <c r="AO30" i="4"/>
  <c r="BK56" i="4"/>
  <c r="E60" i="4"/>
  <c r="AA38" i="4"/>
  <c r="BG30" i="4"/>
  <c r="F21" i="4"/>
  <c r="F45" i="4"/>
  <c r="BN37" i="4"/>
  <c r="BK30" i="4"/>
  <c r="F57" i="4"/>
  <c r="BH39" i="4"/>
  <c r="BK54" i="4"/>
  <c r="BK40" i="4"/>
  <c r="BL53" i="4"/>
  <c r="AY44" i="4"/>
  <c r="BK22" i="4"/>
  <c r="E36" i="4"/>
  <c r="BI26" i="4"/>
  <c r="D8" i="2"/>
  <c r="D57" i="4"/>
  <c r="BG54" i="4"/>
  <c r="D23" i="2"/>
  <c r="F27" i="4"/>
  <c r="D10" i="2"/>
  <c r="S3" i="1"/>
  <c r="S14" i="1"/>
  <c r="Q10" i="2" s="1"/>
  <c r="S8" i="1"/>
  <c r="Q11" i="2" s="1"/>
  <c r="S71" i="1"/>
  <c r="Q7" i="2" s="1"/>
  <c r="S47" i="1"/>
  <c r="R28" i="2" s="1"/>
  <c r="S35" i="1"/>
  <c r="R20" i="2" s="1"/>
  <c r="S29" i="1"/>
  <c r="R15" i="2" s="1"/>
  <c r="BH27" i="4"/>
  <c r="F23" i="4"/>
  <c r="AZ41" i="4"/>
  <c r="BN29" i="4"/>
  <c r="BM16" i="4"/>
  <c r="BL61" i="4"/>
  <c r="BH51" i="4"/>
  <c r="BH53" i="4"/>
  <c r="E16" i="4"/>
  <c r="E38" i="4"/>
  <c r="BM26" i="4"/>
  <c r="BG42" i="4"/>
  <c r="BD47" i="4"/>
  <c r="BL55" i="4"/>
  <c r="C34" i="4"/>
  <c r="D5" i="2"/>
  <c r="BN19" i="4"/>
  <c r="E18" i="4"/>
  <c r="D13" i="2"/>
  <c r="D25" i="2"/>
  <c r="D6" i="2"/>
  <c r="D31" i="2"/>
  <c r="D24" i="2"/>
  <c r="D32" i="2"/>
  <c r="S13" i="1"/>
  <c r="R22" i="2" s="1"/>
  <c r="S7" i="1"/>
  <c r="Q32" i="2" s="1"/>
  <c r="S82" i="1"/>
  <c r="Q2" i="2" s="1"/>
  <c r="S40" i="1"/>
  <c r="Z3" i="2" s="1"/>
  <c r="S34" i="1"/>
  <c r="Q25" i="2" s="1"/>
  <c r="D22" i="2"/>
  <c r="D30" i="2"/>
  <c r="D19" i="2"/>
  <c r="BJ17" i="4"/>
  <c r="D27" i="2"/>
  <c r="S24" i="1"/>
  <c r="S18" i="1"/>
  <c r="AA25" i="2" s="1"/>
  <c r="S12" i="1"/>
  <c r="S13"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0"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10" i="2"/>
  <c r="N16" i="2"/>
  <c r="W28" i="2"/>
  <c r="N2" i="2"/>
  <c r="U24" i="2"/>
  <c r="Y24" i="2"/>
  <c r="W17" i="2"/>
  <c r="O11" i="2"/>
  <c r="U23" i="2"/>
  <c r="W20" i="2"/>
  <c r="AA31" i="2"/>
  <c r="Z24" i="2"/>
  <c r="O2" i="2"/>
  <c r="U10" i="2"/>
  <c r="Y10" i="2"/>
  <c r="W8" i="2"/>
  <c r="Z10" i="2"/>
  <c r="V24" i="2"/>
  <c r="AA32" i="2"/>
  <c r="AA11" i="2"/>
  <c r="V10" i="2"/>
  <c r="O32" i="2"/>
  <c r="W24" i="2"/>
  <c r="V32" i="2"/>
  <c r="Y32" i="2"/>
  <c r="Z32" i="2"/>
  <c r="U32" i="2"/>
  <c r="W32" i="2"/>
  <c r="AA16" i="2"/>
  <c r="N7" i="2"/>
  <c r="W29" i="2"/>
  <c r="O7" i="2"/>
  <c r="M7" i="2"/>
  <c r="W26" i="2"/>
  <c r="O58" i="1"/>
  <c r="AD58" i="1" s="1"/>
  <c r="O26" i="1"/>
  <c r="AD26" i="1" s="1"/>
  <c r="O42" i="1"/>
  <c r="AD42" i="1" s="1"/>
  <c r="O45" i="1"/>
  <c r="AD45" i="1" s="1"/>
  <c r="O61" i="1"/>
  <c r="AD61" i="1" s="1"/>
  <c r="O29" i="1"/>
  <c r="AD29" i="1" s="1"/>
  <c r="O56" i="1"/>
  <c r="AD56" i="1" s="1"/>
  <c r="N17" i="2"/>
  <c r="W21" i="2"/>
  <c r="O27" i="1"/>
  <c r="AD27" i="1" s="1"/>
  <c r="O43" i="1"/>
  <c r="AD43" i="1" s="1"/>
  <c r="O59" i="1"/>
  <c r="AD59" i="1" s="1"/>
  <c r="U14" i="2"/>
  <c r="O52" i="1"/>
  <c r="AD52" i="1" s="1"/>
  <c r="Z16" i="2"/>
  <c r="O36" i="1"/>
  <c r="AD36" i="1" s="1"/>
  <c r="Z18" i="2"/>
  <c r="V22" i="2"/>
  <c r="AE66" i="4"/>
  <c r="O34" i="1"/>
  <c r="AD34" i="1" s="1"/>
  <c r="AA18" i="2"/>
  <c r="N5" i="2"/>
  <c r="M33" i="2"/>
  <c r="O50" i="1"/>
  <c r="AD50" i="1" s="1"/>
  <c r="N28" i="2"/>
  <c r="J65" i="4"/>
  <c r="W27" i="2"/>
  <c r="N23" i="2"/>
  <c r="V29" i="2"/>
  <c r="O46" i="1"/>
  <c r="AD46" i="1" s="1"/>
  <c r="N33" i="2"/>
  <c r="V16" i="2"/>
  <c r="N11" i="2"/>
  <c r="N20" i="2"/>
  <c r="N15" i="2"/>
  <c r="W33" i="2"/>
  <c r="O30" i="1"/>
  <c r="AD30" i="1" s="1"/>
  <c r="N6" i="2"/>
  <c r="N12" i="2"/>
  <c r="N9" i="2"/>
  <c r="U9" i="2"/>
  <c r="O8" i="2"/>
  <c r="O62" i="1"/>
  <c r="AD62" i="1" s="1"/>
  <c r="M8" i="2"/>
  <c r="U25" i="2"/>
  <c r="N30" i="2"/>
  <c r="V12" i="2"/>
  <c r="AH65" i="4"/>
  <c r="V4" i="2"/>
  <c r="V21" i="2"/>
  <c r="V9" i="2"/>
  <c r="V11" i="2"/>
  <c r="W16" i="2"/>
  <c r="V2" i="2"/>
  <c r="V28" i="2"/>
  <c r="W11" i="2"/>
  <c r="BO14" i="2"/>
  <c r="V8" i="2"/>
  <c r="W18" i="2"/>
  <c r="BN4" i="2"/>
  <c r="Y11" i="2"/>
  <c r="BN7" i="2"/>
  <c r="V6" i="2"/>
  <c r="BO10" i="2"/>
  <c r="V14" i="2"/>
  <c r="V5" i="2"/>
  <c r="BO15" i="2"/>
  <c r="N4" i="2"/>
  <c r="W22" i="2"/>
  <c r="BK62" i="4"/>
  <c r="W2" i="2"/>
  <c r="W3" i="2"/>
  <c r="W6" i="2"/>
  <c r="U12" i="2"/>
  <c r="W4" i="2"/>
  <c r="U4" i="2"/>
  <c r="W30" i="2"/>
  <c r="BO17" i="2"/>
  <c r="BN2" i="2"/>
  <c r="H12" i="2"/>
  <c r="I12" i="2" s="1"/>
  <c r="H24" i="2"/>
  <c r="I24" i="2" s="1"/>
  <c r="H13" i="2"/>
  <c r="I13" i="2" s="1"/>
  <c r="H14" i="2"/>
  <c r="I14" i="2" s="1"/>
  <c r="N13" i="2"/>
  <c r="N3" i="2"/>
  <c r="U16" i="2"/>
  <c r="U3" i="2"/>
  <c r="V26" i="2"/>
  <c r="V19" i="2"/>
  <c r="W25" i="2"/>
  <c r="W12" i="2"/>
  <c r="BN13" i="2"/>
  <c r="BO2" i="2"/>
  <c r="H29" i="2"/>
  <c r="I29" i="2" s="1"/>
  <c r="H26" i="2"/>
  <c r="I26" i="2" s="1"/>
  <c r="O21" i="2"/>
  <c r="M21" i="2"/>
  <c r="U8" i="2"/>
  <c r="U6" i="2"/>
  <c r="W9" i="2"/>
  <c r="BO30" i="2"/>
  <c r="BO9" i="2"/>
  <c r="H25" i="2"/>
  <c r="I25" i="2" s="1"/>
  <c r="U26" i="2"/>
  <c r="U19" i="2"/>
  <c r="V25" i="2"/>
  <c r="W5" i="2"/>
  <c r="Y18" i="2"/>
  <c r="BO7" i="2"/>
  <c r="BO22" i="2"/>
  <c r="BN32" i="2"/>
  <c r="H2" i="2"/>
  <c r="I2" i="2" s="1"/>
  <c r="BN27" i="2"/>
  <c r="H17" i="2"/>
  <c r="I17" i="2" s="1"/>
  <c r="M31" i="2"/>
  <c r="BO33" i="2"/>
  <c r="H4" i="2"/>
  <c r="I4" i="2" s="1"/>
  <c r="H15" i="2"/>
  <c r="I15" i="2" s="1"/>
  <c r="T21" i="2"/>
  <c r="N8" i="2"/>
  <c r="U11" i="2"/>
  <c r="U5" i="2"/>
  <c r="V18" i="2"/>
  <c r="T15" i="2"/>
  <c r="H27" i="2"/>
  <c r="I27" i="2" s="1"/>
  <c r="L18" i="2"/>
  <c r="N31" i="2"/>
  <c r="U21" i="2"/>
  <c r="V20" i="2"/>
  <c r="W7" i="2"/>
  <c r="W15" i="2"/>
  <c r="BN19" i="2"/>
  <c r="H11" i="2"/>
  <c r="I11" i="2" s="1"/>
  <c r="M16" i="2"/>
  <c r="U18" i="2"/>
  <c r="V30" i="2"/>
  <c r="H23" i="2"/>
  <c r="I23" i="2" s="1"/>
  <c r="O5" i="2"/>
  <c r="U20" i="2"/>
  <c r="V7" i="2"/>
  <c r="V15" i="2"/>
  <c r="W23" i="2"/>
  <c r="BN30" i="2"/>
  <c r="BO32" i="2"/>
  <c r="M23" i="2"/>
  <c r="U29" i="2"/>
  <c r="U30" i="2"/>
  <c r="Y16" i="2"/>
  <c r="U7" i="2"/>
  <c r="U15" i="2"/>
  <c r="V23" i="2"/>
  <c r="H5" i="2"/>
  <c r="I5" i="2" s="1"/>
  <c r="BO11" i="2"/>
  <c r="H32" i="2"/>
  <c r="I32" i="2" s="1"/>
  <c r="H22" i="2"/>
  <c r="I22" i="2" s="1"/>
  <c r="U2" i="2"/>
  <c r="U22" i="2"/>
  <c r="V33" i="2"/>
  <c r="V27" i="2"/>
  <c r="BN10" i="2"/>
  <c r="BO27" i="2"/>
  <c r="H10" i="2"/>
  <c r="I10" i="2" s="1"/>
  <c r="H19" i="2"/>
  <c r="I19" i="2" s="1"/>
  <c r="M6" i="2"/>
  <c r="V17" i="2"/>
  <c r="BN6" i="2"/>
  <c r="H8" i="2"/>
  <c r="I8" i="2" s="1"/>
  <c r="Z13" i="2"/>
  <c r="N29" i="2"/>
  <c r="N22" i="2"/>
  <c r="U33" i="2"/>
  <c r="U27" i="2"/>
  <c r="V3" i="2"/>
  <c r="BO24" i="2"/>
  <c r="BO23" i="2"/>
  <c r="BO4" i="2"/>
  <c r="BN14" i="2"/>
  <c r="O51" i="1"/>
  <c r="AD51" i="1" s="1"/>
  <c r="H9" i="2"/>
  <c r="I9" i="2" s="1"/>
  <c r="H18" i="2"/>
  <c r="I18" i="2" s="1"/>
  <c r="H28" i="2"/>
  <c r="I28" i="2" s="1"/>
  <c r="H16" i="2"/>
  <c r="I16" i="2" s="1"/>
  <c r="H33" i="2"/>
  <c r="I33" i="2" s="1"/>
  <c r="H20" i="2"/>
  <c r="I20" i="2" s="1"/>
  <c r="U28" i="2"/>
  <c r="U17" i="2"/>
  <c r="W14" i="2"/>
  <c r="W31" i="2"/>
  <c r="Y31" i="2"/>
  <c r="U31" i="2"/>
  <c r="V31" i="2"/>
  <c r="W13" i="2"/>
  <c r="U13" i="2"/>
  <c r="Y13" i="2"/>
  <c r="V13" i="2"/>
  <c r="Z31" i="2"/>
  <c r="H30" i="2"/>
  <c r="I30" i="2" s="1"/>
  <c r="M27" i="2"/>
  <c r="N27" i="2"/>
  <c r="AA13" i="2"/>
  <c r="Z11" i="2"/>
  <c r="M10" i="2"/>
  <c r="M26" i="2"/>
  <c r="O26" i="2"/>
  <c r="BO20" i="2"/>
  <c r="BN24" i="2"/>
  <c r="BO29" i="2"/>
  <c r="BN9" i="2"/>
  <c r="BO25" i="2"/>
  <c r="BO21" i="2"/>
  <c r="BO26" i="2"/>
  <c r="T26" i="2"/>
  <c r="M11" i="2"/>
  <c r="M5" i="2"/>
  <c r="N21" i="2"/>
  <c r="O18" i="2"/>
  <c r="O28" i="1"/>
  <c r="AD28" i="1" s="1"/>
  <c r="L2" i="2"/>
  <c r="BN11" i="2"/>
  <c r="BN25" i="2"/>
  <c r="BN21" i="2"/>
  <c r="BN26" i="2"/>
  <c r="T17" i="2"/>
  <c r="T27" i="2"/>
  <c r="M4" i="2"/>
  <c r="N18" i="2"/>
  <c r="O29" i="2"/>
  <c r="O20" i="2"/>
  <c r="L23" i="2"/>
  <c r="BN33" i="2"/>
  <c r="L15" i="2"/>
  <c r="BN22" i="2"/>
  <c r="BO12" i="2"/>
  <c r="BO5" i="2"/>
  <c r="L16" i="2"/>
  <c r="T25" i="2"/>
  <c r="T31" i="2"/>
  <c r="M18" i="2"/>
  <c r="O30" i="2"/>
  <c r="BO6" i="2"/>
  <c r="L28" i="2"/>
  <c r="L4" i="2"/>
  <c r="L29" i="2"/>
  <c r="BN12" i="2"/>
  <c r="BN5" i="2"/>
  <c r="L27" i="2"/>
  <c r="T29" i="2"/>
  <c r="M29" i="2"/>
  <c r="M20" i="2"/>
  <c r="O13" i="2"/>
  <c r="O15" i="2"/>
  <c r="L30" i="2"/>
  <c r="L10" i="2"/>
  <c r="BO3" i="2"/>
  <c r="L20" i="2"/>
  <c r="L14" i="2"/>
  <c r="T2" i="2"/>
  <c r="T9" i="2"/>
  <c r="M30" i="2"/>
  <c r="O22" i="2"/>
  <c r="BN3" i="2"/>
  <c r="BO19" i="2"/>
  <c r="L7" i="2"/>
  <c r="L13" i="2"/>
  <c r="BO8" i="2"/>
  <c r="T3" i="2"/>
  <c r="T22" i="2"/>
  <c r="M13" i="2"/>
  <c r="M15" i="2"/>
  <c r="O23" i="2"/>
  <c r="O10" i="2"/>
  <c r="BO18" i="2"/>
  <c r="BN17" i="2"/>
  <c r="BN8" i="2"/>
  <c r="T6" i="2"/>
  <c r="T14" i="2"/>
  <c r="M22" i="2"/>
  <c r="N10" i="2"/>
  <c r="O33" i="2"/>
  <c r="O27" i="2"/>
  <c r="L6" i="2"/>
  <c r="BN18" i="2"/>
  <c r="BO28" i="2"/>
  <c r="T23" i="2"/>
  <c r="T10" i="2"/>
  <c r="O28" i="2"/>
  <c r="O17" i="2"/>
  <c r="H6" i="2"/>
  <c r="I6" i="2" s="1"/>
  <c r="L11" i="2"/>
  <c r="L25" i="2"/>
  <c r="BN28" i="2"/>
  <c r="L21" i="2"/>
  <c r="L26" i="2"/>
  <c r="T19" i="2"/>
  <c r="T12" i="2"/>
  <c r="O16" i="2"/>
  <c r="O3" i="2"/>
  <c r="L33" i="2"/>
  <c r="L22" i="2"/>
  <c r="T11" i="2"/>
  <c r="T28" i="2"/>
  <c r="M28" i="2"/>
  <c r="M17" i="2"/>
  <c r="O6" i="2"/>
  <c r="H7" i="2"/>
  <c r="I7" i="2" s="1"/>
  <c r="L12" i="2"/>
  <c r="L5" i="2"/>
  <c r="BO16" i="2"/>
  <c r="T4" i="2"/>
  <c r="T5" i="2"/>
  <c r="M3" i="2"/>
  <c r="O19" i="2"/>
  <c r="F7" i="2"/>
  <c r="G7" i="2" s="1"/>
  <c r="BN23" i="2"/>
  <c r="BN15" i="2"/>
  <c r="BN16" i="2"/>
  <c r="T18" i="2"/>
  <c r="T13" i="2"/>
  <c r="N26" i="2"/>
  <c r="N19" i="2"/>
  <c r="O31" i="2"/>
  <c r="O14" i="2"/>
  <c r="L3" i="2"/>
  <c r="BN29" i="2"/>
  <c r="T33" i="2"/>
  <c r="T32" i="2"/>
  <c r="M19" i="2"/>
  <c r="N14" i="2"/>
  <c r="O25" i="2"/>
  <c r="O12" i="2"/>
  <c r="H3" i="2"/>
  <c r="L19" i="2"/>
  <c r="BN20" i="2"/>
  <c r="L17" i="2"/>
  <c r="BO13" i="2"/>
  <c r="L8" i="2"/>
  <c r="T20" i="2"/>
  <c r="M14" i="2"/>
  <c r="O9" i="2"/>
  <c r="L9" i="2"/>
  <c r="T30" i="2"/>
  <c r="T16" i="2"/>
  <c r="M25" i="2"/>
  <c r="M12" i="2"/>
  <c r="N32" i="2"/>
  <c r="T24" i="2"/>
  <c r="T8" i="2"/>
  <c r="M32" i="2"/>
  <c r="M9" i="2"/>
  <c r="O4" i="2"/>
  <c r="M24" i="2"/>
  <c r="T7" i="2"/>
  <c r="N24" i="2"/>
  <c r="O24" i="2"/>
  <c r="BC11" i="2"/>
  <c r="L24" i="2"/>
  <c r="BC18" i="2"/>
  <c r="F19" i="2"/>
  <c r="G19" i="2" s="1"/>
  <c r="F30" i="2"/>
  <c r="G30" i="2" s="1"/>
  <c r="F9" i="2"/>
  <c r="F28" i="2"/>
  <c r="F32" i="2"/>
  <c r="G32" i="2" s="1"/>
  <c r="H21" i="2"/>
  <c r="I21" i="2" s="1"/>
  <c r="F11" i="2"/>
  <c r="G11" i="2" s="1"/>
  <c r="F24" i="2"/>
  <c r="G24" i="2" s="1"/>
  <c r="F22" i="2"/>
  <c r="G22" i="2" s="1"/>
  <c r="F5" i="2"/>
  <c r="G5" i="2" s="1"/>
  <c r="F21" i="2"/>
  <c r="G21" i="2" s="1"/>
  <c r="F16" i="2"/>
  <c r="G16" i="2" s="1"/>
  <c r="F2" i="2"/>
  <c r="G2" i="2" s="1"/>
  <c r="F4" i="2"/>
  <c r="G4" i="2" s="1"/>
  <c r="F15" i="2"/>
  <c r="G15" i="2" s="1"/>
  <c r="F14" i="2"/>
  <c r="G14" i="2" s="1"/>
  <c r="F13" i="2"/>
  <c r="G13" i="2" s="1"/>
  <c r="F8" i="2"/>
  <c r="G8" i="2" s="1"/>
  <c r="F3" i="2"/>
  <c r="F18" i="2"/>
  <c r="G18" i="2" s="1"/>
  <c r="F17" i="2"/>
  <c r="G17" i="2" s="1"/>
  <c r="F10" i="2"/>
  <c r="G10" i="2" s="1"/>
  <c r="F26" i="2"/>
  <c r="G26" i="2" s="1"/>
  <c r="F6" i="2"/>
  <c r="G6" i="2" s="1"/>
  <c r="F33" i="2"/>
  <c r="G33" i="2" s="1"/>
  <c r="F25" i="2"/>
  <c r="G25" i="2" s="1"/>
  <c r="F12" i="2"/>
  <c r="G12" i="2" s="1"/>
  <c r="F27" i="2"/>
  <c r="G27" i="2" s="1"/>
  <c r="F23" i="2"/>
  <c r="G23" i="2" s="1"/>
  <c r="F20" i="2"/>
  <c r="G20" i="2" s="1"/>
  <c r="F29" i="2"/>
  <c r="G29" i="2" s="1"/>
  <c r="BA18" i="2"/>
  <c r="BB25" i="2"/>
  <c r="BA23" i="2"/>
  <c r="L32" i="2"/>
  <c r="AW33" i="2"/>
  <c r="BC27" i="2"/>
  <c r="AW2" i="2"/>
  <c r="BB19" i="2"/>
  <c r="BC20" i="2"/>
  <c r="BA2" i="2"/>
  <c r="BB11" i="2"/>
  <c r="BC4" i="2"/>
  <c r="AW25" i="2"/>
  <c r="AW6" i="2"/>
  <c r="BC23" i="2"/>
  <c r="BA11" i="2"/>
  <c r="BB5" i="2"/>
  <c r="AW21" i="2"/>
  <c r="AW16" i="2"/>
  <c r="BB8" i="2"/>
  <c r="AW20" i="2"/>
  <c r="BB24" i="2"/>
  <c r="BC29" i="2"/>
  <c r="AW10" i="2"/>
  <c r="BB22" i="2"/>
  <c r="BC7" i="2"/>
  <c r="BA28" i="2"/>
  <c r="AW32" i="2"/>
  <c r="BC19" i="2"/>
  <c r="BC30" i="2"/>
  <c r="BC9" i="2"/>
  <c r="BA14" i="2"/>
  <c r="AW12" i="2"/>
  <c r="BB7" i="2"/>
  <c r="BB21" i="2"/>
  <c r="BC26" i="2"/>
  <c r="AW7" i="2"/>
  <c r="BA21" i="2"/>
  <c r="AW30" i="2"/>
  <c r="AW15" i="2"/>
  <c r="BB9" i="2"/>
  <c r="BA12" i="2"/>
  <c r="BC13" i="2"/>
  <c r="BA13" i="2"/>
  <c r="AW27" i="2"/>
  <c r="BB6" i="2"/>
  <c r="BC3" i="2"/>
  <c r="BA6" i="2"/>
  <c r="AW23" i="2"/>
  <c r="BB30" i="2"/>
  <c r="AW24" i="2"/>
  <c r="AW17" i="2"/>
  <c r="BA26" i="2"/>
  <c r="BA25" i="2"/>
  <c r="AW29" i="2"/>
  <c r="BB12" i="2"/>
  <c r="AW28" i="2"/>
  <c r="BA5" i="2"/>
  <c r="BA16" i="2"/>
  <c r="AW8" i="2"/>
  <c r="BA4" i="2"/>
  <c r="BB2" i="2"/>
  <c r="AW18" i="2"/>
  <c r="BB33" i="2"/>
  <c r="BA30" i="2"/>
  <c r="BA17" i="2"/>
  <c r="BC22" i="2"/>
  <c r="BB14" i="2"/>
  <c r="BA27" i="2"/>
  <c r="BB23" i="2"/>
  <c r="BA19" i="2"/>
  <c r="AW11" i="2"/>
  <c r="BB4" i="2"/>
  <c r="BA33" i="2"/>
  <c r="BA20" i="2"/>
  <c r="BC17" i="2"/>
  <c r="BA9" i="2"/>
  <c r="BA10" i="2"/>
  <c r="BC28" i="2"/>
  <c r="AW5" i="2"/>
  <c r="AW13" i="2"/>
  <c r="BA32" i="2"/>
  <c r="BC8" i="2"/>
  <c r="BB26" i="2"/>
  <c r="BC2" i="2"/>
  <c r="BA24" i="2"/>
  <c r="BC15" i="2"/>
  <c r="BC10" i="2"/>
  <c r="BC32" i="2"/>
  <c r="BC16" i="2"/>
  <c r="BA8" i="2"/>
  <c r="AW26" i="2"/>
  <c r="AW3" i="2"/>
  <c r="BA3" i="2"/>
  <c r="AW19" i="2"/>
  <c r="BA15" i="2"/>
  <c r="BA29" i="2"/>
  <c r="BA22" i="2"/>
  <c r="BC14" i="2"/>
  <c r="AW4" i="2"/>
  <c r="BC24" i="2"/>
  <c r="AW14" i="2"/>
  <c r="BA7" i="2"/>
  <c r="BB28" i="2"/>
  <c r="BC5" i="2"/>
  <c r="BB27" i="2"/>
  <c r="BB3" i="2"/>
  <c r="BC6" i="2"/>
  <c r="BB18" i="2"/>
  <c r="BC33" i="2"/>
  <c r="BB17" i="2"/>
  <c r="BC25" i="2"/>
  <c r="BB10" i="2"/>
  <c r="BC12" i="2"/>
  <c r="BB32" i="2"/>
  <c r="BC21" i="2"/>
  <c r="BB15" i="2"/>
  <c r="BB13" i="2"/>
  <c r="AW9" i="2"/>
  <c r="BB20" i="2"/>
  <c r="BB29" i="2"/>
  <c r="AW22" i="2"/>
  <c r="BB16" i="2"/>
  <c r="O40" i="1"/>
  <c r="AD40" i="1" s="1"/>
  <c r="AQ66" i="4"/>
  <c r="AV63" i="4"/>
  <c r="BF51" i="4"/>
  <c r="O25" i="1"/>
  <c r="AD25" i="1" s="1"/>
  <c r="BN31" i="2"/>
  <c r="H31" i="2"/>
  <c r="I31" i="2" s="1"/>
  <c r="BO31" i="2"/>
  <c r="O24" i="1"/>
  <c r="AD24" i="1" s="1"/>
  <c r="O39" i="1"/>
  <c r="AD39" i="1" s="1"/>
  <c r="O33" i="1"/>
  <c r="AD33" i="1" s="1"/>
  <c r="S25" i="1"/>
  <c r="L31" i="2"/>
  <c r="O32" i="1"/>
  <c r="AD32" i="1" s="1"/>
  <c r="G6" i="4"/>
  <c r="BG62" i="4"/>
  <c r="S62" i="4"/>
  <c r="W62" i="4"/>
  <c r="S6" i="1"/>
  <c r="R27" i="2" s="1"/>
  <c r="S39" i="1"/>
  <c r="AA33" i="2" s="1"/>
  <c r="S11" i="1"/>
  <c r="S5" i="1"/>
  <c r="S37" i="1"/>
  <c r="S4" i="1"/>
  <c r="S20" i="1"/>
  <c r="O22" i="1"/>
  <c r="AD22" i="1" s="1"/>
  <c r="AR5" i="4"/>
  <c r="S42" i="1"/>
  <c r="F31" i="2"/>
  <c r="G3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82" i="1" l="1"/>
  <c r="AC542" i="1"/>
  <c r="AD586" i="1"/>
  <c r="AD621" i="1"/>
  <c r="AD496" i="1"/>
  <c r="AD664" i="1"/>
  <c r="AD544" i="1"/>
  <c r="AC504" i="1"/>
  <c r="AD555" i="1"/>
  <c r="AC476" i="1"/>
  <c r="AD377" i="1"/>
  <c r="AD716" i="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4" i="2"/>
  <c r="BJ13" i="2"/>
  <c r="BJ11" i="2"/>
  <c r="BJ32" i="2"/>
  <c r="BJ18" i="2"/>
  <c r="BJ10" i="2"/>
  <c r="BJ31" i="2"/>
  <c r="BJ1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5"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7" i="2"/>
  <c r="K30" i="7"/>
  <c r="AC126" i="1"/>
  <c r="AD189" i="1"/>
  <c r="AC120" i="1"/>
  <c r="AC128" i="1"/>
  <c r="Q3" i="2"/>
  <c r="AC228" i="1"/>
  <c r="AC159" i="1"/>
  <c r="AD78" i="1"/>
  <c r="AC198" i="1"/>
  <c r="AD206" i="1"/>
  <c r="AD182" i="1"/>
  <c r="AC240" i="1"/>
  <c r="AC180" i="1"/>
  <c r="AC141" i="1"/>
  <c r="BH13" i="2"/>
  <c r="BH32" i="2"/>
  <c r="BH10" i="2"/>
  <c r="AD225" i="1"/>
  <c r="AD164" i="1"/>
  <c r="BH16" i="2"/>
  <c r="AD168" i="1"/>
  <c r="AC170" i="1"/>
  <c r="AC156" i="1"/>
  <c r="AA17" i="2"/>
  <c r="AI17" i="2" s="1"/>
  <c r="AC231" i="1"/>
  <c r="BH24" i="2"/>
  <c r="AD239" i="1"/>
  <c r="AC236" i="1"/>
  <c r="AC150" i="1"/>
  <c r="AC122" i="1"/>
  <c r="AV20" i="1"/>
  <c r="AD123" i="1"/>
  <c r="AC102" i="1"/>
  <c r="BH11" i="2"/>
  <c r="BH18" i="2"/>
  <c r="BH31"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7" i="7"/>
  <c r="AE9" i="6"/>
  <c r="L27" i="7"/>
  <c r="K26" i="7"/>
  <c r="M26"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L6" i="7"/>
  <c r="AD6" i="7"/>
  <c r="AV6" i="7"/>
  <c r="BN6" i="7"/>
  <c r="CF6" i="7"/>
  <c r="CX6" i="7"/>
  <c r="DP6" i="7"/>
  <c r="EH6" i="7"/>
  <c r="EZ6" i="7"/>
  <c r="FR6" i="7"/>
  <c r="GJ6" i="7"/>
  <c r="M6" i="7"/>
  <c r="AE6" i="7"/>
  <c r="AW6" i="7"/>
  <c r="BO6" i="7"/>
  <c r="CG6" i="7"/>
  <c r="CY6" i="7"/>
  <c r="DQ6" i="7"/>
  <c r="EI6" i="7"/>
  <c r="FA6" i="7"/>
  <c r="FS6" i="7"/>
  <c r="GK6" i="7"/>
  <c r="R6" i="7"/>
  <c r="AJ6" i="7"/>
  <c r="BB6" i="7"/>
  <c r="BT6" i="7"/>
  <c r="CL6" i="7"/>
  <c r="DD6" i="7"/>
  <c r="DV6" i="7"/>
  <c r="EN6" i="7"/>
  <c r="FF6" i="7"/>
  <c r="FX6" i="7"/>
  <c r="GP6" i="7"/>
  <c r="S6" i="7"/>
  <c r="AK6" i="7"/>
  <c r="BC6" i="7"/>
  <c r="BU6" i="7"/>
  <c r="CM6" i="7"/>
  <c r="DE6" i="7"/>
  <c r="DW6" i="7"/>
  <c r="EO6" i="7"/>
  <c r="FG6" i="7"/>
  <c r="FY6" i="7"/>
  <c r="GQ6" i="7"/>
  <c r="X6" i="7"/>
  <c r="BZ6" i="7"/>
  <c r="EB6" i="7"/>
  <c r="GD6" i="7"/>
  <c r="Y6" i="7"/>
  <c r="CA6" i="7"/>
  <c r="EC6" i="7"/>
  <c r="GE6" i="7"/>
  <c r="AP6" i="7"/>
  <c r="CR6" i="7"/>
  <c r="ET6" i="7"/>
  <c r="AQ6" i="7"/>
  <c r="CS6" i="7"/>
  <c r="EU6" i="7"/>
  <c r="BH6" i="7"/>
  <c r="DJ6" i="7"/>
  <c r="FL6" i="7"/>
  <c r="BI6" i="7"/>
  <c r="DK6" i="7"/>
  <c r="FM6"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5" i="7"/>
  <c r="AQ5" i="7"/>
  <c r="BG5" i="7"/>
  <c r="BW5" i="7"/>
  <c r="CM5" i="7"/>
  <c r="DC5" i="7"/>
  <c r="DS5" i="7"/>
  <c r="EI5" i="7"/>
  <c r="EY5" i="7"/>
  <c r="FO5" i="7"/>
  <c r="GE5" i="7"/>
  <c r="GU5" i="7"/>
  <c r="AB5" i="7"/>
  <c r="AR5" i="7"/>
  <c r="BH5" i="7"/>
  <c r="BX5" i="7"/>
  <c r="CN5" i="7"/>
  <c r="DD5" i="7"/>
  <c r="DT5" i="7"/>
  <c r="EJ5" i="7"/>
  <c r="EZ5" i="7"/>
  <c r="FP5" i="7"/>
  <c r="GF5" i="7"/>
  <c r="AC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10" i="2"/>
  <c r="AG10" i="2" s="1"/>
  <c r="Z30" i="2"/>
  <c r="S10" i="2"/>
  <c r="AI10" i="2" s="1"/>
  <c r="Z7" i="2"/>
  <c r="Q28" i="2"/>
  <c r="S23" i="2"/>
  <c r="BK23" i="2" s="1"/>
  <c r="R8" i="2"/>
  <c r="BK8" i="2" s="1"/>
  <c r="Y30" i="2"/>
  <c r="Q17" i="2"/>
  <c r="S28" i="2"/>
  <c r="BK28" i="2" s="1"/>
  <c r="AA30" i="2"/>
  <c r="AI30" i="2" s="1"/>
  <c r="S20" i="2"/>
  <c r="BK20" i="2" s="1"/>
  <c r="Q20" i="2"/>
  <c r="R7" i="2"/>
  <c r="Y19" i="2"/>
  <c r="S7" i="2"/>
  <c r="S32" i="2"/>
  <c r="AI32" i="2" s="1"/>
  <c r="R32" i="2"/>
  <c r="AG32" i="2" s="1"/>
  <c r="R11" i="2"/>
  <c r="AG11" i="2" s="1"/>
  <c r="R17" i="2"/>
  <c r="BK17" i="2" s="1"/>
  <c r="R9" i="2"/>
  <c r="S33" i="2"/>
  <c r="AI33" i="2" s="1"/>
  <c r="Q33" i="2"/>
  <c r="AA4" i="2"/>
  <c r="S11" i="2"/>
  <c r="AI11" i="2" s="1"/>
  <c r="AA28" i="2"/>
  <c r="R30" i="2"/>
  <c r="BK30" i="2" s="1"/>
  <c r="Z25" i="2"/>
  <c r="BJ25" i="2" s="1"/>
  <c r="AA8" i="2"/>
  <c r="AI8" i="2" s="1"/>
  <c r="Y8" i="2"/>
  <c r="R4" i="2"/>
  <c r="S4" i="2"/>
  <c r="Z8" i="2"/>
  <c r="Y22" i="2"/>
  <c r="AF27" i="2"/>
  <c r="S29" i="2"/>
  <c r="S2" i="2"/>
  <c r="Y5" i="2"/>
  <c r="R29" i="2"/>
  <c r="Q29" i="2"/>
  <c r="BO53" i="5"/>
  <c r="R2" i="2"/>
  <c r="CH6" i="2"/>
  <c r="CH5" i="2"/>
  <c r="AD25" i="2"/>
  <c r="AH10" i="2"/>
  <c r="AH5" i="2"/>
  <c r="Y28" i="2"/>
  <c r="Z4" i="2"/>
  <c r="BO46" i="5"/>
  <c r="AH31" i="2"/>
  <c r="Y26" i="2"/>
  <c r="Z22" i="2"/>
  <c r="AG22" i="2" s="1"/>
  <c r="S25" i="2"/>
  <c r="AI25" i="2" s="1"/>
  <c r="Q30" i="2"/>
  <c r="Z28" i="2"/>
  <c r="Z19" i="2"/>
  <c r="AA19" i="2"/>
  <c r="S19" i="2"/>
  <c r="Q15" i="2"/>
  <c r="AA5" i="2"/>
  <c r="R19" i="2"/>
  <c r="AA22" i="2"/>
  <c r="Q23" i="2"/>
  <c r="S15" i="2"/>
  <c r="BK15" i="2" s="1"/>
  <c r="R25" i="2"/>
  <c r="Q9" i="2"/>
  <c r="AA26" i="2"/>
  <c r="Q19" i="2"/>
  <c r="AD23" i="2"/>
  <c r="Y4" i="2"/>
  <c r="AE4" i="2" s="1"/>
  <c r="Y25" i="2"/>
  <c r="AE25" i="2" s="1"/>
  <c r="Z5" i="2"/>
  <c r="S14" i="2"/>
  <c r="Z26" i="2"/>
  <c r="BO14" i="5"/>
  <c r="Q14" i="2"/>
  <c r="S9" i="2"/>
  <c r="BO11" i="5"/>
  <c r="AA2" i="2"/>
  <c r="BO8" i="5"/>
  <c r="CB3" i="2"/>
  <c r="CB12" i="2" s="1"/>
  <c r="BO60" i="5"/>
  <c r="BO17" i="5"/>
  <c r="BO3" i="5"/>
  <c r="BO50" i="5"/>
  <c r="BO19" i="5"/>
  <c r="BO33" i="5"/>
  <c r="BO24" i="5"/>
  <c r="AF8" i="2"/>
  <c r="BO10" i="5"/>
  <c r="Z6" i="2"/>
  <c r="Q13" i="2"/>
  <c r="AE13" i="2" s="1"/>
  <c r="Y17"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3" i="2"/>
  <c r="AG13" i="2" s="1"/>
  <c r="BO26" i="5"/>
  <c r="BO22" i="5"/>
  <c r="BO62" i="5"/>
  <c r="BO38" i="5"/>
  <c r="BO47" i="5"/>
  <c r="BO32" i="5"/>
  <c r="BO57" i="5"/>
  <c r="BO51" i="5"/>
  <c r="BO52" i="5"/>
  <c r="BO18" i="5"/>
  <c r="BO34" i="5"/>
  <c r="BO28" i="5"/>
  <c r="BO39" i="5"/>
  <c r="BO12" i="5"/>
  <c r="BO7" i="5"/>
  <c r="BO6" i="5"/>
  <c r="BO4" i="5"/>
  <c r="BO56" i="5"/>
  <c r="BO58" i="5"/>
  <c r="BO64" i="5"/>
  <c r="BO63" i="5"/>
  <c r="Z27" i="2"/>
  <c r="AG27" i="2" s="1"/>
  <c r="Z15" i="2"/>
  <c r="AG15" i="2" s="1"/>
  <c r="Y27" i="2"/>
  <c r="Y15" i="2"/>
  <c r="Y2" i="2"/>
  <c r="AE2" i="2" s="1"/>
  <c r="AA3" i="2"/>
  <c r="BJ3" i="2" s="1"/>
  <c r="AA15" i="2"/>
  <c r="Y3" i="2"/>
  <c r="Q6" i="2"/>
  <c r="Q22" i="2"/>
  <c r="R14" i="2"/>
  <c r="AA27" i="2"/>
  <c r="S12" i="2"/>
  <c r="BK12" i="2" s="1"/>
  <c r="BO42" i="5"/>
  <c r="S22" i="2"/>
  <c r="BK22" i="2" s="1"/>
  <c r="Q12" i="2"/>
  <c r="Z2" i="2"/>
  <c r="R6" i="2"/>
  <c r="BK6" i="2" s="1"/>
  <c r="BO21" i="5"/>
  <c r="S18" i="2"/>
  <c r="AI18" i="2" s="1"/>
  <c r="AH21" i="2"/>
  <c r="AF24" i="2"/>
  <c r="AH17" i="2"/>
  <c r="AD9" i="2"/>
  <c r="AH28" i="2"/>
  <c r="AH14" i="2"/>
  <c r="AF21" i="2"/>
  <c r="AB26" i="2"/>
  <c r="AB6" i="2"/>
  <c r="AB32" i="2"/>
  <c r="AF10" i="2"/>
  <c r="AH26" i="2"/>
  <c r="AH6" i="2"/>
  <c r="AF26" i="2"/>
  <c r="AB17" i="2"/>
  <c r="AD22" i="2"/>
  <c r="AD4" i="2"/>
  <c r="AH13" i="2"/>
  <c r="AH16" i="2"/>
  <c r="AD29" i="2"/>
  <c r="AB9" i="2"/>
  <c r="AB27" i="2"/>
  <c r="AB12" i="2"/>
  <c r="AD32" i="2"/>
  <c r="AD13" i="2"/>
  <c r="AH19" i="2"/>
  <c r="AE11" i="2"/>
  <c r="AD3" i="2"/>
  <c r="AH23" i="2"/>
  <c r="AD30" i="2"/>
  <c r="AF18" i="2"/>
  <c r="AF14" i="2"/>
  <c r="AD15" i="2"/>
  <c r="AH8" i="2"/>
  <c r="AB31" i="2"/>
  <c r="AD17" i="2"/>
  <c r="AB21" i="2"/>
  <c r="AH3" i="2"/>
  <c r="AF29" i="2"/>
  <c r="AD5" i="2"/>
  <c r="AD24" i="2"/>
  <c r="AD19" i="2"/>
  <c r="AH30" i="2"/>
  <c r="AE10" i="2"/>
  <c r="AD28" i="2"/>
  <c r="AH20" i="2"/>
  <c r="AD16" i="2"/>
  <c r="AB25" i="2"/>
  <c r="AB22" i="2"/>
  <c r="AD26" i="2"/>
  <c r="AD11" i="2"/>
  <c r="AH27" i="2"/>
  <c r="AH15" i="2"/>
  <c r="AD10" i="2"/>
  <c r="AD27" i="2"/>
  <c r="AE32" i="2"/>
  <c r="AB19" i="2"/>
  <c r="AF4" i="2"/>
  <c r="AH18" i="2"/>
  <c r="AH12" i="2"/>
  <c r="AF32" i="2"/>
  <c r="AB24" i="2"/>
  <c r="AH4" i="2"/>
  <c r="AD12" i="2"/>
  <c r="AD14" i="2"/>
  <c r="AF19" i="2"/>
  <c r="AH33" i="2"/>
  <c r="AD18" i="2"/>
  <c r="AD20" i="2"/>
  <c r="AB15" i="2"/>
  <c r="AH29" i="2"/>
  <c r="AH9" i="2"/>
  <c r="AB5" i="2"/>
  <c r="AH22" i="2"/>
  <c r="AD6" i="2"/>
  <c r="AF22" i="2"/>
  <c r="AH25" i="2"/>
  <c r="AB3" i="2"/>
  <c r="AB13" i="2"/>
  <c r="AB30" i="2"/>
  <c r="AB23" i="2"/>
  <c r="AF13" i="2"/>
  <c r="AH32" i="2"/>
  <c r="AH2" i="2"/>
  <c r="AB33" i="2"/>
  <c r="AB7" i="2"/>
  <c r="AB2" i="2"/>
  <c r="AF33" i="2"/>
  <c r="AF28" i="2"/>
  <c r="AH11" i="2"/>
  <c r="AB14" i="2"/>
  <c r="AD31" i="2"/>
  <c r="AF30" i="2"/>
  <c r="AF9" i="2"/>
  <c r="AF15" i="2"/>
  <c r="AB20" i="2"/>
  <c r="AB29" i="2"/>
  <c r="AF31" i="2"/>
  <c r="AD21" i="2"/>
  <c r="AF20" i="2"/>
  <c r="AD33" i="2"/>
  <c r="AF17" i="2"/>
  <c r="AF7" i="2"/>
  <c r="AF16" i="2"/>
  <c r="AB8" i="2"/>
  <c r="AB11" i="2"/>
  <c r="AB4" i="2"/>
  <c r="AB18" i="2"/>
  <c r="AD8" i="2"/>
  <c r="AF12" i="2"/>
  <c r="AF11" i="2"/>
  <c r="AF23" i="2"/>
  <c r="AD7" i="2"/>
  <c r="AG3" i="2"/>
  <c r="AF25" i="2"/>
  <c r="AB10" i="2"/>
  <c r="AB28" i="2"/>
  <c r="AB16" i="2"/>
  <c r="AI13" i="2"/>
  <c r="AF3" i="2"/>
  <c r="AF6" i="2"/>
  <c r="AF5" i="2"/>
  <c r="AH7" i="2"/>
  <c r="AF2" i="2"/>
  <c r="AD2" i="2"/>
  <c r="Z14" i="2"/>
  <c r="R16" i="2"/>
  <c r="AG16" i="2" s="1"/>
  <c r="BR4" i="2"/>
  <c r="J9" i="2"/>
  <c r="BG9" i="2" s="1"/>
  <c r="G9" i="2"/>
  <c r="J28" i="2"/>
  <c r="BG28" i="2" s="1"/>
  <c r="G28" i="2"/>
  <c r="J25" i="2"/>
  <c r="BG25" i="2" s="1"/>
  <c r="BR24" i="2"/>
  <c r="J24" i="2"/>
  <c r="E24" i="2" s="1"/>
  <c r="BP15" i="2"/>
  <c r="X24" i="2"/>
  <c r="BR15" i="2"/>
  <c r="BR10" i="2"/>
  <c r="J11" i="2"/>
  <c r="BG11" i="2" s="1"/>
  <c r="X11" i="2"/>
  <c r="X28" i="2"/>
  <c r="X14" i="2"/>
  <c r="BP10" i="2"/>
  <c r="J13" i="2"/>
  <c r="E13" i="2" s="1"/>
  <c r="BP14" i="2"/>
  <c r="BR14" i="2"/>
  <c r="X12" i="2"/>
  <c r="BP29" i="2"/>
  <c r="AA9" i="2"/>
  <c r="Z9" i="2"/>
  <c r="X30" i="2"/>
  <c r="X33" i="2"/>
  <c r="S5" i="2"/>
  <c r="AA29" i="2"/>
  <c r="BR5" i="2"/>
  <c r="BQ4" i="2"/>
  <c r="Z20" i="2"/>
  <c r="AG20" i="2" s="1"/>
  <c r="AA20" i="2"/>
  <c r="AA6" i="2"/>
  <c r="BR23" i="2"/>
  <c r="X23" i="2"/>
  <c r="BQ7" i="2"/>
  <c r="X16" i="2"/>
  <c r="BP7" i="2"/>
  <c r="BR16" i="2"/>
  <c r="BR33" i="2"/>
  <c r="BR29" i="2"/>
  <c r="X9" i="2"/>
  <c r="X2" i="2"/>
  <c r="S27" i="2"/>
  <c r="BK27" i="2" s="1"/>
  <c r="X18" i="2"/>
  <c r="BR32" i="2"/>
  <c r="BR27" i="2"/>
  <c r="BR7" i="2"/>
  <c r="X26" i="2"/>
  <c r="BR17" i="2"/>
  <c r="BR26" i="2"/>
  <c r="BR9" i="2"/>
  <c r="X27" i="2"/>
  <c r="J10" i="2"/>
  <c r="E10" i="2" s="1"/>
  <c r="X4" i="2"/>
  <c r="X29" i="2"/>
  <c r="BP2" i="2"/>
  <c r="BR2" i="2"/>
  <c r="BQ14" i="2"/>
  <c r="BP30" i="2"/>
  <c r="BP32" i="2"/>
  <c r="BQ32" i="2"/>
  <c r="BP23" i="2"/>
  <c r="BP17" i="2"/>
  <c r="BP33" i="2"/>
  <c r="X8" i="2"/>
  <c r="BR30" i="2"/>
  <c r="BP9" i="2"/>
  <c r="X32" i="2"/>
  <c r="X15" i="2"/>
  <c r="BQ27" i="2"/>
  <c r="BR18" i="2"/>
  <c r="BR20" i="2"/>
  <c r="BR11" i="2"/>
  <c r="BP11" i="2"/>
  <c r="BP13" i="2"/>
  <c r="X17" i="2"/>
  <c r="BR25" i="2"/>
  <c r="X25" i="2"/>
  <c r="BR28" i="2"/>
  <c r="BR22" i="2"/>
  <c r="J20" i="2"/>
  <c r="E20" i="2" s="1"/>
  <c r="X21" i="2"/>
  <c r="BP27" i="2"/>
  <c r="Q27" i="2"/>
  <c r="S16" i="2"/>
  <c r="Y14" i="2"/>
  <c r="Q16" i="2"/>
  <c r="AE16" i="2" s="1"/>
  <c r="Y7" i="2"/>
  <c r="AE7" i="2" s="1"/>
  <c r="R26" i="2"/>
  <c r="Y9" i="2"/>
  <c r="Q26" i="2"/>
  <c r="Y6" i="2"/>
  <c r="S24" i="2"/>
  <c r="AI24" i="2" s="1"/>
  <c r="Q24" i="2"/>
  <c r="AE24" i="2" s="1"/>
  <c r="AA21" i="2"/>
  <c r="Y21" i="2"/>
  <c r="Z21" i="2"/>
  <c r="R18" i="2"/>
  <c r="Y20" i="2"/>
  <c r="Q18" i="2"/>
  <c r="AE18" i="2" s="1"/>
  <c r="AA7" i="2"/>
  <c r="Q21" i="2"/>
  <c r="Y23" i="2"/>
  <c r="S21" i="2"/>
  <c r="Z33" i="2"/>
  <c r="BJ33" i="2" s="1"/>
  <c r="Q31" i="2"/>
  <c r="AE31" i="2" s="1"/>
  <c r="AA12" i="2"/>
  <c r="Y12" i="2"/>
  <c r="Z12" i="2"/>
  <c r="AG12" i="2" s="1"/>
  <c r="BP4" i="2"/>
  <c r="P18" i="2"/>
  <c r="BP26" i="2"/>
  <c r="Z29" i="2"/>
  <c r="Q5" i="2"/>
  <c r="R5" i="2"/>
  <c r="Y29" i="2"/>
  <c r="BP22" i="2"/>
  <c r="X19" i="2"/>
  <c r="Y33" i="2"/>
  <c r="BR19" i="2"/>
  <c r="S26" i="2"/>
  <c r="J7" i="2"/>
  <c r="X7" i="2"/>
  <c r="J3" i="2"/>
  <c r="X6" i="2"/>
  <c r="BR6" i="2"/>
  <c r="X3" i="2"/>
  <c r="P7" i="2"/>
  <c r="BQ24" i="2"/>
  <c r="BR3" i="2"/>
  <c r="P28" i="2"/>
  <c r="X20" i="2"/>
  <c r="P2" i="2"/>
  <c r="X10" i="2"/>
  <c r="P23" i="2"/>
  <c r="P26" i="2"/>
  <c r="P30" i="2"/>
  <c r="X13" i="2"/>
  <c r="P12" i="2"/>
  <c r="P22" i="2"/>
  <c r="X22" i="2"/>
  <c r="P19" i="2"/>
  <c r="P33" i="2"/>
  <c r="BP20" i="2"/>
  <c r="BP24" i="2"/>
  <c r="BP6" i="2"/>
  <c r="BP18" i="2"/>
  <c r="BP3" i="2"/>
  <c r="BP21" i="2"/>
  <c r="BR13" i="2"/>
  <c r="BQ28" i="2"/>
  <c r="BP12" i="2"/>
  <c r="BP25" i="2"/>
  <c r="BP16" i="2"/>
  <c r="BQ17" i="2"/>
  <c r="BQ15" i="2"/>
  <c r="BP28" i="2"/>
  <c r="BQ8" i="2"/>
  <c r="BP8" i="2"/>
  <c r="BP19" i="2"/>
  <c r="BQ29" i="2"/>
  <c r="BQ16" i="2"/>
  <c r="BQ5" i="2"/>
  <c r="BP5" i="2"/>
  <c r="BR8" i="2"/>
  <c r="Z23" i="2"/>
  <c r="AG23" i="2" s="1"/>
  <c r="AA23" i="2"/>
  <c r="R21" i="2"/>
  <c r="X5" i="2"/>
  <c r="R24" i="2"/>
  <c r="AG24" i="2" s="1"/>
  <c r="P6" i="2"/>
  <c r="BR12" i="2"/>
  <c r="J30" i="2"/>
  <c r="E30" i="2" s="1"/>
  <c r="AA14" i="2"/>
  <c r="BQ18" i="2"/>
  <c r="J14" i="2"/>
  <c r="E14" i="2" s="1"/>
  <c r="P16" i="2"/>
  <c r="BR21" i="2"/>
  <c r="BQ11" i="2"/>
  <c r="P11" i="2"/>
  <c r="J19" i="2"/>
  <c r="E19" i="2" s="1"/>
  <c r="BQ19" i="2"/>
  <c r="BQ2" i="2"/>
  <c r="J8" i="2"/>
  <c r="E8" i="2" s="1"/>
  <c r="P8" i="2"/>
  <c r="BQ25" i="2"/>
  <c r="P25" i="2"/>
  <c r="J16" i="2"/>
  <c r="E16" i="2" s="1"/>
  <c r="J4" i="2"/>
  <c r="E4" i="2" s="1"/>
  <c r="J26" i="2"/>
  <c r="E26" i="2" s="1"/>
  <c r="BQ10" i="2"/>
  <c r="J29" i="2"/>
  <c r="E29" i="2" s="1"/>
  <c r="P29" i="2"/>
  <c r="P24" i="2"/>
  <c r="BQ22" i="2"/>
  <c r="BQ26" i="2"/>
  <c r="J27" i="2"/>
  <c r="E27" i="2" s="1"/>
  <c r="J12" i="2"/>
  <c r="E12" i="2" s="1"/>
  <c r="J2" i="2"/>
  <c r="E2" i="2" s="1"/>
  <c r="P4" i="2"/>
  <c r="P10" i="2"/>
  <c r="BQ30" i="2"/>
  <c r="J21" i="2"/>
  <c r="BQ6" i="2"/>
  <c r="J23" i="2"/>
  <c r="E23" i="2" s="1"/>
  <c r="P27" i="2"/>
  <c r="BQ9" i="2"/>
  <c r="P20" i="2"/>
  <c r="J5" i="2"/>
  <c r="E5" i="2" s="1"/>
  <c r="J6" i="2"/>
  <c r="E6" i="2" s="1"/>
  <c r="J22" i="2"/>
  <c r="E22" i="2" s="1"/>
  <c r="P5" i="2"/>
  <c r="J33" i="2"/>
  <c r="E33" i="2" s="1"/>
  <c r="J32" i="2"/>
  <c r="E32" i="2" s="1"/>
  <c r="J17" i="2"/>
  <c r="E17" i="2" s="1"/>
  <c r="BQ20" i="2"/>
  <c r="P14" i="2"/>
  <c r="BQ33" i="2"/>
  <c r="P9" i="2"/>
  <c r="J18" i="2"/>
  <c r="E18" i="2" s="1"/>
  <c r="P15" i="2"/>
  <c r="P17" i="2"/>
  <c r="P3" i="2"/>
  <c r="P13" i="2"/>
  <c r="BQ13" i="2"/>
  <c r="J15" i="2"/>
  <c r="E15" i="2" s="1"/>
  <c r="BQ12" i="2"/>
  <c r="BQ3" i="2"/>
  <c r="P21" i="2"/>
  <c r="BQ23" i="2"/>
  <c r="BQ21" i="2"/>
  <c r="P32" i="2"/>
  <c r="BD9" i="2"/>
  <c r="BD12" i="2"/>
  <c r="BD6" i="2"/>
  <c r="BD7" i="2"/>
  <c r="BD19" i="2"/>
  <c r="BD20" i="2"/>
  <c r="BD5" i="2"/>
  <c r="BD26" i="2"/>
  <c r="BD4" i="2"/>
  <c r="BD25" i="2"/>
  <c r="BD18" i="2"/>
  <c r="BD27" i="2"/>
  <c r="BD8" i="2"/>
  <c r="BD16" i="2"/>
  <c r="BD11" i="2"/>
  <c r="BD13" i="2"/>
  <c r="BD30" i="2"/>
  <c r="BD15" i="2"/>
  <c r="BD17" i="2"/>
  <c r="BD24" i="2"/>
  <c r="BD14" i="2"/>
  <c r="BD33" i="2"/>
  <c r="BD10" i="2"/>
  <c r="BD3" i="2"/>
  <c r="BD28" i="2"/>
  <c r="BD22" i="2"/>
  <c r="BD29" i="2"/>
  <c r="BD23" i="2"/>
  <c r="BD21" i="2"/>
  <c r="BD32" i="2"/>
  <c r="BD2" i="2"/>
  <c r="S31" i="2"/>
  <c r="AI31" i="2" s="1"/>
  <c r="R31" i="2"/>
  <c r="AG31"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11" i="2" l="1"/>
  <c r="AJ24" i="2"/>
  <c r="AJ10" i="2"/>
  <c r="AJ13" i="2"/>
  <c r="AJ32" i="2"/>
  <c r="AJ31"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21" i="2"/>
  <c r="BJ9" i="2"/>
  <c r="BJ5" i="2"/>
  <c r="BK5" i="2"/>
  <c r="BJ4" i="2"/>
  <c r="BJ8" i="2"/>
  <c r="BJ28" i="2"/>
  <c r="BK14" i="2"/>
  <c r="BJ2" i="2"/>
  <c r="BK25" i="2"/>
  <c r="BJ19" i="2"/>
  <c r="BJ17" i="2"/>
  <c r="BK18" i="2"/>
  <c r="BK29" i="2"/>
  <c r="BJ29" i="2"/>
  <c r="BJ21" i="2"/>
  <c r="BK9" i="2"/>
  <c r="BJ7" i="2"/>
  <c r="BJ14" i="2"/>
  <c r="BJ30" i="2"/>
  <c r="BK4" i="2"/>
  <c r="BK26" i="2"/>
  <c r="BK19" i="2"/>
  <c r="BK7" i="2"/>
  <c r="BJ6" i="2"/>
  <c r="BJ26" i="2"/>
  <c r="BK2" i="2"/>
  <c r="BK33" i="2"/>
  <c r="BJ15" i="2"/>
  <c r="BK24" i="2"/>
  <c r="BK31" i="2"/>
  <c r="BJ27" i="2"/>
  <c r="BK16" i="2"/>
  <c r="BJ22" i="2"/>
  <c r="BJ12" i="2"/>
  <c r="BJ23" i="2"/>
  <c r="BK13" i="2"/>
  <c r="BK10" i="2"/>
  <c r="BK11" i="2"/>
  <c r="BK32" i="2"/>
  <c r="BJ20"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17" i="2"/>
  <c r="BH17" i="2"/>
  <c r="BI25" i="2"/>
  <c r="BH6" i="2"/>
  <c r="BH20" i="2"/>
  <c r="BI17" i="2"/>
  <c r="BI23" i="2"/>
  <c r="BI6" i="2"/>
  <c r="BH27" i="2"/>
  <c r="BH26" i="2"/>
  <c r="BI29" i="2"/>
  <c r="BH33" i="2"/>
  <c r="BI12" i="2"/>
  <c r="BI22" i="2"/>
  <c r="BH15" i="2"/>
  <c r="BI14" i="2"/>
  <c r="BI33" i="2"/>
  <c r="BI28" i="2"/>
  <c r="BH5" i="2"/>
  <c r="BI27" i="2"/>
  <c r="BI2" i="2"/>
  <c r="BI8" i="2"/>
  <c r="BH29" i="2"/>
  <c r="BI7" i="2"/>
  <c r="BH22" i="2"/>
  <c r="BH19" i="2"/>
  <c r="BH23" i="2"/>
  <c r="BI26" i="2"/>
  <c r="BI9" i="2"/>
  <c r="BI30" i="2"/>
  <c r="BI4" i="2"/>
  <c r="BI20" i="2"/>
  <c r="BH14" i="2"/>
  <c r="BH30" i="2"/>
  <c r="BI5" i="2"/>
  <c r="BH12" i="2"/>
  <c r="BI21" i="2"/>
  <c r="BH21" i="2"/>
  <c r="BH9" i="2"/>
  <c r="BI15" i="2"/>
  <c r="BH28" i="2"/>
  <c r="BH8" i="2"/>
  <c r="BI19" i="2"/>
  <c r="BI18" i="2"/>
  <c r="BI16" i="2"/>
  <c r="BH3" i="2"/>
  <c r="BH7" i="2"/>
  <c r="BI24" i="2"/>
  <c r="BH2" i="2"/>
  <c r="BI10" i="2"/>
  <c r="BI31" i="2"/>
  <c r="BI13" i="2"/>
  <c r="BI11" i="2"/>
  <c r="BH25" i="2"/>
  <c r="BH4" i="2"/>
  <c r="BI32"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10" i="2"/>
  <c r="AE8" i="2"/>
  <c r="AG7" i="2"/>
  <c r="AL10" i="2"/>
  <c r="AE30" i="2"/>
  <c r="AK17" i="2"/>
  <c r="AE28" i="2"/>
  <c r="AG30" i="2"/>
  <c r="AJ30" i="2" s="1"/>
  <c r="AE19" i="2"/>
  <c r="AL11" i="2"/>
  <c r="AG8" i="2"/>
  <c r="AJ8" i="2" s="1"/>
  <c r="AE20" i="2"/>
  <c r="AK11" i="2"/>
  <c r="AI23" i="2"/>
  <c r="AJ23" i="2" s="1"/>
  <c r="AI20" i="2"/>
  <c r="AJ20" i="2" s="1"/>
  <c r="AL32" i="2"/>
  <c r="AE17" i="2"/>
  <c r="AK7" i="2"/>
  <c r="AL33" i="2"/>
  <c r="AK28" i="2"/>
  <c r="AI28" i="2"/>
  <c r="AK32" i="2"/>
  <c r="AG17" i="2"/>
  <c r="AJ17" i="2" s="1"/>
  <c r="AG9" i="2"/>
  <c r="AE33" i="2"/>
  <c r="AK30" i="2"/>
  <c r="AK8" i="2"/>
  <c r="AL8" i="2"/>
  <c r="AL30" i="2"/>
  <c r="AI4" i="2"/>
  <c r="BP47" i="5"/>
  <c r="BQ47" i="5" s="1"/>
  <c r="BP13" i="5"/>
  <c r="BQ13" i="5" s="1"/>
  <c r="AK4" i="2"/>
  <c r="BP45" i="5"/>
  <c r="BQ45" i="5" s="1"/>
  <c r="BP53" i="5"/>
  <c r="BQ53" i="5" s="1"/>
  <c r="AE29" i="2"/>
  <c r="AE5" i="2"/>
  <c r="AI2" i="2"/>
  <c r="AI29" i="2"/>
  <c r="AS11" i="2"/>
  <c r="AS32" i="2"/>
  <c r="AS10" i="2"/>
  <c r="AS13" i="2"/>
  <c r="AS24" i="2"/>
  <c r="AS31" i="2"/>
  <c r="AG29" i="2"/>
  <c r="AE22" i="2"/>
  <c r="AL25" i="2"/>
  <c r="BP61" i="5"/>
  <c r="BQ61" i="5" s="1"/>
  <c r="BP7" i="5"/>
  <c r="BQ7" i="5" s="1"/>
  <c r="BP19" i="5"/>
  <c r="BQ19" i="5" s="1"/>
  <c r="BP35" i="5"/>
  <c r="BQ35" i="5" s="1"/>
  <c r="BP33" i="5"/>
  <c r="BQ33" i="5" s="1"/>
  <c r="BP29" i="5"/>
  <c r="BQ29" i="5" s="1"/>
  <c r="AK13" i="2"/>
  <c r="BP15" i="5"/>
  <c r="BQ15" i="5" s="1"/>
  <c r="BP59" i="5"/>
  <c r="BQ59" i="5" s="1"/>
  <c r="AL4" i="2"/>
  <c r="BP57" i="5"/>
  <c r="BQ57" i="5" s="1"/>
  <c r="AG5" i="2"/>
  <c r="AE9" i="2"/>
  <c r="AI3" i="2"/>
  <c r="AJ3" i="2" s="1"/>
  <c r="BP21" i="5"/>
  <c r="BQ21" i="5" s="1"/>
  <c r="E21" i="2"/>
  <c r="CH2" i="2"/>
  <c r="CI5" i="2" s="1"/>
  <c r="AK3" i="2"/>
  <c r="AG4" i="2"/>
  <c r="AC12" i="2"/>
  <c r="BL12" i="2" s="1"/>
  <c r="AI26" i="2"/>
  <c r="AG28" i="2"/>
  <c r="AL28" i="2"/>
  <c r="AG6" i="2"/>
  <c r="AL2" i="2"/>
  <c r="AI12" i="2"/>
  <c r="AJ12" i="2" s="1"/>
  <c r="CJ5" i="2"/>
  <c r="CJ6" i="2"/>
  <c r="AE23" i="2"/>
  <c r="AE26" i="2"/>
  <c r="CH3" i="2"/>
  <c r="CJ3" i="2" s="1"/>
  <c r="AL13" i="2"/>
  <c r="AI19" i="2"/>
  <c r="AE14" i="2"/>
  <c r="AI15" i="2"/>
  <c r="AJ15" i="2" s="1"/>
  <c r="AE12" i="2"/>
  <c r="AK22" i="2"/>
  <c r="AK19" i="2"/>
  <c r="AG19" i="2"/>
  <c r="AL19" i="2"/>
  <c r="AK15" i="2"/>
  <c r="AG26" i="2"/>
  <c r="AL15" i="2"/>
  <c r="AI22" i="2"/>
  <c r="AJ22" i="2" s="1"/>
  <c r="BP27" i="5"/>
  <c r="BQ27" i="5" s="1"/>
  <c r="BP3" i="5"/>
  <c r="BQ3" i="5" s="1"/>
  <c r="BP11" i="5"/>
  <c r="BQ11" i="5" s="1"/>
  <c r="BP25" i="5"/>
  <c r="BQ25" i="5" s="1"/>
  <c r="AC19" i="2"/>
  <c r="BL19" i="2" s="1"/>
  <c r="AE27" i="2"/>
  <c r="AE6" i="2"/>
  <c r="AK2" i="2"/>
  <c r="AK25" i="2"/>
  <c r="AG25" i="2"/>
  <c r="AS25" i="2" s="1"/>
  <c r="CB8" i="2"/>
  <c r="CB7" i="2"/>
  <c r="AE15" i="2"/>
  <c r="AI9" i="2"/>
  <c r="AI5" i="2"/>
  <c r="BP5" i="5"/>
  <c r="BQ5" i="5" s="1"/>
  <c r="BP17" i="5"/>
  <c r="BQ17" i="5" s="1"/>
  <c r="BP37" i="5"/>
  <c r="BQ37" i="5" s="1"/>
  <c r="BP9" i="5"/>
  <c r="BQ9" i="5" s="1"/>
  <c r="AG14" i="2"/>
  <c r="BP55" i="5"/>
  <c r="BQ55" i="5" s="1"/>
  <c r="BP23" i="5"/>
  <c r="BQ23" i="5" s="1"/>
  <c r="BP63" i="5"/>
  <c r="BQ63" i="5" s="1"/>
  <c r="BP51" i="5"/>
  <c r="BQ51" i="5" s="1"/>
  <c r="BP65" i="5"/>
  <c r="BQ65" i="5" s="1"/>
  <c r="BP31" i="5"/>
  <c r="BQ31" i="5" s="1"/>
  <c r="BP41" i="5"/>
  <c r="BQ41" i="5" s="1"/>
  <c r="AK6" i="2"/>
  <c r="BP43" i="5"/>
  <c r="BQ43" i="5" s="1"/>
  <c r="BP49" i="5"/>
  <c r="BQ49" i="5" s="1"/>
  <c r="AG2" i="2"/>
  <c r="BP39" i="5"/>
  <c r="BQ39" i="5" s="1"/>
  <c r="AL22" i="2"/>
  <c r="E7" i="2"/>
  <c r="BG8" i="2"/>
  <c r="BG7" i="2"/>
  <c r="BG16" i="2"/>
  <c r="BG30" i="2"/>
  <c r="BG6" i="2"/>
  <c r="BG24" i="2"/>
  <c r="BG22" i="2"/>
  <c r="BG5" i="2"/>
  <c r="BG12" i="2"/>
  <c r="BG33" i="2"/>
  <c r="BG23" i="2"/>
  <c r="BG4" i="2"/>
  <c r="BG21" i="2"/>
  <c r="BG2" i="2"/>
  <c r="BG27" i="2"/>
  <c r="BG13" i="2"/>
  <c r="BG18" i="2"/>
  <c r="BG14" i="2"/>
  <c r="BG17" i="2"/>
  <c r="BG26" i="2"/>
  <c r="BG32" i="2"/>
  <c r="BG3" i="2"/>
  <c r="BG19" i="2"/>
  <c r="BG15" i="2"/>
  <c r="BG20" i="2"/>
  <c r="BG29" i="2"/>
  <c r="BG10" i="2"/>
  <c r="K9" i="2"/>
  <c r="E9" i="2"/>
  <c r="BE11" i="2"/>
  <c r="E11" i="2"/>
  <c r="K25" i="2"/>
  <c r="E25" i="2"/>
  <c r="K28" i="2"/>
  <c r="E28" i="2"/>
  <c r="BF28" i="2"/>
  <c r="AC25" i="2"/>
  <c r="BL25" i="2" s="1"/>
  <c r="BE9" i="2"/>
  <c r="BF9" i="2"/>
  <c r="AC21" i="2"/>
  <c r="BL21" i="2" s="1"/>
  <c r="AC15" i="2"/>
  <c r="BL15" i="2" s="1"/>
  <c r="AE21" i="2"/>
  <c r="AC32" i="2"/>
  <c r="BL32" i="2" s="1"/>
  <c r="AC29" i="2"/>
  <c r="BL29" i="2" s="1"/>
  <c r="AC17" i="2"/>
  <c r="BL17" i="2" s="1"/>
  <c r="AK14" i="2"/>
  <c r="AC28" i="2"/>
  <c r="BL28" i="2" s="1"/>
  <c r="AC7" i="2"/>
  <c r="BL7" i="2" s="1"/>
  <c r="AC23" i="2"/>
  <c r="BL23" i="2" s="1"/>
  <c r="AG21" i="2"/>
  <c r="AC30" i="2"/>
  <c r="BL30" i="2" s="1"/>
  <c r="AC11" i="2"/>
  <c r="BL11" i="2" s="1"/>
  <c r="AC20" i="2"/>
  <c r="BL20" i="2" s="1"/>
  <c r="AC8" i="2"/>
  <c r="BL8" i="2" s="1"/>
  <c r="AC2" i="2"/>
  <c r="BL2" i="2" s="1"/>
  <c r="AC9" i="2"/>
  <c r="BL9" i="2" s="1"/>
  <c r="AC10" i="2"/>
  <c r="BL10" i="2" s="1"/>
  <c r="AC13" i="2"/>
  <c r="BL13" i="2" s="1"/>
  <c r="AC5" i="2"/>
  <c r="BL5" i="2" s="1"/>
  <c r="AC4" i="2"/>
  <c r="BL4" i="2" s="1"/>
  <c r="AC16" i="2"/>
  <c r="BL16" i="2" s="1"/>
  <c r="AC33" i="2"/>
  <c r="BL33" i="2" s="1"/>
  <c r="AC26" i="2"/>
  <c r="BL26" i="2" s="1"/>
  <c r="AC27" i="2"/>
  <c r="BL27" i="2" s="1"/>
  <c r="AC24" i="2"/>
  <c r="BL24" i="2" s="1"/>
  <c r="AC14" i="2"/>
  <c r="BL14" i="2" s="1"/>
  <c r="AC18" i="2"/>
  <c r="BL18" i="2" s="1"/>
  <c r="AI21" i="2"/>
  <c r="AL18" i="2"/>
  <c r="AG18" i="2"/>
  <c r="AS18" i="2" s="1"/>
  <c r="AI7" i="2"/>
  <c r="AK16" i="2"/>
  <c r="AI16" i="2"/>
  <c r="AS16" i="2" s="1"/>
  <c r="AC22" i="2"/>
  <c r="BL22" i="2" s="1"/>
  <c r="AK27" i="2"/>
  <c r="AI27" i="2"/>
  <c r="AJ27" i="2" s="1"/>
  <c r="AI6" i="2"/>
  <c r="AC6" i="2"/>
  <c r="BL6" i="2" s="1"/>
  <c r="AI14" i="2"/>
  <c r="AC3" i="2"/>
  <c r="BL3" i="2" s="1"/>
  <c r="AG33" i="2"/>
  <c r="AJ33" i="2" s="1"/>
  <c r="BE28" i="2"/>
  <c r="BS24" i="2"/>
  <c r="BS4" i="2"/>
  <c r="BF25" i="2"/>
  <c r="BE25" i="2"/>
  <c r="BE26" i="2"/>
  <c r="K26" i="2"/>
  <c r="BE8" i="2"/>
  <c r="K8" i="2"/>
  <c r="BF22" i="2"/>
  <c r="K22" i="2"/>
  <c r="BF23" i="2"/>
  <c r="K23" i="2"/>
  <c r="BF4" i="2"/>
  <c r="K4" i="2"/>
  <c r="BE3" i="2"/>
  <c r="K3" i="2"/>
  <c r="BE33" i="2"/>
  <c r="K33" i="2"/>
  <c r="BE30" i="2"/>
  <c r="K30" i="2"/>
  <c r="BE24" i="2"/>
  <c r="K24" i="2"/>
  <c r="BF24" i="2"/>
  <c r="BE15" i="2"/>
  <c r="K15" i="2"/>
  <c r="BF17" i="2"/>
  <c r="K17" i="2"/>
  <c r="BE5" i="2"/>
  <c r="K5" i="2"/>
  <c r="BF12" i="2"/>
  <c r="K12" i="2"/>
  <c r="BE29" i="2"/>
  <c r="K29" i="2"/>
  <c r="BF19" i="2"/>
  <c r="K19" i="2"/>
  <c r="BF7" i="2"/>
  <c r="K7" i="2"/>
  <c r="BF10" i="2"/>
  <c r="K10" i="2"/>
  <c r="BF11" i="2"/>
  <c r="K11" i="2"/>
  <c r="BF6" i="2"/>
  <c r="K6" i="2"/>
  <c r="BE2" i="2"/>
  <c r="K2" i="2"/>
  <c r="BF16" i="2"/>
  <c r="K16" i="2"/>
  <c r="BF14" i="2"/>
  <c r="K14" i="2"/>
  <c r="BF18" i="2"/>
  <c r="K18" i="2"/>
  <c r="BE32" i="2"/>
  <c r="K32" i="2"/>
  <c r="BF21" i="2"/>
  <c r="K21" i="2"/>
  <c r="BF27" i="2"/>
  <c r="K27" i="2"/>
  <c r="BE20" i="2"/>
  <c r="K20" i="2"/>
  <c r="BF13" i="2"/>
  <c r="K13" i="2"/>
  <c r="BE13" i="2"/>
  <c r="BS15" i="2"/>
  <c r="BS10" i="2"/>
  <c r="BS14" i="2"/>
  <c r="BE10" i="2"/>
  <c r="BS16" i="2"/>
  <c r="AL5" i="2"/>
  <c r="BS32" i="2"/>
  <c r="BS33" i="2"/>
  <c r="BS5" i="2"/>
  <c r="AL20" i="2"/>
  <c r="AK20" i="2"/>
  <c r="BS17" i="2"/>
  <c r="AL6" i="2"/>
  <c r="BS23" i="2"/>
  <c r="BF20" i="2"/>
  <c r="AL9" i="2"/>
  <c r="BS22" i="2"/>
  <c r="AK29" i="2"/>
  <c r="AK9" i="2"/>
  <c r="BS26" i="2"/>
  <c r="AL16" i="2"/>
  <c r="BS9" i="2"/>
  <c r="BS29" i="2"/>
  <c r="BS7" i="2"/>
  <c r="AL27" i="2"/>
  <c r="BS27" i="2"/>
  <c r="BS2" i="2"/>
  <c r="BS25" i="2"/>
  <c r="BS11" i="2"/>
  <c r="BS30" i="2"/>
  <c r="BS20" i="2"/>
  <c r="BS28" i="2"/>
  <c r="BS18" i="2"/>
  <c r="BE7" i="2"/>
  <c r="BS19" i="2"/>
  <c r="AK26" i="2"/>
  <c r="AL7" i="2"/>
  <c r="AK21" i="2"/>
  <c r="AL12" i="2"/>
  <c r="AK12" i="2"/>
  <c r="AK24" i="2"/>
  <c r="BS6" i="2"/>
  <c r="AL26" i="2"/>
  <c r="BS3" i="2"/>
  <c r="AL29" i="2"/>
  <c r="AK33" i="2"/>
  <c r="AK5" i="2"/>
  <c r="AK18" i="2"/>
  <c r="AL23" i="2"/>
  <c r="AL31" i="2"/>
  <c r="AL14" i="2"/>
  <c r="AL24" i="2"/>
  <c r="AL21" i="2"/>
  <c r="BF30" i="2"/>
  <c r="BF3" i="2"/>
  <c r="BS13" i="2"/>
  <c r="BF2" i="2"/>
  <c r="AK23" i="2"/>
  <c r="BS8" i="2"/>
  <c r="BS12" i="2"/>
  <c r="BE14" i="2"/>
  <c r="BE19" i="2"/>
  <c r="BE21" i="2"/>
  <c r="BE12" i="2"/>
  <c r="BF8" i="2"/>
  <c r="BF26" i="2"/>
  <c r="BS21" i="2"/>
  <c r="BE16" i="2"/>
  <c r="AK31" i="2"/>
  <c r="BE4" i="2"/>
  <c r="BF29" i="2"/>
  <c r="BF33" i="2"/>
  <c r="BE27" i="2"/>
  <c r="BE17" i="2"/>
  <c r="BE23" i="2"/>
  <c r="BF15" i="2"/>
  <c r="BF32" i="2"/>
  <c r="BF5" i="2"/>
  <c r="BE6" i="2"/>
  <c r="BE22" i="2"/>
  <c r="BE18"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31" i="2"/>
  <c r="AW31" i="2"/>
  <c r="BA31" i="2"/>
  <c r="P31" i="2"/>
  <c r="P36" i="2" s="1"/>
  <c r="J31" i="2"/>
  <c r="CB2" i="2" s="1"/>
  <c r="BC31" i="2"/>
  <c r="X31" i="2"/>
  <c r="X36" i="2" s="1"/>
  <c r="BQ31" i="2"/>
  <c r="BT31" i="2" s="1"/>
  <c r="BP31" i="2"/>
  <c r="BP37" i="2" s="1"/>
  <c r="BR31" i="2"/>
  <c r="BR36" i="2" s="1"/>
  <c r="AJ19" i="2" l="1"/>
  <c r="AJ2" i="2"/>
  <c r="AJ4" i="2"/>
  <c r="AJ7" i="2"/>
  <c r="AJ26" i="2"/>
  <c r="AJ6" i="2"/>
  <c r="AJ5" i="2"/>
  <c r="AJ9" i="2"/>
  <c r="AJ14" i="2"/>
  <c r="AJ28" i="2"/>
  <c r="AJ29" i="2"/>
  <c r="AJ21" i="2"/>
  <c r="AJ25" i="2"/>
  <c r="AJ16" i="2"/>
  <c r="AJ18"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6" i="2"/>
  <c r="AR6" i="2" s="1"/>
  <c r="AN15" i="2"/>
  <c r="AR15" i="2" s="1"/>
  <c r="AM8" i="2"/>
  <c r="AM33" i="2"/>
  <c r="AN4" i="2"/>
  <c r="AR4" i="2" s="1"/>
  <c r="AM30" i="2"/>
  <c r="AN11" i="2"/>
  <c r="AR11" i="2" s="1"/>
  <c r="AN26" i="2"/>
  <c r="AR26" i="2" s="1"/>
  <c r="AM20" i="2"/>
  <c r="AM27" i="2"/>
  <c r="AM15" i="2"/>
  <c r="AN2" i="2"/>
  <c r="AR2" i="2" s="1"/>
  <c r="AM14" i="2"/>
  <c r="AN8" i="2"/>
  <c r="AR8" i="2" s="1"/>
  <c r="AN29" i="2"/>
  <c r="AR29" i="2" s="1"/>
  <c r="AN20" i="2"/>
  <c r="AR20" i="2" s="1"/>
  <c r="AM6" i="2"/>
  <c r="AN19" i="2"/>
  <c r="AR19" i="2" s="1"/>
  <c r="AN3" i="2"/>
  <c r="AM23" i="2"/>
  <c r="AM24" i="2"/>
  <c r="AN27" i="2"/>
  <c r="AR27" i="2" s="1"/>
  <c r="AN28" i="2"/>
  <c r="AR28" i="2" s="1"/>
  <c r="AM13" i="2"/>
  <c r="AM19" i="2"/>
  <c r="AM32" i="2"/>
  <c r="AM17" i="2"/>
  <c r="AM25" i="2"/>
  <c r="AM22" i="2"/>
  <c r="AM16" i="2"/>
  <c r="AM2" i="2"/>
  <c r="AM28" i="2"/>
  <c r="AN10" i="2"/>
  <c r="AR10" i="2" s="1"/>
  <c r="AN21" i="2"/>
  <c r="AR21" i="2" s="1"/>
  <c r="AN7" i="2"/>
  <c r="AR7" i="2" s="1"/>
  <c r="AN16" i="2"/>
  <c r="AR16" i="2" s="1"/>
  <c r="AN18" i="2"/>
  <c r="AR18" i="2" s="1"/>
  <c r="AN33" i="2"/>
  <c r="AR33" i="2" s="1"/>
  <c r="AM21" i="2"/>
  <c r="AM26" i="2"/>
  <c r="AM7" i="2"/>
  <c r="AN14" i="2"/>
  <c r="AR14" i="2" s="1"/>
  <c r="AM4" i="2"/>
  <c r="AM10" i="2"/>
  <c r="AN13" i="2"/>
  <c r="AR13" i="2" s="1"/>
  <c r="AN25" i="2"/>
  <c r="AR25" i="2" s="1"/>
  <c r="AN32" i="2"/>
  <c r="AR32" i="2" s="1"/>
  <c r="AM12" i="2"/>
  <c r="AN12" i="2"/>
  <c r="AR12" i="2" s="1"/>
  <c r="AN5" i="2"/>
  <c r="AR5" i="2" s="1"/>
  <c r="AN24" i="2"/>
  <c r="AR24" i="2" s="1"/>
  <c r="AM3" i="2"/>
  <c r="BM3" i="2" s="1"/>
  <c r="AM9" i="2"/>
  <c r="AM29" i="2"/>
  <c r="AN23" i="2"/>
  <c r="AR23" i="2" s="1"/>
  <c r="AN17" i="2"/>
  <c r="AR17" i="2" s="1"/>
  <c r="AM18" i="2"/>
  <c r="AN9" i="2"/>
  <c r="AR9" i="2" s="1"/>
  <c r="AM5" i="2"/>
  <c r="AN22" i="2"/>
  <c r="AR22" i="2" s="1"/>
  <c r="AN30" i="2"/>
  <c r="AR30" i="2" s="1"/>
  <c r="AM11" i="2"/>
  <c r="AS3" i="2"/>
  <c r="AN31" i="2"/>
  <c r="AS23" i="2"/>
  <c r="AS30" i="2"/>
  <c r="AS8" i="2"/>
  <c r="AS7" i="2"/>
  <c r="AS17" i="2"/>
  <c r="AS28" i="2"/>
  <c r="AS20" i="2"/>
  <c r="AP33" i="2"/>
  <c r="AO28" i="2"/>
  <c r="AS33" i="2"/>
  <c r="AS4" i="2"/>
  <c r="AS2" i="2"/>
  <c r="AS19" i="2"/>
  <c r="AS29" i="2"/>
  <c r="AS5" i="2"/>
  <c r="AS21" i="2"/>
  <c r="AS9" i="2"/>
  <c r="AS22" i="2"/>
  <c r="AS14" i="2"/>
  <c r="AS15" i="2"/>
  <c r="AS6" i="2"/>
  <c r="AS27" i="2"/>
  <c r="AS12" i="2"/>
  <c r="AS26" i="2"/>
  <c r="CA18" i="2"/>
  <c r="CI6" i="2"/>
  <c r="CH4" i="2"/>
  <c r="CJ4" i="2" s="1"/>
  <c r="CB4" i="2"/>
  <c r="CB11" i="2"/>
  <c r="AO25" i="2"/>
  <c r="BQ67" i="5"/>
  <c r="BP67" i="5"/>
  <c r="AP9" i="2"/>
  <c r="AP28" i="2"/>
  <c r="BG31" i="2"/>
  <c r="BG36" i="2" s="1"/>
  <c r="AP25" i="2"/>
  <c r="K31" i="2"/>
  <c r="AP31" i="2" s="1"/>
  <c r="E31" i="2"/>
  <c r="E35" i="2" s="1"/>
  <c r="AP18" i="2"/>
  <c r="AC31" i="2"/>
  <c r="BL31" i="2" s="1"/>
  <c r="AO9" i="2"/>
  <c r="AM31" i="2"/>
  <c r="AP12" i="2"/>
  <c r="AP23" i="2"/>
  <c r="AP26" i="2"/>
  <c r="AO4" i="2"/>
  <c r="AP4" i="2"/>
  <c r="AO13" i="2"/>
  <c r="AP13" i="2"/>
  <c r="AO14" i="2"/>
  <c r="AP14" i="2"/>
  <c r="AO7" i="2"/>
  <c r="AP7" i="2"/>
  <c r="AO15" i="2"/>
  <c r="AP15" i="2"/>
  <c r="AO32" i="2"/>
  <c r="AP32" i="2"/>
  <c r="AO11" i="2"/>
  <c r="AP11" i="2"/>
  <c r="AP5" i="2"/>
  <c r="AP24" i="2"/>
  <c r="AO3" i="2"/>
  <c r="AP3" i="2"/>
  <c r="AO22" i="2"/>
  <c r="AP22" i="2"/>
  <c r="AO30" i="2"/>
  <c r="AP30" i="2"/>
  <c r="AO8" i="2"/>
  <c r="AP8" i="2"/>
  <c r="AP21" i="2"/>
  <c r="AO6" i="2"/>
  <c r="AP6" i="2"/>
  <c r="AP20" i="2"/>
  <c r="AO16" i="2"/>
  <c r="AP16" i="2"/>
  <c r="AO19" i="2"/>
  <c r="AP19" i="2"/>
  <c r="AO27" i="2"/>
  <c r="AP27" i="2"/>
  <c r="AO2" i="2"/>
  <c r="AP2" i="2"/>
  <c r="AO10" i="2"/>
  <c r="AP10" i="2"/>
  <c r="AP29" i="2"/>
  <c r="AO17" i="2"/>
  <c r="AP17" i="2"/>
  <c r="AO23" i="2"/>
  <c r="AO26" i="2"/>
  <c r="AO20" i="2"/>
  <c r="AO5" i="2"/>
  <c r="AO24" i="2"/>
  <c r="AO33" i="2"/>
  <c r="AO18" i="2"/>
  <c r="AO29" i="2"/>
  <c r="AO21" i="2"/>
  <c r="AO12" i="2"/>
  <c r="BE31" i="2"/>
  <c r="BE35" i="2" s="1"/>
  <c r="BF31" i="2"/>
  <c r="BF36" i="2" s="1"/>
  <c r="BQ67" i="4"/>
  <c r="BQ68" i="4" s="1"/>
  <c r="BP67" i="4"/>
  <c r="BP68" i="4" s="1"/>
  <c r="BS31" i="2"/>
  <c r="BS37" i="2" s="1"/>
  <c r="BD31" i="2"/>
  <c r="BP68" i="10" l="1"/>
  <c r="BM31" i="2"/>
  <c r="AQ12" i="2"/>
  <c r="BM12" i="2"/>
  <c r="AQ28" i="2"/>
  <c r="BM28" i="2"/>
  <c r="AQ11" i="2"/>
  <c r="BM11" i="2"/>
  <c r="AQ16" i="2"/>
  <c r="BM16" i="2"/>
  <c r="AQ10" i="2"/>
  <c r="BM10" i="2"/>
  <c r="AQ25" i="2"/>
  <c r="BM25" i="2"/>
  <c r="AQ5" i="2"/>
  <c r="BM5" i="2"/>
  <c r="AQ4" i="2"/>
  <c r="BM4" i="2"/>
  <c r="AQ17" i="2"/>
  <c r="BM17" i="2"/>
  <c r="AQ15" i="2"/>
  <c r="BM15" i="2"/>
  <c r="AQ32" i="2"/>
  <c r="BM32" i="2"/>
  <c r="AQ27" i="2"/>
  <c r="BM27" i="2"/>
  <c r="AQ18" i="2"/>
  <c r="BM18" i="2"/>
  <c r="AQ7" i="2"/>
  <c r="BM7" i="2"/>
  <c r="AQ19" i="2"/>
  <c r="BM19" i="2"/>
  <c r="AQ20" i="2"/>
  <c r="BM20" i="2"/>
  <c r="AQ26" i="2"/>
  <c r="BM26" i="2"/>
  <c r="AQ13" i="2"/>
  <c r="BM13" i="2"/>
  <c r="AQ21" i="2"/>
  <c r="BM21" i="2"/>
  <c r="AQ14" i="2"/>
  <c r="BM14" i="2"/>
  <c r="AQ29" i="2"/>
  <c r="BM29" i="2"/>
  <c r="AQ30" i="2"/>
  <c r="BM30" i="2"/>
  <c r="AQ9" i="2"/>
  <c r="BM9" i="2"/>
  <c r="AQ24" i="2"/>
  <c r="BM24" i="2"/>
  <c r="AQ23" i="2"/>
  <c r="BM23" i="2"/>
  <c r="AQ33" i="2"/>
  <c r="BM33" i="2"/>
  <c r="AQ22" i="2"/>
  <c r="BM22" i="2"/>
  <c r="AQ8" i="2"/>
  <c r="BM8" i="2"/>
  <c r="AQ2" i="2"/>
  <c r="BM2" i="2"/>
  <c r="AQ6" i="2"/>
  <c r="BM6"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31" i="2"/>
  <c r="AQ31" i="2"/>
  <c r="CJ7" i="2"/>
  <c r="CK4" i="2" s="1"/>
  <c r="AO31"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<sst xmlns="http://schemas.openxmlformats.org/spreadsheetml/2006/main" count="7347" uniqueCount="1853">
  <si>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</si>
  <si>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</si>
  <si>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</si>
  <si>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</si>
  <si>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</si>
  <si>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</si>
  <si>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</si>
  <si>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</si>
  <si>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</si>
  <si>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</si>
  <si>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</si>
  <si>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</si>
  <si>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</si>
  <si>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</si>
  <si>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</si>
  <si>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</si>
  <si>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</si>
  <si>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</si>
  <si>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</si>
  <si>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</si>
  <si>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</si>
  <si>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</si>
  <si>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</si>
  <si>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</si>
  <si>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</si>
  <si>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</si>
  <si>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</si>
  <si>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</si>
  <si>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</si>
  <si>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</si>
  <si>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</si>
  <si>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</si>
  <si>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</si>
  <si>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</si>
  <si>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</si>
  <si>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</si>
  <si>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</si>
  <si>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</si>
  <si>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</si>
  <si>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</si>
  <si>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</si>
  <si>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</si>
  <si>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</si>
  <si>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</si>
  <si>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</si>
  <si>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</si>
  <si>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</si>
  <si>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</si>
  <si>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</si>
  <si>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</si>
  <si>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</si>
  <si>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</si>
  <si>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</si>
  <si>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</si>
  <si>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</si>
  <si>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</si>
  <si>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</si>
  <si>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</si>
  <si>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</si>
  <si>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</si>
  <si>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</si>
  <si>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</si>
  <si>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</si>
  <si>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</si>
  <si>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</si>
  <si>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</si>
  <si>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</si>
  <si>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</si>
  <si>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</si>
  <si>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</si>
  <si>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</si>
  <si>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</si>
  <si>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</si>
  <si>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</si>
  <si>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</si>
  <si>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</si>
  <si>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</si>
  <si>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</si>
  <si>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</si>
  <si>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</si>
  <si>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</si>
  <si>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</si>
  <si>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</si>
  <si>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</si>
  <si>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</si>
  <si>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</si>
  <si>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</si>
  <si>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</si>
  <si>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</si>
  <si>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</si>
  <si>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</si>
  <si>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</si>
  <si>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</si>
  <si>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</si>
  <si>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</si>
  <si>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</si>
  <si>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</si>
  <si>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</si>
  <si>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</si>
  <si>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</si>
  <si>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</si>
  <si>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</si>
  <si>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</si>
  <si>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</si>
  <si>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</si>
  <si>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</si>
  <si>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</si>
  <si>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</si>
  <si>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</si>
  <si>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</si>
  <si>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</si>
  <si>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</si>
  <si>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</si>
  <si>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</si>
  <si>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</si>
  <si>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</si>
  <si>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</si>
  <si>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</si>
  <si>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</si>
  <si>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</si>
  <si>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</si>
  <si>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</si>
  <si>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</si>
  <si>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</si>
  <si>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</si>
  <si>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</si>
  <si>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</si>
  <si>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</si>
  <si>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</si>
  <si>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</si>
  <si>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</si>
  <si>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</si>
  <si>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</si>
  <si>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</si>
  <si>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</si>
  <si>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</si>
  <si>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</si>
  <si>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</si>
  <si>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</si>
  <si>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</si>
  <si>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</si>
  <si>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</si>
  <si>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</si>
  <si>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</si>
  <si>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</si>
  <si>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</si>
  <si>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</si>
  <si>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</si>
  <si>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</si>
  <si>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</si>
  <si>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</si>
  <si>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</si>
  <si>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</si>
  <si>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</si>
  <si>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</si>
  <si>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</si>
  <si>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</si>
  <si>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</si>
  <si>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</si>
  <si>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</si>
  <si>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</si>
  <si>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</si>
  <si>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</si>
  <si>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</si>
  <si>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</si>
  <si>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</si>
  <si>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</si>
  <si>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</si>
  <si>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</si>
  <si>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</si>
  <si>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</si>
  <si>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</si>
  <si>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</si>
  <si>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</si>
  <si>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</si>
  <si>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</si>
  <si>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</si>
  <si>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</si>
  <si>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</si>
  <si>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</si>
  <si>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</si>
  <si>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</si>
  <si>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</si>
  <si>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</si>
  <si>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</si>
  <si>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</si>
  <si>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</si>
  <si>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</si>
  <si>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</si>
  <si>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</si>
  <si>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</si>
  <si>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</si>
  <si>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</si>
  <si>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</si>
  <si>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</si>
  <si>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</si>
  <si>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</si>
  <si>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</si>
  <si>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</si>
  <si>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</si>
  <si>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</si>
  <si>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</si>
  <si>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</si>
  <si>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</si>
  <si>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</si>
  <si>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</si>
  <si>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</si>
  <si>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</si>
  <si>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</si>
  <si>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</si>
  <si>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</si>
  <si>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</si>
  <si>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</si>
  <si>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</si>
  <si>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</si>
  <si>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</si>
  <si>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</si>
  <si>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</si>
  <si>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</si>
  <si>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</si>
  <si>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</si>
  <si>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</si>
  <si>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</si>
  <si>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</si>
  <si>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</si>
  <si>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</si>
  <si>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</si>
  <si>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</si>
  <si>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</si>
  <si>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</si>
  <si>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</si>
  <si>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</si>
  <si>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</si>
  <si>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</si>
  <si>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</si>
  <si>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</si>
  <si>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</si>
  <si>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</si>
  <si>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</si>
  <si>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</si>
  <si>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</si>
  <si>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</si>
  <si>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</si>
  <si>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</si>
  <si>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</si>
  <si>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</si>
  <si>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</si>
  <si>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</si>
  <si>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</si>
  <si>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</si>
  <si>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</si>
  <si>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</si>
  <si>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</si>
  <si>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</si>
  <si>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</si>
  <si>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</si>
  <si>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</si>
  <si>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</si>
  <si>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</si>
  <si>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</si>
  <si>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</si>
  <si>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</si>
  <si>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</si>
  <si>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</si>
  <si>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</si>
  <si>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</si>
  <si>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</si>
  <si>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</si>
  <si>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</si>
  <si>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</si>
  <si>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</si>
  <si>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</si>
  <si>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</si>
  <si>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</si>
  <si>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</si>
  <si>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</si>
  <si>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</si>
  <si>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</si>
  <si>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</si>
  <si>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</si>
  <si>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</si>
  <si>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</si>
  <si>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</si>
  <si>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</si>
  <si>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</si>
  <si>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</si>
  <si>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</si>
  <si>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</si>
  <si>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</si>
  <si>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</si>
  <si>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</si>
  <si>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</si>
  <si>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</si>
  <si>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</si>
  <si>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</si>
  <si>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</si>
  <si>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</si>
  <si>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</si>
  <si>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</si>
  <si>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</si>
  <si>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</si>
  <si>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</si>
  <si>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</si>
  <si>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</si>
  <si>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</si>
  <si>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</si>
  <si>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</si>
  <si>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</si>
  <si>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</si>
  <si>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</si>
  <si>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</si>
  <si>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</si>
  <si>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</si>
  <si>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</si>
  <si>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</si>
  <si>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</si>
  <si>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</si>
  <si>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</si>
  <si>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</si>
  <si>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</si>
  <si>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</si>
  <si>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</si>
  <si>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</si>
  <si>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</si>
  <si>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</si>
  <si>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</si>
  <si>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</si>
  <si>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</si>
  <si>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</si>
  <si>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</si>
  <si>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</si>
  <si>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</si>
  <si>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</si>
  <si>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</si>
  <si>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</si>
  <si>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</si>
  <si>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</si>
  <si>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</si>
  <si>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</si>
  <si>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</si>
  <si>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</si>
  <si>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</si>
  <si>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</si>
  <si>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</si>
  <si>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</si>
  <si>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</si>
  <si>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</si>
  <si>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</si>
  <si>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</si>
  <si>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</si>
  <si>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</si>
  <si>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</si>
  <si>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</si>
  <si>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</si>
  <si>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</si>
  <si>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</si>
  <si>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</si>
  <si>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</si>
  <si>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</si>
  <si>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</si>
  <si>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</si>
  <si>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</si>
  <si>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</si>
  <si>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</si>
  <si>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</si>
  <si>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</si>
  <si>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</si>
  <si>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</si>
  <si>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</si>
  <si>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</si>
  <si>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</si>
  <si>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</si>
  <si>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</si>
  <si>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</si>
  <si>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</si>
  <si>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</si>
  <si>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</si>
  <si>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</si>
  <si>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</si>
  <si>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</si>
  <si>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</si>
  <si>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</si>
  <si>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</si>
  <si>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</si>
  <si>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</si>
  <si>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</si>
  <si>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</si>
  <si>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</si>
  <si>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</si>
  <si>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</si>
  <si>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</si>
  <si>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</si>
  <si>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</si>
  <si>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</si>
  <si>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</si>
  <si>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</si>
  <si>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</si>
  <si>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</si>
  <si>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</si>
  <si>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</si>
  <si>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</si>
  <si>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</si>
  <si>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</si>
  <si>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</si>
  <si>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</si>
  <si>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</si>
  <si>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</si>
  <si>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</si>
  <si>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</si>
  <si>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</si>
  <si>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</si>
  <si>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</si>
  <si>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</si>
  <si>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</si>
  <si>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</si>
  <si>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</si>
  <si>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</si>
  <si>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</si>
  <si>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</si>
  <si>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</si>
  <si>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</si>
  <si>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</si>
  <si>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</si>
  <si>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</si>
  <si>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</si>
  <si>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</si>
  <si>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</si>
  <si>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</si>
  <si>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</si>
  <si>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</si>
  <si>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</si>
  <si>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</si>
  <si>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</si>
  <si>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</si>
  <si>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</si>
  <si>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</si>
  <si>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</si>
  <si>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</si>
  <si>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</si>
  <si>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</si>
  <si>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</si>
  <si>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</si>
  <si>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</si>
  <si>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</si>
  <si>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</si>
  <si>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</si>
  <si>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</si>
  <si>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</si>
  <si>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</si>
  <si>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</si>
  <si>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</si>
  <si>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</si>
  <si>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</si>
  <si>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</si>
  <si>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</si>
  <si>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</si>
  <si>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</si>
  <si>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</si>
  <si>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</si>
  <si>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</si>
  <si>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</si>
  <si>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</si>
  <si>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</si>
  <si>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</si>
  <si>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</si>
  <si>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</si>
  <si>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</si>
  <si>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</si>
  <si>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</si>
  <si>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</si>
  <si>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</si>
  <si>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</si>
  <si>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</si>
  <si>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</si>
  <si>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</si>
  <si>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</si>
  <si>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</si>
  <si>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</si>
  <si>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</si>
  <si>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</si>
  <si>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</si>
  <si>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</si>
  <si>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</si>
  <si>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</si>
  <si>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</si>
  <si>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</si>
  <si>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</si>
  <si>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</si>
  <si>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</si>
  <si>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</si>
  <si>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</si>
  <si>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</si>
  <si>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</si>
  <si>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</si>
  <si>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</si>
  <si>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</si>
  <si>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</si>
  <si>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</si>
  <si>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</si>
  <si>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</si>
  <si>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</si>
  <si>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</si>
  <si>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</si>
  <si>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</si>
  <si>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</si>
  <si>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</si>
  <si>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</si>
  <si>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</si>
  <si>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</si>
  <si>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</si>
  <si>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</si>
  <si>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</si>
  <si>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</si>
  <si>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</si>
  <si>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</si>
  <si>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</si>
  <si>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</si>
  <si>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</si>
  <si>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</si>
  <si>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</si>
  <si>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</si>
  <si>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</si>
  <si>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</si>
  <si>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</si>
  <si>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</si>
  <si>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</si>
  <si>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</si>
  <si>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</si>
  <si>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</si>
  <si>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</si>
  <si>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</si>
  <si>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</si>
  <si>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</si>
  <si>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</si>
  <si>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</si>
  <si>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</si>
  <si>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</si>
  <si>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</si>
  <si>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</si>
  <si>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</si>
  <si>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</si>
  <si>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</si>
  <si>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</si>
  <si>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</si>
  <si>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</si>
  <si>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</si>
  <si>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</si>
  <si>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</si>
  <si>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</si>
  <si>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</si>
  <si>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</si>
  <si>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</si>
  <si>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</si>
  <si>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</si>
  <si>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</si>
  <si>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</si>
  <si>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</si>
  <si>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</si>
  <si>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</si>
  <si>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</si>
  <si>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</si>
  <si>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</si>
  <si>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</si>
  <si>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</si>
  <si>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</si>
  <si>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</si>
  <si>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</si>
  <si>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</si>
  <si>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</si>
  <si>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</si>
  <si>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</si>
  <si>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</si>
  <si>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</si>
  <si>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</si>
  <si>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</si>
  <si>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</si>
  <si>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</si>
  <si>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</si>
  <si>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</si>
  <si>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</si>
  <si>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</si>
  <si>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</si>
  <si>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</si>
  <si>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</si>
  <si>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</si>
  <si>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</si>
  <si>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</si>
  <si>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</si>
  <si>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</si>
  <si>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</si>
  <si>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</si>
  <si>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</si>
  <si>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</si>
  <si>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</si>
  <si>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</si>
  <si>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</si>
  <si>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</si>
  <si>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</si>
  <si>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</si>
  <si>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</si>
  <si>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</si>
  <si>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</si>
  <si>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</si>
  <si>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</si>
  <si>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</si>
  <si>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</si>
  <si>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</si>
  <si>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</si>
  <si>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</si>
  <si>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</si>
  <si>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</si>
  <si>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</si>
  <si>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</si>
  <si>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</si>
  <si>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</si>
  <si>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</si>
  <si>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</si>
  <si>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</si>
  <si>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</si>
  <si>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</si>
  <si>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</si>
  <si>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</si>
  <si>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</si>
  <si>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</si>
  <si>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</si>
  <si>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</si>
  <si>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</si>
  <si>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</si>
  <si>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</si>
  <si>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</si>
  <si>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</si>
  <si>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</si>
  <si>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</si>
  <si>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</si>
  <si>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</si>
  <si>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</si>
  <si>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</si>
  <si>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</si>
  <si>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</si>
  <si>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</si>
  <si>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</si>
  <si>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</si>
  <si>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</si>
  <si>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</si>
  <si>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</si>
  <si>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</si>
  <si>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</si>
  <si>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</si>
  <si>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</si>
  <si>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</si>
  <si>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</si>
  <si>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</si>
  <si>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</si>
  <si>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</si>
  <si>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</si>
  <si>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</si>
  <si>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</si>
  <si>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</si>
  <si>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</si>
  <si>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</si>
  <si>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</si>
  <si>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</si>
  <si>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</si>
  <si>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</si>
  <si>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</si>
  <si>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</si>
  <si>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</si>
  <si>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</si>
  <si>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</si>
  <si>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</si>
  <si>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</si>
  <si>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</si>
  <si>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</si>
  <si>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</si>
  <si>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</si>
  <si>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</si>
  <si>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</si>
  <si>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</si>
  <si>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</si>
  <si>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</si>
  <si>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</si>
  <si>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</si>
  <si>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</si>
  <si>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</si>
  <si>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</si>
  <si>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</si>
  <si>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</si>
  <si>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</si>
  <si>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</si>
  <si>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</si>
  <si>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</si>
  <si>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</si>
  <si>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</si>
  <si>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</si>
  <si>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</si>
  <si>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</si>
  <si>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</si>
  <si>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</si>
  <si>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</si>
  <si>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</si>
  <si>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</si>
  <si>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</si>
  <si>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</si>
  <si>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</si>
  <si>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</si>
  <si>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</si>
  <si>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</si>
  <si>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</si>
  <si>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</si>
  <si>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</si>
  <si>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</si>
  <si>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</si>
  <si>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</si>
  <si>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</si>
  <si>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</si>
  <si>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</si>
  <si>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</si>
  <si>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</si>
  <si>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</si>
  <si>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</si>
  <si>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</si>
  <si>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</si>
  <si>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</si>
  <si>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</si>
  <si>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</si>
  <si>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</si>
  <si>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</si>
  <si>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</si>
  <si>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</si>
  <si>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</si>
  <si>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</si>
  <si>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</si>
  <si>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</si>
  <si>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</si>
  <si>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</si>
  <si>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</si>
  <si>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</si>
  <si>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</si>
  <si>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</si>
  <si>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</si>
  <si>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</si>
  <si>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</si>
  <si>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</si>
  <si>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</si>
  <si>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</si>
  <si>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</si>
  <si>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</si>
  <si>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</si>
  <si>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</si>
  <si>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</si>
  <si>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</si>
  <si>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</si>
  <si>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</si>
  <si>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</si>
  <si>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</si>
  <si>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</si>
  <si>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</si>
  <si>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</si>
  <si>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</si>
  <si>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</si>
  <si>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</si>
  <si>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</si>
  <si>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</si>
  <si>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</si>
  <si>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</si>
  <si>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</si>
  <si>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</si>
  <si>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</si>
  <si>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</si>
  <si>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</si>
  <si>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</si>
  <si>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</si>
  <si>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</si>
  <si>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</si>
  <si>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</si>
  <si>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</si>
  <si>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</si>
  <si>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</si>
  <si>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</si>
  <si>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</si>
  <si>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</si>
  <si>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</si>
  <si>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</si>
  <si>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</si>
  <si>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</si>
  <si>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</si>
  <si>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</si>
  <si>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</si>
  <si>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</si>
  <si>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</si>
  <si>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</si>
  <si>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</si>
  <si>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</si>
  <si>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</si>
  <si>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</si>
  <si>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</si>
  <si>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</si>
  <si>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</si>
  <si>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</si>
  <si>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</si>
  <si>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</si>
  <si>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</si>
  <si>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</si>
  <si>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</si>
  <si>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</si>
  <si>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</si>
  <si>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</si>
  <si>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</si>
  <si>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</si>
  <si>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</si>
  <si>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</si>
  <si>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</si>
  <si>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</si>
  <si>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</si>
  <si>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</si>
  <si>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</si>
  <si>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</si>
  <si>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</si>
  <si>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</si>
  <si>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</si>
  <si>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</si>
  <si>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</si>
  <si>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</si>
  <si>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</si>
  <si>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</si>
  <si>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</si>
  <si>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</si>
  <si>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</si>
  <si>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</si>
  <si>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</si>
  <si>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</si>
  <si>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</si>
  <si>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</si>
  <si>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</si>
  <si>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</si>
  <si>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</si>
  <si>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</si>
  <si>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</si>
  <si>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</si>
  <si>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</si>
  <si>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</si>
  <si>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</si>
  <si>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</si>
  <si>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</si>
  <si>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</si>
  <si>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</si>
  <si>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</si>
  <si>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</si>
  <si>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</si>
  <si>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</si>
  <si>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</si>
  <si>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</si>
  <si>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</si>
  <si>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</si>
  <si>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</si>
  <si>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</si>
  <si>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</si>
  <si>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</si>
  <si>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</si>
  <si>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</si>
  <si>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</si>
  <si>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</si>
  <si>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</si>
  <si>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</si>
  <si>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</si>
  <si>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</si>
  <si>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</si>
  <si>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</si>
  <si>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</si>
  <si>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</si>
  <si>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</si>
  <si>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</si>
  <si>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</si>
  <si>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</si>
  <si>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</si>
  <si>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</si>
  <si>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</si>
  <si>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</si>
  <si>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</si>
  <si>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</si>
  <si>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</si>
  <si>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</si>
  <si>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</si>
  <si>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</si>
  <si>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</si>
  <si>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</si>
  <si>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</si>
  <si>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</si>
  <si>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</si>
  <si>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</si>
  <si>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</si>
  <si>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</si>
  <si>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</si>
  <si>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</si>
  <si>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</si>
  <si>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</si>
  <si>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</si>
  <si>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</si>
  <si>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</si>
  <si>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</si>
  <si>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</si>
  <si>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</si>
  <si>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</si>
  <si>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</si>
  <si>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</si>
  <si>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</si>
  <si>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</si>
  <si>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</si>
  <si>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</si>
  <si>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</si>
  <si>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</si>
  <si>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</si>
  <si>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</si>
  <si>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</si>
  <si>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</si>
  <si>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</si>
  <si>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</si>
  <si>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</si>
  <si>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</si>
  <si>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</si>
  <si>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</si>
  <si>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</si>
  <si>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</si>
  <si>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</si>
  <si>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</si>
  <si>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</si>
  <si>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</si>
  <si>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</si>
  <si>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</si>
  <si>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</si>
  <si>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</si>
  <si>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</si>
  <si>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</si>
  <si>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</si>
  <si>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</si>
  <si>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</si>
  <si>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</si>
  <si>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</si>
  <si>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</si>
  <si>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</si>
  <si>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</si>
  <si>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</si>
  <si>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</si>
  <si>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</si>
  <si>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</si>
  <si>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</si>
  <si>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</si>
  <si>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</si>
  <si>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</si>
  <si>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</si>
  <si>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</si>
  <si>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</si>
  <si>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</si>
  <si>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</si>
  <si>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</si>
  <si>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</si>
  <si>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</si>
  <si>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</si>
  <si>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</si>
  <si>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</si>
  <si>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</si>
  <si>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</si>
  <si>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</si>
  <si>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</si>
  <si>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</si>
  <si>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</si>
  <si>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</si>
  <si>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</si>
  <si>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</si>
  <si>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</si>
  <si>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</si>
  <si>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</si>
  <si>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</si>
  <si>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</si>
  <si>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</si>
  <si>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</si>
  <si>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</si>
  <si>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</si>
  <si>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</si>
  <si>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</si>
  <si>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</si>
  <si>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</si>
  <si>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</si>
  <si>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</si>
  <si>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</si>
  <si>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</si>
  <si>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</si>
  <si>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</si>
  <si>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</si>
  <si>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</si>
  <si>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</si>
  <si>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</si>
  <si>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</si>
  <si>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</si>
  <si>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</si>
  <si>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</si>
  <si>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</si>
  <si>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</si>
  <si>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</si>
  <si>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</si>
  <si>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</si>
  <si>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</si>
  <si>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</si>
  <si>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</si>
  <si>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</si>
  <si>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</si>
  <si>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</si>
  <si>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</si>
  <si>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</si>
  <si>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</si>
  <si>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</si>
  <si>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</si>
  <si>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</si>
  <si>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</si>
  <si>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</si>
  <si>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</si>
  <si>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</si>
  <si>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</si>
  <si>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</si>
  <si>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</si>
  <si>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</si>
  <si>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</si>
  <si>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</si>
  <si>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</si>
  <si>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</si>
  <si>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</si>
  <si>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</si>
  <si>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</si>
  <si>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</si>
  <si>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</si>
  <si>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</si>
  <si>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</si>
  <si>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</si>
  <si>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</si>
  <si>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</si>
  <si>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</si>
  <si>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</si>
  <si>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</si>
  <si>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</si>
  <si>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</si>
  <si>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</si>
  <si>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</si>
  <si>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</si>
  <si>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</si>
  <si>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</si>
  <si>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</si>
  <si>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</si>
  <si>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</si>
  <si>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</si>
  <si>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</si>
  <si>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</si>
  <si>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</si>
  <si>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</si>
  <si>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</si>
  <si>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</si>
  <si>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</si>
  <si>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</si>
  <si>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</si>
  <si>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</si>
  <si>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</si>
  <si>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</si>
  <si>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</si>
  <si>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</si>
  <si>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</si>
  <si>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</si>
  <si>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</si>
  <si>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</si>
  <si>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</si>
  <si>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</si>
  <si>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</si>
  <si>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</si>
  <si>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</si>
  <si>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</si>
  <si>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</si>
  <si>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</si>
  <si>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</si>
  <si>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</si>
  <si>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</si>
  <si>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</si>
  <si>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</si>
  <si>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</si>
  <si>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</si>
  <si>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</si>
  <si>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</si>
  <si>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</si>
  <si>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</si>
  <si>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</si>
  <si>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</si>
  <si>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</si>
  <si>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</si>
  <si>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</si>
  <si>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</si>
  <si>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</si>
  <si>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</si>
  <si>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</si>
  <si>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</si>
  <si>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</si>
  <si>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</si>
  <si>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</si>
  <si>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</si>
  <si>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</si>
  <si>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</si>
  <si>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</si>
  <si>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</si>
  <si>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</si>
  <si>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</si>
  <si>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</si>
  <si>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</si>
  <si>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</si>
  <si>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</si>
  <si>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</si>
  <si>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</si>
  <si>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</si>
  <si>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</si>
  <si>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</si>
  <si>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</si>
  <si>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</si>
  <si>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</si>
  <si>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</si>
  <si>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</si>
  <si>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</si>
  <si>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</si>
  <si>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</si>
  <si>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</si>
  <si>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</si>
  <si>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</si>
  <si>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</si>
  <si>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</si>
  <si>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</si>
  <si>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</si>
  <si>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</si>
  <si>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</si>
  <si>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</si>
  <si>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</si>
  <si>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</si>
  <si>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</si>
  <si>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</si>
  <si>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</si>
  <si>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</si>
  <si>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</si>
  <si>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</si>
  <si>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</si>
  <si>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</si>
  <si>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</si>
  <si>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</si>
  <si>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</si>
  <si>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</si>
  <si>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</si>
  <si>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</si>
  <si>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</si>
  <si>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</si>
  <si>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</si>
  <si>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</si>
  <si>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</si>
  <si>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</si>
  <si>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</si>
  <si>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</si>
  <si>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</si>
  <si>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</si>
  <si>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</si>
  <si>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</si>
  <si>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</si>
  <si>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</si>
  <si>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</si>
  <si>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</si>
  <si>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</si>
  <si>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</si>
  <si>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</si>
  <si>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</si>
  <si>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</si>
  <si>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</si>
  <si>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</si>
  <si>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</si>
  <si>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</si>
  <si>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</si>
  <si>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</si>
  <si>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</si>
  <si>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</si>
  <si>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</si>
  <si>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</si>
  <si>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</si>
  <si>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</si>
  <si>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</si>
  <si>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</si>
  <si>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</si>
  <si>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</si>
  <si>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</si>
  <si>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</si>
  <si>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</si>
  <si>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</si>
  <si>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</si>
  <si>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</si>
  <si>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</si>
  <si>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</si>
  <si>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</si>
  <si>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</si>
  <si>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</si>
  <si>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</si>
  <si>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</si>
  <si>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</si>
  <si>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</si>
  <si>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</si>
  <si>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</si>
  <si>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</si>
  <si>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</si>
  <si>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</si>
  <si>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</si>
  <si>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</si>
  <si>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</si>
  <si>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</si>
  <si>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</si>
  <si>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</si>
  <si>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</si>
  <si>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</si>
  <si>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</si>
  <si>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</si>
  <si>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</si>
  <si>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</si>
  <si>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</si>
  <si>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</si>
  <si>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</si>
  <si>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</si>
  <si>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</si>
  <si>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</si>
  <si>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</si>
  <si>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</si>
  <si>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</si>
  <si>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</si>
  <si>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</si>
  <si>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</si>
  <si>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</si>
  <si>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</si>
  <si>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</si>
  <si>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</si>
  <si>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</si>
  <si>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</si>
  <si>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</si>
  <si>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</si>
  <si>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</si>
  <si>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</si>
  <si>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</si>
  <si>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</si>
  <si>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</si>
  <si>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</si>
  <si>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</si>
  <si>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</si>
  <si>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</si>
  <si>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</si>
  <si>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</si>
  <si>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</si>
  <si>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</si>
  <si>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</si>
  <si>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</si>
  <si>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</si>
  <si>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</si>
  <si>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</si>
  <si>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</si>
  <si>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</si>
  <si>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</si>
  <si>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</si>
  <si>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</si>
  <si>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</si>
  <si>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</si>
  <si>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</si>
  <si>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</si>
  <si>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</si>
  <si>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</si>
  <si>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</si>
  <si>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</si>
  <si>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</si>
  <si>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</si>
  <si>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</si>
  <si>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</si>
  <si>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</si>
  <si>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</si>
  <si>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</si>
  <si>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</si>
  <si>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</si>
  <si>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</si>
  <si>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</si>
  <si>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</si>
  <si>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</si>
  <si>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</si>
  <si>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</si>
  <si>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</si>
  <si>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</si>
  <si>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</si>
  <si>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</si>
  <si>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</si>
  <si>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</si>
  <si>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</si>
  <si>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</si>
  <si>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</si>
  <si>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</si>
  <si>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</si>
  <si>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</si>
  <si>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</si>
  <si>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</si>
  <si>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</si>
  <si>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</si>
  <si>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</si>
  <si>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</si>
  <si>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</si>
  <si>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</si>
  <si>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</si>
  <si>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</si>
  <si>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</si>
  <si>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</si>
  <si>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</si>
  <si>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</si>
  <si>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</si>
  <si>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</si>
  <si>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</si>
  <si>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</si>
  <si>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</si>
  <si>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</si>
  <si>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</si>
  <si>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</si>
  <si>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</si>
  <si>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</si>
  <si>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</si>
  <si>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</si>
  <si>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</si>
  <si>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</si>
  <si>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</si>
  <si>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</si>
  <si>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</si>
  <si>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</si>
  <si>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</si>
  <si>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</si>
  <si>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</si>
  <si>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</si>
  <si>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</si>
  <si>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</si>
  <si>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</si>
  <si>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</si>
  <si>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</si>
  <si>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</si>
  <si>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</si>
  <si>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</si>
  <si>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</si>
  <si>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</si>
  <si>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</si>
  <si>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</si>
  <si>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</si>
  <si>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</si>
  <si>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</si>
  <si>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</si>
  <si>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</si>
  <si>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</si>
  <si>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</si>
  <si>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</si>
  <si>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</si>
  <si>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</si>
  <si>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</si>
  <si>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</si>
  <si>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</si>
  <si>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</si>
  <si>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</si>
  <si>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</si>
  <si>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</si>
  <si>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</si>
  <si>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</si>
  <si>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</si>
  <si>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</si>
  <si>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</si>
  <si>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</si>
  <si>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</si>
  <si>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</si>
  <si>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</si>
  <si>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</si>
  <si>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</si>
  <si>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</si>
  <si>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</si>
  <si>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</si>
  <si>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</si>
  <si>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</si>
  <si>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</si>
  <si>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</si>
  <si>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</si>
  <si>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</si>
  <si>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</si>
  <si>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</si>
  <si>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</si>
  <si>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</si>
  <si>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</si>
  <si>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</si>
  <si>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</si>
  <si>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</si>
  <si>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</si>
  <si>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</si>
  <si>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</si>
  <si>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</si>
  <si>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</si>
  <si>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</si>
  <si>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</si>
  <si>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</si>
  <si>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</si>
  <si>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</si>
  <si>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</si>
  <si>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</si>
  <si>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</si>
  <si>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</si>
  <si>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</si>
  <si>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</si>
  <si>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</si>
  <si>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</si>
  <si>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</si>
  <si>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</si>
  <si>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</si>
  <si>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</si>
  <si>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</si>
  <si>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</si>
  <si>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</si>
  <si>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</si>
  <si>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</si>
  <si>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</si>
  <si>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</si>
  <si>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</si>
  <si>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</si>
  <si>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</si>
  <si>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</si>
  <si>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</si>
  <si>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</si>
  <si>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</si>
  <si>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</si>
  <si>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</si>
  <si>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</si>
  <si>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</si>
  <si>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</si>
  <si>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</si>
  <si>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</si>
  <si>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</si>
  <si>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</si>
  <si>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</si>
  <si>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</si>
  <si>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</si>
  <si>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</si>
  <si>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</si>
  <si>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</si>
  <si>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</si>
  <si>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</si>
  <si>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</si>
  <si>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</si>
  <si>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</si>
  <si>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</si>
  <si>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</si>
  <si>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</si>
  <si>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</si>
  <si>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</si>
  <si>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</si>
  <si>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</si>
  <si>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</si>
  <si>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</si>
  <si>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</si>
  <si>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</si>
  <si>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</si>
  <si>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</si>
  <si>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</si>
  <si>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</si>
  <si>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</si>
  <si>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</si>
  <si>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</si>
  <si>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</si>
  <si>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</si>
  <si>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</si>
  <si>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</si>
  <si>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</si>
  <si>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</si>
  <si>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</si>
  <si>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</si>
  <si>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</si>
  <si>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</si>
  <si>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</si>
  <si>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</si>
  <si>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</si>
  <si>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</si>
  <si>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</si>
  <si>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</si>
  <si>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</si>
  <si>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</si>
  <si>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</si>
  <si>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</si>
  <si>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</si>
  <si>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</si>
  <si>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</si>
  <si>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</si>
  <si>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</si>
  <si>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</si>
  <si>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</si>
  <si>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</si>
  <si>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</si>
  <si>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</si>
  <si>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</si>
  <si>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</si>
  <si>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</si>
  <si>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</si>
  <si>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</si>
  <si>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</si>
  <si>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</si>
  <si>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</si>
  <si>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</si>
  <si>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</si>
  <si>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</si>
  <si>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</si>
  <si>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</si>
  <si>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</si>
  <si>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</si>
  <si>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</si>
  <si>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</si>
  <si>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</si>
  <si>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</si>
  <si>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</si>
  <si>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</si>
  <si>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</si>
  <si>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</si>
  <si>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</si>
  <si>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</si>
  <si>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</si>
  <si>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</si>
  <si>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</si>
  <si>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</si>
  <si>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</si>
  <si>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</si>
  <si>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</si>
  <si>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</si>
  <si>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</si>
  <si>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</si>
  <si>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</si>
  <si>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</si>
  <si>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</si>
  <si>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</si>
  <si>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</si>
  <si>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</si>
  <si>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</si>
  <si>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</si>
  <si>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</si>
  <si>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</si>
  <si>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</si>
  <si>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</si>
  <si>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</si>
  <si>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</si>
  <si>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</si>
  <si>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</si>
  <si>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</si>
  <si>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</si>
  <si>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</si>
  <si>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</si>
  <si>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</si>
  <si>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</si>
  <si>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</si>
  <si>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</si>
  <si>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</si>
  <si>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</si>
  <si>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</si>
  <si>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</si>
  <si>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</si>
  <si>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</si>
  <si>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</si>
  <si>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</si>
  <si>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</si>
  <si>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</si>
  <si>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</si>
  <si>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</si>
  <si>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</si>
  <si>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</si>
  <si>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</si>
  <si>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</si>
  <si>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</si>
  <si>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</si>
  <si>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</si>
  <si>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</si>
  <si>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</si>
  <si>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</si>
  <si>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</si>
  <si>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</si>
  <si>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</si>
  <si>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</si>
  <si>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</si>
  <si>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</si>
  <si>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</si>
  <si>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</si>
  <si>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</si>
  <si>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</si>
  <si>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</si>
  <si>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</si>
  <si>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</si>
  <si>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</si>
  <si>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</si>
  <si>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</si>
  <si>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</si>
  <si>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</si>
  <si>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</si>
  <si>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</si>
  <si>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</si>
  <si>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</si>
  <si>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</si>
  <si>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</si>
  <si>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</si>
  <si>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</si>
  <si>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</si>
  <si>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</si>
  <si>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</si>
  <si>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</si>
  <si>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</si>
  <si>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</si>
  <si>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</si>
  <si>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</si>
  <si>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</si>
  <si>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</si>
  <si>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</si>
  <si>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</si>
  <si>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</si>
  <si>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</si>
  <si>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</si>
  <si>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</si>
  <si>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</si>
  <si>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</si>
  <si>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</si>
  <si>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</si>
  <si>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</si>
  <si>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</si>
  <si>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</si>
  <si>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</si>
  <si>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</si>
  <si>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</si>
  <si>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</si>
  <si>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</si>
  <si>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</si>
  <si>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</si>
  <si>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</si>
  <si>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</si>
  <si>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</si>
  <si>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</si>
  <si>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</si>
  <si>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</si>
  <si>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</si>
  <si>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</si>
  <si>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</si>
  <si>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</si>
  <si>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</si>
  <si>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</si>
  <si>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</si>
  <si>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</si>
  <si>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</si>
  <si>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</si>
  <si>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</si>
  <si>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</si>
  <si>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</si>
  <si>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</si>
  <si>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</si>
  <si>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</si>
  <si>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</si>
  <si>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</si>
  <si>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</si>
  <si>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</si>
  <si>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</si>
  <si>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</si>
  <si>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</si>
  <si>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</si>
  <si>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</si>
  <si>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</si>
  <si>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</si>
  <si>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</si>
  <si>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</si>
  <si>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</si>
  <si>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</si>
  <si>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</si>
  <si>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</si>
  <si>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</si>
  <si>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</si>
  <si>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</si>
  <si>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</si>
  <si>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</si>
  <si>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</si>
  <si>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</si>
  <si>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</si>
  <si>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</si>
  <si>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</si>
  <si>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</si>
  <si>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</si>
  <si>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</si>
  <si>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</si>
  <si>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</si>
  <si>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</si>
  <si>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</si>
  <si>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</si>
  <si>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</si>
  <si>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</si>
  <si>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</si>
  <si>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</si>
  <si>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</si>
  <si>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</si>
  <si>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</si>
  <si>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</si>
  <si>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</si>
  <si>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</si>
  <si>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</si>
  <si>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</si>
  <si>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</si>
  <si>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</si>
  <si>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</si>
  <si>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</si>
  <si>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</si>
  <si>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</si>
  <si>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</si>
  <si>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</si>
  <si>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</si>
  <si>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</si>
  <si>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</si>
  <si>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</si>
  <si>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</si>
  <si>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</si>
  <si>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</si>
  <si>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</si>
  <si>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</si>
  <si>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</si>
  <si>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</si>
  <si>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</si>
  <si>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</si>
  <si>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</si>
  <si>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</si>
  <si>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</si>
  <si>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</si>
  <si>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</si>
  <si>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</si>
  <si>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</si>
  <si>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</si>
  <si>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</si>
  <si>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</si>
  <si>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</si>
  <si>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</si>
  <si>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</si>
  <si>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</si>
  <si>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</si>
  <si>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</si>
  <si>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</si>
  <si>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</si>
  <si>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</si>
  <si>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</si>
  <si>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</si>
  <si>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</si>
  <si>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</si>
  <si>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</si>
  <si>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</si>
  <si>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</si>
  <si>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</si>
  <si>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</si>
  <si>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</si>
  <si>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</si>
  <si>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</si>
  <si>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</si>
  <si>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</si>
  <si>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</si>
  <si>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</si>
  <si>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</si>
  <si>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</si>
  <si>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</si>
  <si>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</si>
  <si>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</si>
  <si>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</si>
  <si>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</si>
  <si>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</si>
  <si>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</si>
  <si>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</si>
  <si>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</si>
  <si>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</si>
  <si>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</si>
  <si>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</si>
  <si>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</si>
  <si>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</si>
  <si>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</si>
  <si>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</si>
  <si>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</si>
  <si>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</si>
  <si>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</si>
  <si>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</si>
  <si>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</si>
  <si>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</si>
  <si>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</si>
  <si>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</si>
  <si>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</si>
  <si>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</si>
  <si>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</si>
  <si>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</si>
  <si>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</si>
  <si>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</si>
  <si>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</si>
  <si>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</si>
  <si>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</si>
  <si>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</si>
  <si>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</si>
  <si>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</si>
  <si>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</si>
  <si>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</si>
  <si>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</si>
  <si>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</si>
  <si>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</si>
  <si>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</si>
  <si>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</si>
  <si>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</si>
  <si>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</si>
  <si>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</si>
  <si>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</si>
  <si>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</si>
  <si>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</si>
  <si>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</si>
  <si>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</si>
  <si>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</si>
  <si>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</si>
  <si>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</si>
  <si>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</si>
  <si>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</si>
  <si>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</si>
  <si>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</si>
  <si>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</si>
  <si>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</si>
  <si>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</si>
  <si>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</si>
  <si>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</si>
  <si>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</si>
  <si>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</si>
  <si>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</si>
  <si>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</si>
  <si>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</si>
  <si>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</si>
  <si>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</si>
  <si>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</si>
  <si>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</si>
  <si>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</si>
  <si>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</si>
  <si>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</si>
  <si>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</si>
  <si>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</si>
  <si>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</si>
  <si>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</si>
  <si>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</si>
  <si>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</si>
  <si>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</si>
  <si>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</si>
  <si>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</si>
  <si>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</si>
  <si>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</si>
  <si>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</si>
  <si>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</si>
  <si>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</si>
  <si>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</si>
  <si>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</si>
  <si>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</si>
  <si>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</si>
  <si>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</si>
  <si>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</si>
  <si>
    <t>Nashville erased a 1-5 deficit to win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</si>
</sst>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4" fillId="0" borderId="22" xfId="0" applyFont="1" applyBorder="1" applyAlignment="1">
      <alignment horizontal="center" vertical="center"/>
    </xf>
    <xf numFmtId="0" fontId="4" fillId="0" borderId="17" xfId="0" applyFont="1"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-1</c:v>
                </c:pt>
                <c:pt idx="737">
                  <c:v>0</c:v>
                </c:pt>
                <c:pt idx="738">
                  <c:v>3</c:v>
                </c:pt>
                <c:pt idx="739">
                  <c:v>-1</c:v>
                </c:pt>
                <c:pt idx="740">
                  <c:v>1</c:v>
                </c:pt>
                <c:pt idx="741">
                  <c:v>-1</c:v>
                </c:pt>
                <c:pt idx="742">
                  <c:v>2</c:v>
                </c:pt>
                <c:pt idx="743">
                  <c:v>3</c:v>
                </c:pt>
                <c:pt idx="744">
                  <c:v>1</c:v>
                </c:pt>
                <c:pt idx="745">
                  <c:v>-3</c:v>
                </c:pt>
                <c:pt idx="746">
                  <c:v>0</c:v>
                </c:pt>
                <c:pt idx="747">
                  <c:v>-1</c:v>
                </c:pt>
                <c:pt idx="748">
                  <c:v>1</c:v>
                </c:pt>
                <c:pt idx="749">
                  <c:v>-1</c:v>
                </c:pt>
                <c:pt idx="750">
                  <c:v>-3</c:v>
                </c:pt>
                <c:pt idx="751">
                  <c:v>-4</c:v>
                </c:pt>
                <c:pt idx="752">
                  <c:v>3</c:v>
                </c:pt>
                <c:pt idx="753">
                  <c:v>-2</c:v>
                </c:pt>
                <c:pt idx="754">
                  <c:v>-1</c:v>
                </c:pt>
                <c:pt idx="755">
                  <c:v>-2</c:v>
                </c:pt>
                <c:pt idx="756">
                  <c:v>-4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3</c:v>
                </c:pt>
                <c:pt idx="737">
                  <c:v>-2</c:v>
                </c:pt>
                <c:pt idx="738">
                  <c:v>3</c:v>
                </c:pt>
                <c:pt idx="739">
                  <c:v>1</c:v>
                </c:pt>
                <c:pt idx="740">
                  <c:v>2</c:v>
                </c:pt>
                <c:pt idx="741">
                  <c:v>-1</c:v>
                </c:pt>
                <c:pt idx="742">
                  <c:v>2</c:v>
                </c:pt>
                <c:pt idx="743">
                  <c:v>1</c:v>
                </c:pt>
                <c:pt idx="744">
                  <c:v>0</c:v>
                </c:pt>
                <c:pt idx="745">
                  <c:v>0</c:v>
                </c:pt>
                <c:pt idx="746">
                  <c:v>0</c:v>
                </c:pt>
                <c:pt idx="747">
                  <c:v>3</c:v>
                </c:pt>
                <c:pt idx="748">
                  <c:v>-2</c:v>
                </c:pt>
                <c:pt idx="749">
                  <c:v>-1</c:v>
                </c:pt>
                <c:pt idx="750">
                  <c:v>3</c:v>
                </c:pt>
                <c:pt idx="751">
                  <c:v>-1</c:v>
                </c:pt>
                <c:pt idx="752">
                  <c:v>3</c:v>
                </c:pt>
                <c:pt idx="753">
                  <c:v>-4</c:v>
                </c:pt>
                <c:pt idx="754">
                  <c:v>0</c:v>
                </c:pt>
                <c:pt idx="755">
                  <c:v>-4</c:v>
                </c:pt>
                <c:pt idx="756">
                  <c:v>-1</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7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3</c:v>
                </c:pt>
                <c:pt idx="741">
                  <c:v>3</c:v>
                </c:pt>
                <c:pt idx="742">
                  <c:v>3</c:v>
                </c:pt>
                <c:pt idx="743">
                  <c:v>3</c:v>
                </c:pt>
                <c:pt idx="744">
                  <c:v>3</c:v>
                </c:pt>
                <c:pt idx="745">
                  <c:v>3</c:v>
                </c:pt>
                <c:pt idx="746">
                  <c:v>3</c:v>
                </c:pt>
                <c:pt idx="747">
                  <c:v>3</c:v>
                </c:pt>
                <c:pt idx="748">
                  <c:v>3</c:v>
                </c:pt>
                <c:pt idx="749">
                  <c:v>-14</c:v>
                </c:pt>
                <c:pt idx="750">
                  <c:v>-14</c:v>
                </c:pt>
                <c:pt idx="751">
                  <c:v>-14</c:v>
                </c:pt>
                <c:pt idx="752">
                  <c:v>-14</c:v>
                </c:pt>
                <c:pt idx="753">
                  <c:v>-14</c:v>
                </c:pt>
                <c:pt idx="754">
                  <c:v>-14</c:v>
                </c:pt>
                <c:pt idx="755">
                  <c:v>-14</c:v>
                </c:pt>
                <c:pt idx="756">
                  <c:v>-14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72"/>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pt idx="761">
                  <c:v>2025-01-23</c:v>
                </c:pt>
                <c:pt idx="762">
                  <c:v>2025-01-23</c:v>
                </c:pt>
                <c:pt idx="763">
                  <c:v>2025-01-23</c:v>
                </c:pt>
                <c:pt idx="764">
                  <c:v>2025-01-23</c:v>
                </c:pt>
                <c:pt idx="765">
                  <c:v>2025-01-23</c:v>
                </c:pt>
                <c:pt idx="766">
                  <c:v>2025-01-23</c:v>
                </c:pt>
                <c:pt idx="767">
                  <c:v>2025-01-23</c:v>
                </c:pt>
                <c:pt idx="768">
                  <c:v>2025-01-23</c:v>
                </c:pt>
                <c:pt idx="769">
                  <c:v>2025-01-23</c:v>
                </c:pt>
                <c:pt idx="770">
                  <c:v>2025-01-23</c:v>
                </c:pt>
                <c:pt idx="771">
                  <c:v>2025-01-23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15</c:v>
                </c:pt>
                <c:pt idx="723">
                  <c:v>15</c:v>
                </c:pt>
                <c:pt idx="724">
                  <c:v>15</c:v>
                </c:pt>
                <c:pt idx="725">
                  <c:v>15</c:v>
                </c:pt>
                <c:pt idx="726">
                  <c:v>15</c:v>
                </c:pt>
                <c:pt idx="727">
                  <c:v>15</c:v>
                </c:pt>
                <c:pt idx="728">
                  <c:v>15</c:v>
                </c:pt>
                <c:pt idx="729">
                  <c:v>15</c:v>
                </c:pt>
                <c:pt idx="730">
                  <c:v>15</c:v>
                </c:pt>
                <c:pt idx="731">
                  <c:v>15</c:v>
                </c:pt>
                <c:pt idx="732">
                  <c:v>15</c:v>
                </c:pt>
                <c:pt idx="733">
                  <c:v>15</c:v>
                </c:pt>
                <c:pt idx="734">
                  <c:v>15</c:v>
                </c:pt>
                <c:pt idx="735">
                  <c:v>15</c:v>
                </c:pt>
                <c:pt idx="736">
                  <c:v>15</c:v>
                </c:pt>
                <c:pt idx="737">
                  <c:v>2</c:v>
                </c:pt>
                <c:pt idx="738">
                  <c:v>2</c:v>
                </c:pt>
                <c:pt idx="739">
                  <c:v>2</c:v>
                </c:pt>
                <c:pt idx="740">
                  <c:v>5</c:v>
                </c:pt>
                <c:pt idx="741">
                  <c:v>5</c:v>
                </c:pt>
                <c:pt idx="742">
                  <c:v>5</c:v>
                </c:pt>
                <c:pt idx="743">
                  <c:v>5</c:v>
                </c:pt>
                <c:pt idx="744">
                  <c:v>5</c:v>
                </c:pt>
                <c:pt idx="745">
                  <c:v>5</c:v>
                </c:pt>
                <c:pt idx="746">
                  <c:v>5</c:v>
                </c:pt>
                <c:pt idx="747">
                  <c:v>5</c:v>
                </c:pt>
                <c:pt idx="748">
                  <c:v>5</c:v>
                </c:pt>
                <c:pt idx="749">
                  <c:v>-5</c:v>
                </c:pt>
                <c:pt idx="750">
                  <c:v>-5</c:v>
                </c:pt>
                <c:pt idx="751">
                  <c:v>-5</c:v>
                </c:pt>
                <c:pt idx="752">
                  <c:v>-5</c:v>
                </c:pt>
                <c:pt idx="753">
                  <c:v>-5</c:v>
                </c:pt>
                <c:pt idx="754">
                  <c:v>-5</c:v>
                </c:pt>
                <c:pt idx="755">
                  <c:v>-5</c:v>
                </c:pt>
                <c:pt idx="756">
                  <c:v>-5</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50</c:v>
                </c:pt>
                <c:pt idx="108">
                  <c:v>50</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67</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L2:DL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BD1:BD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46" workbookViewId="0">
      <selection activeCell="J756" sqref="J75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751</v>
      </c>
      <c r="AZ4" t="s">
        <v>1442</v>
      </c>
      <c r="BA4">
        <v>50</v>
      </c>
      <c r="BC4" s="66"/>
      <c r="BD4" t="s">
        <v>1433</v>
      </c>
      <c r="BE4">
        <f>COUNTIFS($O$3:$O$1315, "Y", $M$3:$M$1315, "REG")</f>
        <v>341</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422</v>
      </c>
      <c r="AZ5" t="s">
        <v>1443</v>
      </c>
      <c r="BA5">
        <v>50</v>
      </c>
      <c r="BC5" s="66"/>
      <c r="BD5" t="s">
        <v>1435</v>
      </c>
      <c r="BE5">
        <f>COUNTIFS($O$3:$O$1315, "N", $M$3:$M$1315, "REG")</f>
        <v>257</v>
      </c>
      <c r="BH5" s="66"/>
      <c r="BJ5" s="2">
        <v>0</v>
      </c>
      <c r="BK5" s="2" cm="1">
        <f t="array" ref="BK5">SUM(--(ABS($F$3:$F$1315 - $J$3:$J$1315) = 0)) -(((32*82)/2) - $AV$4)</f>
        <v>131</v>
      </c>
      <c r="BL5" s="2">
        <f>$BK5/$AV$4</f>
        <v>0.17443408788282291</v>
      </c>
      <c r="BM5" s="2" cm="1">
        <f t="array" ref="BM5">SUM(--(ABS($G$3:$G$1315 - $K$3:$K$1315) = 0)) -(((32*82)/2) - $AV$4)</f>
        <v>140</v>
      </c>
      <c r="BN5" s="2">
        <f>$BM5/$AV$4</f>
        <v>0.18641810918774968</v>
      </c>
      <c r="BO5" s="2">
        <f t="shared" ref="BO5:BO15" si="5">BK5+BM5</f>
        <v>271</v>
      </c>
      <c r="BP5">
        <f t="shared" ref="BP5:BP15" si="6">(BK5+BM5)/($AV$4*2)</f>
        <v>0.18042609853528629</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329</v>
      </c>
      <c r="AZ6" t="s">
        <v>1480</v>
      </c>
      <c r="BA6">
        <v>50</v>
      </c>
      <c r="BC6" s="66"/>
      <c r="BD6" t="s">
        <v>1436</v>
      </c>
      <c r="BE6">
        <f>COUNTIFS($O$3:$O$1315, "Y", $M$3:$M$1315, "OT")</f>
        <v>59</v>
      </c>
      <c r="BH6" s="66"/>
      <c r="BJ6" s="2">
        <v>1</v>
      </c>
      <c r="BK6" s="2" cm="1">
        <f t="array" ref="BK6">SUM(--(ABS($F$3:$F$1315 - $J$3:$J$1315) = $BJ6))</f>
        <v>259</v>
      </c>
      <c r="BL6" s="2">
        <f t="shared" ref="BL6:BL15" si="7">$BK6/$AV$4</f>
        <v>0.34487350199733691</v>
      </c>
      <c r="BM6" s="2" cm="1">
        <f t="array" ref="BM6">SUM(--(ABS($G$3:$G$1315 - $K$3:$K$1315) = $BJ6))</f>
        <v>231</v>
      </c>
      <c r="BN6" s="2">
        <f t="shared" ref="BN6:BN15" si="8">$BM6/$AV$4</f>
        <v>0.30758988015978694</v>
      </c>
      <c r="BO6" s="2">
        <f t="shared" si="5"/>
        <v>490</v>
      </c>
      <c r="BP6">
        <f t="shared" si="6"/>
        <v>0.32623169107856193</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0.56191744340878824</v>
      </c>
      <c r="AZ7" t="s">
        <v>1444</v>
      </c>
      <c r="BA7">
        <v>50</v>
      </c>
      <c r="BC7" s="66"/>
      <c r="BD7" t="s">
        <v>1437</v>
      </c>
      <c r="BE7">
        <f>COUNTIFS($O$3:$O$1315, "N", $M$3:$M$1315, "OT")</f>
        <v>55</v>
      </c>
      <c r="BH7" s="66"/>
      <c r="BJ7" s="2">
        <v>2</v>
      </c>
      <c r="BK7" s="2" cm="1">
        <f t="array" ref="BK7">SUM(--(ABS($F$3:$F$1315 - $J$3:$J$1315) = $BJ7))</f>
        <v>184</v>
      </c>
      <c r="BL7" s="2">
        <f t="shared" si="7"/>
        <v>0.24500665778961384</v>
      </c>
      <c r="BM7" s="2" cm="1">
        <f t="array" ref="BM7">SUM(--(ABS($G$3:$G$1315 - $K$3:$K$1315) = $BJ7))</f>
        <v>194</v>
      </c>
      <c r="BN7" s="2">
        <f t="shared" si="8"/>
        <v>0.25832223701731027</v>
      </c>
      <c r="BO7" s="2">
        <f t="shared" si="5"/>
        <v>378</v>
      </c>
      <c r="BP7">
        <f t="shared" si="6"/>
        <v>0.25166444740346205</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105</v>
      </c>
      <c r="BL8" s="2">
        <f t="shared" si="7"/>
        <v>0.13981358189081225</v>
      </c>
      <c r="BM8" s="2" cm="1">
        <f t="array" ref="BM8">SUM(--(ABS($G$3:$G$1315 - $K$3:$K$1315) = $BJ8))</f>
        <v>106</v>
      </c>
      <c r="BN8" s="2">
        <f t="shared" si="8"/>
        <v>0.1411451398135819</v>
      </c>
      <c r="BO8" s="2">
        <f t="shared" si="5"/>
        <v>211</v>
      </c>
      <c r="BP8">
        <f t="shared" si="6"/>
        <v>0.14047936085219706</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365.40000000000123</v>
      </c>
      <c r="AZ9" t="s">
        <v>1456</v>
      </c>
      <c r="BA9">
        <v>40</v>
      </c>
      <c r="BC9" s="66"/>
      <c r="BD9" t="s">
        <v>1439</v>
      </c>
      <c r="BE9">
        <f>COUNTIFS($O$3:$O$1315, "N", $M$3:$M$1315, "SO")</f>
        <v>17</v>
      </c>
      <c r="BH9" s="66"/>
      <c r="BJ9" s="2">
        <v>4</v>
      </c>
      <c r="BK9" s="2" cm="1">
        <f t="array" ref="BK9">SUM(--(ABS($F$3:$F$1315 - $J$3:$J$1315) = $BJ9))</f>
        <v>54</v>
      </c>
      <c r="BL9" s="2">
        <f t="shared" si="7"/>
        <v>7.1904127829560585E-2</v>
      </c>
      <c r="BM9" s="2" cm="1">
        <f t="array" ref="BM9">SUM(--(ABS($G$3:$G$1315 - $K$3:$K$1315) = $BJ9))</f>
        <v>61</v>
      </c>
      <c r="BN9" s="2">
        <f t="shared" si="8"/>
        <v>8.1225033288948076E-2</v>
      </c>
      <c r="BO9" s="2">
        <f t="shared" si="5"/>
        <v>115</v>
      </c>
      <c r="BP9">
        <f t="shared" si="6"/>
        <v>7.656458055925433E-2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0.48655126498002826</v>
      </c>
      <c r="AZ10" t="s">
        <v>1458</v>
      </c>
      <c r="BA10">
        <v>75</v>
      </c>
      <c r="BC10" s="66"/>
      <c r="BH10" s="66"/>
      <c r="BJ10" s="2">
        <v>5</v>
      </c>
      <c r="BK10" s="2" cm="1">
        <f t="array" ref="BK10">SUM(--(ABS($F$3:$F$1315 - $J$3:$J$1315) = $BJ10))</f>
        <v>14</v>
      </c>
      <c r="BL10" s="2">
        <f t="shared" si="7"/>
        <v>1.8641810918774968E-2</v>
      </c>
      <c r="BM10" s="2" cm="1">
        <f t="array" ref="BM10">SUM(--(ABS($G$3:$G$1315 - $K$3:$K$1315) = $BJ10))</f>
        <v>15</v>
      </c>
      <c r="BN10" s="2">
        <f t="shared" si="8"/>
        <v>1.9973368841544607E-2</v>
      </c>
      <c r="BO10" s="2">
        <f t="shared" si="5"/>
        <v>29</v>
      </c>
      <c r="BP10">
        <f t="shared" si="6"/>
        <v>1.9307589880159785E-2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337.6</v>
      </c>
      <c r="AX11">
        <f>80/100</f>
        <v>0.8</v>
      </c>
      <c r="AZ11" t="s">
        <v>1457</v>
      </c>
      <c r="BA11">
        <v>65</v>
      </c>
      <c r="BC11" s="66"/>
      <c r="BD11" s="114" t="str">
        <f>_xlfn.CONCAT(TEXT(BE4+BE6+BE8, "0"),"-",TEXT(BE5, "0"),"-",TEXT(BE7+BE9, "0"))</f>
        <v>422-257-72</v>
      </c>
      <c r="BE11" s="115"/>
      <c r="BF11" t="s">
        <v>1817</v>
      </c>
      <c r="BH11" s="66"/>
      <c r="BJ11" s="2">
        <v>6</v>
      </c>
      <c r="BK11" s="2" cm="1">
        <f t="array" ref="BK11">SUM(--(ABS($F$3:$F$1315 - $J$3:$J$1315) = $BJ11))</f>
        <v>5</v>
      </c>
      <c r="BL11" s="2">
        <f t="shared" si="7"/>
        <v>6.6577896138482022E-3</v>
      </c>
      <c r="BM11" s="2" cm="1">
        <f t="array" ref="BM11">SUM(--(ABS($G$3:$G$1315 - $K$3:$K$1315) = $BJ11))</f>
        <v>5</v>
      </c>
      <c r="BN11" s="2">
        <f t="shared" si="8"/>
        <v>6.6577896138482022E-3</v>
      </c>
      <c r="BO11" s="2">
        <f t="shared" si="5"/>
        <v>10</v>
      </c>
      <c r="BP11">
        <f t="shared" si="6"/>
        <v>6.6577896138482022E-3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135</v>
      </c>
      <c r="AX12">
        <f>10/100</f>
        <v>0.1</v>
      </c>
      <c r="BC12" s="66"/>
      <c r="BD12" s="108" t="str">
        <f>_xlfn.CONCAT(TEXT(BE4, "0"),"-",TEXT(BE5, "0"),"-",TEXT(BE7+BE9+BE6+BE8, "0"))</f>
        <v>341-257-153</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14.3</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1.6750998668442076</v>
      </c>
      <c r="BL16" s="107"/>
      <c r="BM16" s="107">
        <f>((BJ5*BN5)+(BN6*BJ6)+(BN7*BJ7)+(BN8*BJ8)+(BN9*BJ9)+(BN10*BJ10)+(BN11*BJ11)+(BN12*BJ12)+(BN13*BJ13)+(BN14*BJ14)+(BN15*BJ15))</f>
        <v>1.7123834886817579</v>
      </c>
      <c r="BN16" s="107"/>
      <c r="BP16">
        <f>((BJ5*BP5)+(BP6*BJ6)+(BP7*BJ7)+(BP8*BJ8)+(BP9*BJ9)+(BP10*BJ10)+(BP11*BJ11)+(BP12*BJ12)+(BP13*BJ13)+(BP14*BJ14)+(BP15*BJ15))</f>
        <v>1.6937416777629828</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379.32000000000119</v>
      </c>
      <c r="AZ17" t="s">
        <v>1833</v>
      </c>
      <c r="BA17">
        <f>COUNTIFS($N$3:$N$1315,1,$AC$3:$AC$1315,1)</f>
        <v>33</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0.50508655126498159</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2</v>
      </c>
      <c r="AI724" s="2">
        <f t="shared" si="63"/>
        <v>15</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2</v>
      </c>
      <c r="AI725" s="2">
        <f t="shared" si="63"/>
        <v>15</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2</v>
      </c>
      <c r="AI726" s="2">
        <f t="shared" si="63"/>
        <v>15</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2</v>
      </c>
      <c r="AI727" s="2">
        <f t="shared" si="63"/>
        <v>15</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2</v>
      </c>
      <c r="AI728" s="2">
        <f t="shared" si="63"/>
        <v>15</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2</v>
      </c>
      <c r="AI729" s="2">
        <f t="shared" si="63"/>
        <v>15</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2</v>
      </c>
      <c r="AI730" s="2">
        <f t="shared" si="63"/>
        <v>15</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2</v>
      </c>
      <c r="AI731" s="2">
        <f t="shared" si="63"/>
        <v>15</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2</v>
      </c>
      <c r="AI732" s="2">
        <f t="shared" si="63"/>
        <v>15</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2</v>
      </c>
      <c r="AI733" s="2">
        <f t="shared" si="63"/>
        <v>15</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2</v>
      </c>
      <c r="AI734" s="2">
        <f t="shared" si="63"/>
        <v>15</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2</v>
      </c>
      <c r="AI735" s="2">
        <f t="shared" si="63"/>
        <v>15</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2</v>
      </c>
      <c r="AI736" s="2">
        <f t="shared" si="63"/>
        <v>15</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t="s">
        <v>40</v>
      </c>
      <c r="N737" s="2">
        <f>IF(ISBLANK(Table2[[#This Row],[ActualResult]]), 0, 1)</f>
        <v>1</v>
      </c>
      <c r="O737" s="2" t="str">
        <f>IF(ISBLANK(Table2[[#This Row],[ActualResult]]), "_", IF(Table2[[#This Row],[ActualWinner]]=Table2[[#This Row],[PredictedWinner]], "Y", "N"))</f>
        <v>N</v>
      </c>
      <c r="P737" s="2" t="str">
        <f>IF(Table2[[#This Row],[ActualAwayScore]]&gt;Table2[[#This Row],[PredictedAwayScore]], "N", IF(ISBLANK(Table2[[#This Row],[ActualResult]]), "_", IF(Table2[[#This Row],[ActualAwayScore]]=Table2[[#This Row],[PredictedAwayScore]], "Y", "N")))</f>
        <v>N</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2</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2</v>
      </c>
      <c r="AI737" s="2">
        <f t="shared" si="63"/>
        <v>15</v>
      </c>
      <c r="AJ737" s="2">
        <v>14</v>
      </c>
      <c r="AK737" s="4">
        <v>45679</v>
      </c>
      <c r="AL737" s="2">
        <f>IF(Table2[[#This Row],[GameIsOver]]=0,0,IF(Table2[[#This Row],[ActualWinner]]=Table2[[#This Row],[AwayTeam]], 1, 0))</f>
        <v>0</v>
      </c>
      <c r="AM737" s="2">
        <f>IF(Table2[[#This Row],[GameIsOver]]=0,0,IF(Table2[[#This Row],[ActualWinner]]=Table2[[#This Row],[HomeTeam]], 1, 0))</f>
        <v>1</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v>2</v>
      </c>
      <c r="K738" s="3">
        <v>4</v>
      </c>
      <c r="L738" s="2" t="str">
        <f t="shared" si="60"/>
        <v>SEA</v>
      </c>
      <c r="M738" s="3" t="s">
        <v>40</v>
      </c>
      <c r="N738" s="3">
        <f>IF(ISBLANK(Table2[[#This Row],[ActualResult]]), 0, 1)</f>
        <v>1</v>
      </c>
      <c r="O738" s="3" t="str">
        <f>IF(ISBLANK(Table2[[#This Row],[ActualResult]]), "_", IF(Table2[[#This Row],[ActualWinner]]=Table2[[#This Row],[PredictedWinner]], "Y", "N"))</f>
        <v>N</v>
      </c>
      <c r="P738" s="3" t="str">
        <f>IF(Table2[[#This Row],[ActualAwayScore]]&gt;Table2[[#This Row],[PredictedAwayScore]], "N", IF(ISBLANK(Table2[[#This Row],[ActualResult]]), "_", IF(Table2[[#This Row],[ActualAwayScore]]=Table2[[#This Row],[PredictedAwayScore]], "Y", "N")))</f>
        <v>N</v>
      </c>
      <c r="Q738" s="3" t="str">
        <f>IF(Table2[[#This Row],[ActualHomeScore]]&gt;Table2[[#This Row],[PredictedHomeScore]],"N", IF(ISBLANK(Table2[[#This Row],[ActualResult]]), "_", IF(Table2[[#This Row],[ActualHomeScore]]=Table2[[#This Row],[PredictedHomeScore]], "Y", "N")))</f>
        <v>N</v>
      </c>
      <c r="R738" s="3">
        <v>1</v>
      </c>
      <c r="S738" s="3" t="str">
        <f t="shared" si="61"/>
        <v>LAK</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2</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-1</v>
      </c>
      <c r="AG738" s="3">
        <f>Table2[[#This Row],[ActualHomeScore]]-Table2[[#This Row],[PredictedHomeScore]]</f>
        <v>3</v>
      </c>
      <c r="AH738" s="3">
        <f t="shared" si="62"/>
        <v>2</v>
      </c>
      <c r="AI738" s="3">
        <f t="shared" si="63"/>
        <v>15</v>
      </c>
      <c r="AJ738" s="3">
        <v>15</v>
      </c>
      <c r="AK738" s="4">
        <v>45679</v>
      </c>
      <c r="AL738" s="2">
        <f>IF(Table2[[#This Row],[GameIsOver]]=0,0,IF(Table2[[#This Row],[ActualWinner]]=Table2[[#This Row],[AwayTeam]], 1, 0))</f>
        <v>0</v>
      </c>
      <c r="AM738" s="2">
        <f>IF(Table2[[#This Row],[GameIsOver]]=0,0,IF(Table2[[#This Row],[ActualWinner]]=Table2[[#This Row],[HomeTeam]], 1, 0))</f>
        <v>1</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v>2</v>
      </c>
      <c r="K739" s="2">
        <v>1</v>
      </c>
      <c r="L739" s="13" t="str">
        <f t="shared" si="60"/>
        <v>OTT</v>
      </c>
      <c r="M739" s="2" t="s">
        <v>40</v>
      </c>
      <c r="N739" s="2">
        <f>IF(ISBLANK(Table2[[#This Row],[ActualResult]]), 0, 1)</f>
        <v>1</v>
      </c>
      <c r="O739" s="2" t="str">
        <f>IF(ISBLANK(Table2[[#This Row],[ActualResult]]), "_", IF(Table2[[#This Row],[ActualWinner]]=Table2[[#This Row],[PredictedWinner]], "Y", "N"))</f>
        <v>N</v>
      </c>
      <c r="P739" s="2" t="str">
        <f>IF(Table2[[#This Row],[ActualAwayScore]]&gt;Table2[[#This Row],[PredictedAwayScore]], "N", IF(ISBLANK(Table2[[#This Row],[ActualResult]]), "_", IF(Table2[[#This Row],[ActualAwayScore]]=Table2[[#This Row],[PredictedAwayScore]], "Y", "N")))</f>
        <v>Y</v>
      </c>
      <c r="Q739" s="2" t="str">
        <f>IF(Table2[[#This Row],[ActualHomeScore]]&gt;Table2[[#This Row],[PredictedHomeScore]],"N", IF(ISBLANK(Table2[[#This Row],[ActualResult]]), "_", IF(Table2[[#This Row],[ActualHomeScore]]=Table2[[#This Row],[PredictedHomeScore]], "Y", "N")))</f>
        <v>N</v>
      </c>
      <c r="R739" s="2">
        <v>0</v>
      </c>
      <c r="S739" s="2" t="str">
        <f t="shared" si="61"/>
        <v>NJD</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2</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0.1</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-2</v>
      </c>
      <c r="AH739" s="2">
        <f t="shared" si="62"/>
        <v>2</v>
      </c>
      <c r="AI739" s="2">
        <f t="shared" si="63"/>
        <v>2</v>
      </c>
      <c r="AJ739" s="2">
        <v>1</v>
      </c>
      <c r="AK739" s="4">
        <v>45679</v>
      </c>
      <c r="AL739" s="2">
        <f>IF(Table2[[#This Row],[GameIsOver]]=0,0,IF(Table2[[#This Row],[ActualWinner]]=Table2[[#This Row],[AwayTeam]], 1, 0))</f>
        <v>1</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v>4</v>
      </c>
      <c r="K740" s="2">
        <v>5</v>
      </c>
      <c r="L740" s="2" t="str">
        <f t="shared" si="60"/>
        <v>MTL</v>
      </c>
      <c r="M740" s="2" t="s">
        <v>77</v>
      </c>
      <c r="N740" s="2">
        <f>IF(ISBLANK(Table2[[#This Row],[ActualResult]]), 0, 1)</f>
        <v>1</v>
      </c>
      <c r="O740" s="2" t="str">
        <f>IF(ISBLANK(Table2[[#This Row],[ActualResult]]), "_", IF(Table2[[#This Row],[ActualWinner]]=Table2[[#This Row],[PredictedWinner]], "Y", "N"))</f>
        <v>Y</v>
      </c>
      <c r="P740" s="2" t="str">
        <f>IF(Table2[[#This Row],[ActualAwayScore]]&gt;Table2[[#This Row],[PredictedAwayScore]], "N", IF(ISBLANK(Table2[[#This Row],[ActualResult]]), "_", IF(Table2[[#This Row],[ActualAwayScore]]=Table2[[#This Row],[PredictedAwayScore]], "Y", "N")))</f>
        <v>N</v>
      </c>
      <c r="Q740" s="2" t="str">
        <f>IF(Table2[[#This Row],[ActualHomeScore]]&gt;Table2[[#This Row],[PredictedHomeScore]],"N", IF(ISBLANK(Table2[[#This Row],[ActualResult]]), "_", IF(Table2[[#This Row],[ActualHomeScore]]=Table2[[#This Row],[PredictedHomeScore]], "Y", "N")))</f>
        <v>N</v>
      </c>
      <c r="R740" s="2">
        <v>0</v>
      </c>
      <c r="S740" s="2" t="str">
        <f t="shared" si="61"/>
        <v>NYR</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t="s">
        <v>1776</v>
      </c>
      <c r="Z740" s="2">
        <f>IF(AND(Table2[[#This Row],[GameIsOver]]=1,Table2[[#This Row],[ActualHomeScore]]*Table2[[#This Row],[ActualAwayScore]]=0), 1,0)</f>
        <v>0</v>
      </c>
      <c r="AA740" s="2">
        <f>IF(Table2[[#This Row],[GameIsOver]]=0,0, IF(Table2[[#This Row],[ActualWinner]]=Table2[[#This Row],[AwayTeam]], 2, IF(OR(Table2[[#This Row],[ActualResult]]="OT", Table2[[#This Row],[ActualResult]]="SO"), 1, 0)))</f>
        <v>1</v>
      </c>
      <c r="AB740" s="2">
        <f>IF(Table2[[#This Row],[GameIsOver]]= 0, 0, IF(Table2[[#This Row],[ActualWinner]]=Table2[[#This Row],[HomeTeam]], 2, IF(OR(Table2[[#This Row],[ActualResult]]="OT", Table2[[#This Row],[ActualResult]]="SO"), 1, 0)))</f>
        <v>2</v>
      </c>
      <c r="AC740" s="32">
        <f>(($AX$11)*IF(Table2[[#This Row],[CorrectWinnerPrediction]]="Y", 1, 0))+(($AX$12)*IF(Table2[[#This Row],[CorrectAwayScorePrediction]]="Y", 1, 0))+(($AX$13)*IF(Table2[[#This Row],[CorrectHomeScorePrediction]]="Y", 1, 0))</f>
        <v>0.8</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3</v>
      </c>
      <c r="AG740" s="2">
        <f>Table2[[#This Row],[ActualHomeScore]]-Table2[[#This Row],[PredictedHomeScore]]</f>
        <v>3</v>
      </c>
      <c r="AH740" s="2">
        <f t="shared" si="62"/>
        <v>2</v>
      </c>
      <c r="AI740" s="2">
        <f t="shared" si="63"/>
        <v>2</v>
      </c>
      <c r="AJ740" s="2">
        <v>2</v>
      </c>
      <c r="AK740" s="4">
        <v>45679</v>
      </c>
      <c r="AL740" s="2">
        <f>IF(Table2[[#This Row],[GameIsOver]]=0,0,IF(Table2[[#This Row],[ActualWinner]]=Table2[[#This Row],[AwayTeam]], 1, 0))</f>
        <v>0</v>
      </c>
      <c r="AM740" s="2">
        <f>IF(Table2[[#This Row],[GameIsOver]]=0,0,IF(Table2[[#This Row],[ActualWinner]]=Table2[[#This Row],[HomeTeam]], 1, 0))</f>
        <v>1</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v>1</v>
      </c>
      <c r="K741" s="3">
        <v>4</v>
      </c>
      <c r="L741" s="2" t="str">
        <f t="shared" si="60"/>
        <v>DAL</v>
      </c>
      <c r="M741" s="3" t="s">
        <v>40</v>
      </c>
      <c r="N741" s="3">
        <f>IF(ISBLANK(Table2[[#This Row],[ActualResult]]), 0, 1)</f>
        <v>1</v>
      </c>
      <c r="O741" s="3" t="str">
        <f>IF(ISBLANK(Table2[[#This Row],[ActualResult]]), "_", IF(Table2[[#This Row],[ActualWinner]]=Table2[[#This Row],[PredictedWinner]], "Y", "N"))</f>
        <v>Y</v>
      </c>
      <c r="P741" s="3" t="str">
        <f>IF(Table2[[#This Row],[ActualAwayScore]]&gt;Table2[[#This Row],[PredictedAwayScore]], "N", IF(ISBLANK(Table2[[#This Row],[ActualResult]]), "_", IF(Table2[[#This Row],[ActualAwayScore]]=Table2[[#This Row],[PredictedAwayScore]], "Y", "N")))</f>
        <v>N</v>
      </c>
      <c r="Q741" s="3" t="str">
        <f>IF(Table2[[#This Row],[ActualHomeScore]]&gt;Table2[[#This Row],[PredictedHomeScore]],"N", IF(ISBLANK(Table2[[#This Row],[ActualResult]]), "_", IF(Table2[[#This Row],[ActualHomeScore]]=Table2[[#This Row],[PredictedHomeScore]], "Y", "N")))</f>
        <v>N</v>
      </c>
      <c r="R741" s="3">
        <v>1</v>
      </c>
      <c r="S741" s="3" t="str">
        <f t="shared" si="61"/>
        <v>DET</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2</v>
      </c>
      <c r="AC741" s="51">
        <f>(($AX$11)*IF(Table2[[#This Row],[CorrectWinnerPrediction]]="Y", 1, 0))+(($AX$12)*IF(Table2[[#This Row],[CorrectAwayScorePrediction]]="Y", 1, 0))+(($AX$13)*IF(Table2[[#This Row],[CorrectHomeScorePrediction]]="Y", 1, 0))</f>
        <v>0.8</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-1</v>
      </c>
      <c r="AG741" s="3">
        <f>Table2[[#This Row],[ActualHomeScore]]-Table2[[#This Row],[PredictedHomeScore]]</f>
        <v>1</v>
      </c>
      <c r="AH741" s="3">
        <f t="shared" si="62"/>
        <v>2</v>
      </c>
      <c r="AI741" s="3">
        <f t="shared" si="63"/>
        <v>2</v>
      </c>
      <c r="AJ741" s="3">
        <v>3</v>
      </c>
      <c r="AK741" s="4">
        <v>45679</v>
      </c>
      <c r="AL741" s="2">
        <f>IF(Table2[[#This Row],[GameIsOver]]=0,0,IF(Table2[[#This Row],[ActualWinner]]=Table2[[#This Row],[AwayTeam]], 1, 0))</f>
        <v>0</v>
      </c>
      <c r="AM741" s="2">
        <f>IF(Table2[[#This Row],[GameIsOver]]=0,0,IF(Table2[[#This Row],[ActualWinner]]=Table2[[#This Row],[HomeTeam]], 1, 0))</f>
        <v>1</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v>3</v>
      </c>
      <c r="K742" s="2">
        <v>6</v>
      </c>
      <c r="L742" s="13" t="str">
        <f t="shared" si="60"/>
        <v>BOS</v>
      </c>
      <c r="M742" s="2" t="s">
        <v>40</v>
      </c>
      <c r="N742" s="2">
        <f>IF(ISBLANK(Table2[[#This Row],[ActualResult]]), 0, 1)</f>
        <v>1</v>
      </c>
      <c r="O742" s="2" t="str">
        <f>IF(ISBLANK(Table2[[#This Row],[ActualResult]]), "_", IF(Table2[[#This Row],[ActualWinner]]=Table2[[#This Row],[PredictedWinner]], "Y", "N"))</f>
        <v>Y</v>
      </c>
      <c r="P742" s="2" t="str">
        <f>IF(Table2[[#This Row],[ActualAwayScore]]&gt;Table2[[#This Row],[PredictedAwayScore]], "N", IF(ISBLANK(Table2[[#This Row],[ActualResult]]), "_", IF(Table2[[#This Row],[ActualAwayScore]]=Table2[[#This Row],[PredictedAwayScore]], "Y", "N")))</f>
        <v>N</v>
      </c>
      <c r="Q742" s="2" t="str">
        <f>IF(Table2[[#This Row],[ActualHomeScore]]&gt;Table2[[#This Row],[PredictedHomeScore]],"N", IF(ISBLANK(Table2[[#This Row],[ActualResult]]), "_", IF(Table2[[#This Row],[ActualHomeScore]]=Table2[[#This Row],[PredictedHomeScore]], "Y", "N")))</f>
        <v>N</v>
      </c>
      <c r="R742" s="2">
        <v>1</v>
      </c>
      <c r="S742" s="2" t="str">
        <f t="shared" si="61"/>
        <v>SJS</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2</v>
      </c>
      <c r="AC742" s="32">
        <f>(($AX$11)*IF(Table2[[#This Row],[CorrectWinnerPrediction]]="Y", 1, 0))+(($AX$12)*IF(Table2[[#This Row],[CorrectAwayScorePrediction]]="Y", 1, 0))+(($AX$13)*IF(Table2[[#This Row],[CorrectHomeScorePrediction]]="Y", 1, 0))</f>
        <v>0.8</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1</v>
      </c>
      <c r="AG742" s="2">
        <f>Table2[[#This Row],[ActualHomeScore]]-Table2[[#This Row],[PredictedHomeScore]]</f>
        <v>2</v>
      </c>
      <c r="AH742" s="2">
        <f t="shared" si="62"/>
        <v>3</v>
      </c>
      <c r="AI742" s="2">
        <f t="shared" si="63"/>
        <v>5</v>
      </c>
      <c r="AJ742" s="2">
        <v>1</v>
      </c>
      <c r="AK742" s="4">
        <v>45679</v>
      </c>
      <c r="AL742" s="2">
        <f>IF(Table2[[#This Row],[GameIsOver]]=0,0,IF(Table2[[#This Row],[ActualWinner]]=Table2[[#This Row],[AwayTeam]], 1, 0))</f>
        <v>0</v>
      </c>
      <c r="AM742" s="2">
        <f>IF(Table2[[#This Row],[GameIsOver]]=0,0,IF(Table2[[#This Row],[ActualWinner]]=Table2[[#This Row],[HomeTeam]], 1, 0))</f>
        <v>1</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v>3</v>
      </c>
      <c r="K743" s="2">
        <v>1</v>
      </c>
      <c r="L743" s="2" t="str">
        <f t="shared" si="60"/>
        <v>MIN</v>
      </c>
      <c r="M743" s="2" t="s">
        <v>40</v>
      </c>
      <c r="N743" s="2">
        <f>IF(ISBLANK(Table2[[#This Row],[ActualResult]]), 0, 1)</f>
        <v>1</v>
      </c>
      <c r="O743" s="2" t="str">
        <f>IF(ISBLANK(Table2[[#This Row],[ActualResult]]), "_", IF(Table2[[#This Row],[ActualWinner]]=Table2[[#This Row],[PredictedWinner]], "Y", "N"))</f>
        <v>Y</v>
      </c>
      <c r="P743" s="2" t="str">
        <f>IF(Table2[[#This Row],[ActualAwayScore]]&gt;Table2[[#This Row],[PredictedAwayScore]], "N", IF(ISBLANK(Table2[[#This Row],[ActualResult]]), "_", IF(Table2[[#This Row],[ActualAwayScore]]=Table2[[#This Row],[PredictedAwayScore]], "Y", "N")))</f>
        <v>N</v>
      </c>
      <c r="Q743" s="2" t="str">
        <f>IF(Table2[[#This Row],[ActualHomeScore]]&gt;Table2[[#This Row],[PredictedHomeScore]],"N", IF(ISBLANK(Table2[[#This Row],[ActualResult]]), "_", IF(Table2[[#This Row],[ActualHomeScore]]=Table2[[#This Row],[PredictedHomeScore]], "Y", "N")))</f>
        <v>N</v>
      </c>
      <c r="R743" s="2">
        <v>1</v>
      </c>
      <c r="S743" s="2" t="str">
        <f t="shared" si="61"/>
        <v>COL</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2</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0.8</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-1</v>
      </c>
      <c r="AG743" s="2">
        <f>Table2[[#This Row],[ActualHomeScore]]-Table2[[#This Row],[PredictedHomeScore]]</f>
        <v>-1</v>
      </c>
      <c r="AH743" s="2">
        <f t="shared" si="62"/>
        <v>3</v>
      </c>
      <c r="AI743" s="2">
        <f t="shared" si="63"/>
        <v>5</v>
      </c>
      <c r="AJ743" s="2">
        <v>2</v>
      </c>
      <c r="AK743" s="4">
        <v>45679</v>
      </c>
      <c r="AL743" s="2">
        <f>IF(Table2[[#This Row],[GameIsOver]]=0,0,IF(Table2[[#This Row],[ActualWinner]]=Table2[[#This Row],[AwayTeam]], 1, 0))</f>
        <v>1</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v>4</v>
      </c>
      <c r="K744" s="2">
        <v>6</v>
      </c>
      <c r="L744" s="2" t="str">
        <f t="shared" si="60"/>
        <v>SEA</v>
      </c>
      <c r="M744" s="2" t="s">
        <v>40</v>
      </c>
      <c r="N744" s="2">
        <f>IF(ISBLANK(Table2[[#This Row],[ActualResult]]), 0, 1)</f>
        <v>1</v>
      </c>
      <c r="O744" s="2" t="str">
        <f>IF(ISBLANK(Table2[[#This Row],[ActualResult]]), "_", IF(Table2[[#This Row],[ActualWinner]]=Table2[[#This Row],[PredictedWinner]], "Y", "N"))</f>
        <v>Y</v>
      </c>
      <c r="P744" s="2" t="str">
        <f>IF(Table2[[#This Row],[ActualAwayScore]]&gt;Table2[[#This Row],[PredictedAwayScore]], "N", IF(ISBLANK(Table2[[#This Row],[ActualResult]]), "_", IF(Table2[[#This Row],[ActualAwayScore]]=Table2[[#This Row],[PredictedAwayScore]], "Y", "N")))</f>
        <v>N</v>
      </c>
      <c r="Q744" s="2" t="str">
        <f>IF(Table2[[#This Row],[ActualHomeScore]]&gt;Table2[[#This Row],[PredictedHomeScore]],"N", IF(ISBLANK(Table2[[#This Row],[ActualResult]]), "_", IF(Table2[[#This Row],[ActualHomeScore]]=Table2[[#This Row],[PredictedHomeScore]], "Y", "N")))</f>
        <v>N</v>
      </c>
      <c r="R744" s="2">
        <v>1</v>
      </c>
      <c r="S744" s="2" t="str">
        <f t="shared" si="61"/>
        <v>BUF</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2</v>
      </c>
      <c r="AC744" s="32">
        <f>(($AX$11)*IF(Table2[[#This Row],[CorrectWinnerPrediction]]="Y", 1, 0))+(($AX$12)*IF(Table2[[#This Row],[CorrectAwayScorePrediction]]="Y", 1, 0))+(($AX$13)*IF(Table2[[#This Row],[CorrectHomeScorePrediction]]="Y", 1, 0))</f>
        <v>0.8</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2</v>
      </c>
      <c r="AH744" s="2">
        <f t="shared" si="62"/>
        <v>3</v>
      </c>
      <c r="AI744" s="2">
        <f t="shared" si="63"/>
        <v>5</v>
      </c>
      <c r="AJ744" s="2">
        <v>3</v>
      </c>
      <c r="AK744" s="4">
        <v>45679</v>
      </c>
      <c r="AL744" s="2">
        <f>IF(Table2[[#This Row],[GameIsOver]]=0,0,IF(Table2[[#This Row],[ActualWinner]]=Table2[[#This Row],[AwayTeam]], 1, 0))</f>
        <v>0</v>
      </c>
      <c r="AM744" s="2">
        <f>IF(Table2[[#This Row],[GameIsOver]]=0,0,IF(Table2[[#This Row],[ActualWinner]]=Table2[[#This Row],[HomeTeam]], 1, 0))</f>
        <v>1</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v>5</v>
      </c>
      <c r="K745" s="2">
        <v>4</v>
      </c>
      <c r="L745" s="2" t="str">
        <f t="shared" si="60"/>
        <v>STL</v>
      </c>
      <c r="M745" s="2" t="s">
        <v>39</v>
      </c>
      <c r="N745" s="2">
        <f>IF(ISBLANK(Table2[[#This Row],[ActualResult]]), 0, 1)</f>
        <v>1</v>
      </c>
      <c r="O745" s="2" t="str">
        <f>IF(ISBLANK(Table2[[#This Row],[ActualResult]]), "_", IF(Table2[[#This Row],[ActualWinner]]=Table2[[#This Row],[PredictedWinner]], "Y", "N"))</f>
        <v>N</v>
      </c>
      <c r="P745" s="2" t="str">
        <f>IF(Table2[[#This Row],[ActualAwayScore]]&gt;Table2[[#This Row],[PredictedAwayScore]], "N", IF(ISBLANK(Table2[[#This Row],[ActualResult]]), "_", IF(Table2[[#This Row],[ActualAwayScore]]=Table2[[#This Row],[PredictedAwayScore]], "Y", "N")))</f>
        <v>N</v>
      </c>
      <c r="Q745" s="2" t="str">
        <f>IF(Table2[[#This Row],[ActualHomeScore]]&gt;Table2[[#This Row],[PredictedHomeScore]],"N", IF(ISBLANK(Table2[[#This Row],[ActualResult]]), "_", IF(Table2[[#This Row],[ActualHomeScore]]=Table2[[#This Row],[PredictedHomeScore]], "Y", "N")))</f>
        <v>N</v>
      </c>
      <c r="R745" s="2">
        <v>1</v>
      </c>
      <c r="S745" s="2" t="str">
        <f t="shared" si="61"/>
        <v>VGK</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2</v>
      </c>
      <c r="AB745" s="2">
        <f>IF(Table2[[#This Row],[GameIsOver]]= 0, 0, IF(Table2[[#This Row],[ActualWinner]]=Table2[[#This Row],[HomeTeam]], 2, IF(OR(Table2[[#This Row],[ActualResult]]="OT", Table2[[#This Row],[ActualResult]]="SO"), 1, 0)))</f>
        <v>1</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3</v>
      </c>
      <c r="AG745" s="2">
        <f>Table2[[#This Row],[ActualHomeScore]]-Table2[[#This Row],[PredictedHomeScore]]</f>
        <v>1</v>
      </c>
      <c r="AH745" s="2">
        <f t="shared" si="62"/>
        <v>3</v>
      </c>
      <c r="AI745" s="2">
        <f t="shared" si="63"/>
        <v>5</v>
      </c>
      <c r="AJ745" s="2">
        <v>4</v>
      </c>
      <c r="AK745" s="4">
        <v>45679</v>
      </c>
      <c r="AL745" s="2">
        <f>IF(Table2[[#This Row],[GameIsOver]]=0,0,IF(Table2[[#This Row],[ActualWinner]]=Table2[[#This Row],[AwayTeam]], 1, 0))</f>
        <v>1</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v>3</v>
      </c>
      <c r="K746" s="2">
        <v>5</v>
      </c>
      <c r="L746" s="2" t="str">
        <f t="shared" si="60"/>
        <v>TOR</v>
      </c>
      <c r="M746" s="2" t="s">
        <v>40</v>
      </c>
      <c r="N746" s="2">
        <f>IF(ISBLANK(Table2[[#This Row],[ActualResult]]), 0, 1)</f>
        <v>1</v>
      </c>
      <c r="O746" s="2" t="str">
        <f>IF(ISBLANK(Table2[[#This Row],[ActualResult]]), "_", IF(Table2[[#This Row],[ActualWinner]]=Table2[[#This Row],[PredictedWinner]], "Y", "N"))</f>
        <v>Y</v>
      </c>
      <c r="P746" s="2" t="str">
        <f>IF(Table2[[#This Row],[ActualAwayScore]]&gt;Table2[[#This Row],[PredictedAwayScore]], "N", IF(ISBLANK(Table2[[#This Row],[ActualResult]]), "_", IF(Table2[[#This Row],[ActualAwayScore]]=Table2[[#This Row],[PredictedAwayScore]], "Y", "N")))</f>
        <v>N</v>
      </c>
      <c r="Q746" s="2" t="str">
        <f>IF(Table2[[#This Row],[ActualHomeScore]]&gt;Table2[[#This Row],[PredictedHomeScore]],"N", IF(ISBLANK(Table2[[#This Row],[ActualResult]]), "_", IF(Table2[[#This Row],[ActualHomeScore]]=Table2[[#This Row],[PredictedHomeScore]], "Y", "N")))</f>
        <v>Y</v>
      </c>
      <c r="R746" s="2">
        <v>1</v>
      </c>
      <c r="S746" s="2" t="str">
        <f t="shared" si="61"/>
        <v>TBL</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2</v>
      </c>
      <c r="AC746" s="32">
        <f>(($AX$11)*IF(Table2[[#This Row],[CorrectWinnerPrediction]]="Y", 1, 0))+(($AX$12)*IF(Table2[[#This Row],[CorrectAwayScorePrediction]]="Y", 1, 0))+(($AX$13)*IF(Table2[[#This Row],[CorrectHomeScorePrediction]]="Y", 1, 0))</f>
        <v>0.9</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1</v>
      </c>
      <c r="AG746" s="2">
        <f>Table2[[#This Row],[ActualHomeScore]]-Table2[[#This Row],[PredictedHomeScore]]</f>
        <v>0</v>
      </c>
      <c r="AH746" s="2">
        <f t="shared" si="62"/>
        <v>3</v>
      </c>
      <c r="AI746" s="2">
        <f t="shared" si="63"/>
        <v>5</v>
      </c>
      <c r="AJ746" s="2">
        <v>9</v>
      </c>
      <c r="AK746" s="4">
        <v>45680</v>
      </c>
      <c r="AL746" s="2">
        <f>IF(Table2[[#This Row],[GameIsOver]]=0,0,IF(Table2[[#This Row],[ActualWinner]]=Table2[[#This Row],[AwayTeam]], 1, 0))</f>
        <v>0</v>
      </c>
      <c r="AM746" s="2">
        <f>IF(Table2[[#This Row],[GameIsOver]]=0,0,IF(Table2[[#This Row],[ActualWinner]]=Table2[[#This Row],[HomeTeam]], 1, 0))</f>
        <v>1</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v>1</v>
      </c>
      <c r="K747" s="2">
        <v>3</v>
      </c>
      <c r="L747" s="2" t="str">
        <f t="shared" si="60"/>
        <v>NYI</v>
      </c>
      <c r="M747" s="2" t="s">
        <v>40</v>
      </c>
      <c r="N747" s="2">
        <f>IF(ISBLANK(Table2[[#This Row],[ActualResult]]), 0, 1)</f>
        <v>1</v>
      </c>
      <c r="O747" s="2" t="str">
        <f>IF(ISBLANK(Table2[[#This Row],[ActualResult]]), "_", IF(Table2[[#This Row],[ActualWinner]]=Table2[[#This Row],[PredictedWinner]], "Y", "N"))</f>
        <v>N</v>
      </c>
      <c r="P747" s="2" t="str">
        <f>IF(Table2[[#This Row],[ActualAwayScore]]&gt;Table2[[#This Row],[PredictedAwayScore]], "N", IF(ISBLANK(Table2[[#This Row],[ActualResult]]), "_", IF(Table2[[#This Row],[ActualAwayScore]]=Table2[[#This Row],[PredictedAwayScore]], "Y", "N")))</f>
        <v>N</v>
      </c>
      <c r="Q747" s="2" t="str">
        <f>IF(Table2[[#This Row],[ActualHomeScore]]&gt;Table2[[#This Row],[PredictedHomeScore]],"N", IF(ISBLANK(Table2[[#This Row],[ActualResult]]), "_", IF(Table2[[#This Row],[ActualHomeScore]]=Table2[[#This Row],[PredictedHomeScore]], "Y", "N")))</f>
        <v>Y</v>
      </c>
      <c r="R747" s="2">
        <v>1</v>
      </c>
      <c r="S747" s="2" t="str">
        <f t="shared" si="61"/>
        <v>CBJ</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2</v>
      </c>
      <c r="AC747" s="32">
        <f>(($AX$11)*IF(Table2[[#This Row],[CorrectWinnerPrediction]]="Y", 1, 0))+(($AX$12)*IF(Table2[[#This Row],[CorrectAwayScorePrediction]]="Y", 1, 0))+(($AX$13)*IF(Table2[[#This Row],[CorrectHomeScorePrediction]]="Y", 1, 0))</f>
        <v>0.1</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-3</v>
      </c>
      <c r="AG747" s="2">
        <f>Table2[[#This Row],[ActualHomeScore]]-Table2[[#This Row],[PredictedHomeScore]]</f>
        <v>0</v>
      </c>
      <c r="AH747" s="2">
        <f t="shared" si="62"/>
        <v>3</v>
      </c>
      <c r="AI747" s="2">
        <f t="shared" si="63"/>
        <v>5</v>
      </c>
      <c r="AJ747" s="2">
        <v>5</v>
      </c>
      <c r="AK747" s="4">
        <v>45679</v>
      </c>
      <c r="AL747" s="2">
        <f>IF(Table2[[#This Row],[GameIsOver]]=0,0,IF(Table2[[#This Row],[ActualWinner]]=Table2[[#This Row],[AwayTeam]], 1, 0))</f>
        <v>0</v>
      </c>
      <c r="AM747" s="2">
        <f>IF(Table2[[#This Row],[GameIsOver]]=0,0,IF(Table2[[#This Row],[ActualWinner]]=Table2[[#This Row],[HomeTeam]], 1, 0))</f>
        <v>1</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v>4</v>
      </c>
      <c r="K748" s="2">
        <v>3</v>
      </c>
      <c r="L748" s="2" t="str">
        <f t="shared" si="60"/>
        <v>CAR</v>
      </c>
      <c r="M748" s="2" t="s">
        <v>77</v>
      </c>
      <c r="N748" s="2">
        <f>IF(ISBLANK(Table2[[#This Row],[ActualResult]]), 0, 1)</f>
        <v>1</v>
      </c>
      <c r="O748" s="2" t="str">
        <f>IF(ISBLANK(Table2[[#This Row],[ActualResult]]), "_", IF(Table2[[#This Row],[ActualWinner]]=Table2[[#This Row],[PredictedWinner]], "Y", "N"))</f>
        <v>Y</v>
      </c>
      <c r="P748" s="2" t="str">
        <f>IF(Table2[[#This Row],[ActualAwayScore]]&gt;Table2[[#This Row],[PredictedAwayScore]], "N", IF(ISBLANK(Table2[[#This Row],[ActualResult]]), "_", IF(Table2[[#This Row],[ActualAwayScore]]=Table2[[#This Row],[PredictedAwayScore]], "Y", "N")))</f>
        <v>Y</v>
      </c>
      <c r="Q748" s="2" t="str">
        <f>IF(Table2[[#This Row],[ActualHomeScore]]&gt;Table2[[#This Row],[PredictedHomeScore]],"N", IF(ISBLANK(Table2[[#This Row],[ActualResult]]), "_", IF(Table2[[#This Row],[ActualHomeScore]]=Table2[[#This Row],[PredictedHomeScore]], "Y", "N")))</f>
        <v>Y</v>
      </c>
      <c r="R748" s="2">
        <v>1</v>
      </c>
      <c r="S748" s="2" t="str">
        <f t="shared" si="61"/>
        <v>CHI</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2</v>
      </c>
      <c r="AB748" s="2">
        <f>IF(Table2[[#This Row],[GameIsOver]]= 0, 0, IF(Table2[[#This Row],[ActualWinner]]=Table2[[#This Row],[HomeTeam]], 2, IF(OR(Table2[[#This Row],[ActualResult]]="OT", Table2[[#This Row],[ActualResult]]="SO"), 1, 0)))</f>
        <v>1</v>
      </c>
      <c r="AC748" s="32">
        <f>(($AX$11)*IF(Table2[[#This Row],[CorrectWinnerPrediction]]="Y", 1, 0))+(($AX$12)*IF(Table2[[#This Row],[CorrectAwayScorePrediction]]="Y", 1, 0))+(($AX$13)*IF(Table2[[#This Row],[CorrectHomeScorePrediction]]="Y", 1, 0))</f>
        <v>1</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3</v>
      </c>
      <c r="AI748" s="2">
        <f t="shared" si="63"/>
        <v>5</v>
      </c>
      <c r="AJ748" s="2">
        <v>6</v>
      </c>
      <c r="AK748" s="4">
        <v>45680</v>
      </c>
      <c r="AL748" s="2">
        <f>IF(Table2[[#This Row],[GameIsOver]]=0,0,IF(Table2[[#This Row],[ActualWinner]]=Table2[[#This Row],[AwayTeam]], 1, 0))</f>
        <v>1</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v>2</v>
      </c>
      <c r="K749" s="2">
        <v>5</v>
      </c>
      <c r="L749" s="2" t="str">
        <f t="shared" si="60"/>
        <v>UTA</v>
      </c>
      <c r="M749" s="2" t="s">
        <v>40</v>
      </c>
      <c r="N749" s="2">
        <f>IF(ISBLANK(Table2[[#This Row],[ActualResult]]), 0, 1)</f>
        <v>1</v>
      </c>
      <c r="O749" s="2" t="str">
        <f>IF(ISBLANK(Table2[[#This Row],[ActualResult]]), "_", IF(Table2[[#This Row],[ActualWinner]]=Table2[[#This Row],[PredictedWinner]], "Y", "N"))</f>
        <v>N</v>
      </c>
      <c r="P749" s="2" t="str">
        <f>IF(Table2[[#This Row],[ActualAwayScore]]&gt;Table2[[#This Row],[PredictedAwayScore]], "N", IF(ISBLANK(Table2[[#This Row],[ActualResult]]), "_", IF(Table2[[#This Row],[ActualAwayScore]]=Table2[[#This Row],[PredictedAwayScore]], "Y", "N")))</f>
        <v>N</v>
      </c>
      <c r="Q749" s="2" t="str">
        <f>IF(Table2[[#This Row],[ActualHomeScore]]&gt;Table2[[#This Row],[PredictedHomeScore]],"N", IF(ISBLANK(Table2[[#This Row],[ActualResult]]), "_", IF(Table2[[#This Row],[ActualHomeScore]]=Table2[[#This Row],[PredictedHomeScore]], "Y", "N")))</f>
        <v>N</v>
      </c>
      <c r="R749" s="2">
        <v>1</v>
      </c>
      <c r="S749" s="2" t="str">
        <f t="shared" si="61"/>
        <v>WPG</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2</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-1</v>
      </c>
      <c r="AG749" s="2">
        <f>Table2[[#This Row],[ActualHomeScore]]-Table2[[#This Row],[PredictedHomeScore]]</f>
        <v>3</v>
      </c>
      <c r="AH749" s="2">
        <f t="shared" si="62"/>
        <v>3</v>
      </c>
      <c r="AI749" s="2">
        <f t="shared" si="63"/>
        <v>5</v>
      </c>
      <c r="AJ749" s="2">
        <v>7</v>
      </c>
      <c r="AK749" s="4">
        <v>45680</v>
      </c>
      <c r="AL749" s="2">
        <f>IF(Table2[[#This Row],[GameIsOver]]=0,0,IF(Table2[[#This Row],[ActualWinner]]=Table2[[#This Row],[AwayTeam]], 1, 0))</f>
        <v>0</v>
      </c>
      <c r="AM749" s="2">
        <f>IF(Table2[[#This Row],[GameIsOver]]=0,0,IF(Table2[[#This Row],[ActualWinner]]=Table2[[#This Row],[HomeTeam]], 1, 0))</f>
        <v>1</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v>5</v>
      </c>
      <c r="K750" s="3">
        <v>1</v>
      </c>
      <c r="L750" s="2" t="str">
        <f t="shared" si="60"/>
        <v>PIT</v>
      </c>
      <c r="M750" s="3" t="s">
        <v>40</v>
      </c>
      <c r="N750" s="3">
        <f>IF(ISBLANK(Table2[[#This Row],[ActualResult]]), 0, 1)</f>
        <v>1</v>
      </c>
      <c r="O750" s="3" t="str">
        <f>IF(ISBLANK(Table2[[#This Row],[ActualResult]]), "_", IF(Table2[[#This Row],[ActualWinner]]=Table2[[#This Row],[PredictedWinner]], "Y", "N"))</f>
        <v>Y</v>
      </c>
      <c r="P750" s="3" t="str">
        <f>IF(Table2[[#This Row],[ActualAwayScore]]&gt;Table2[[#This Row],[PredictedAwayScore]], "N", IF(ISBLANK(Table2[[#This Row],[ActualResult]]), "_", IF(Table2[[#This Row],[ActualAwayScore]]=Table2[[#This Row],[PredictedAwayScore]], "Y", "N")))</f>
        <v>N</v>
      </c>
      <c r="Q750" s="3" t="str">
        <f>IF(Table2[[#This Row],[ActualHomeScore]]&gt;Table2[[#This Row],[PredictedHomeScore]],"N", IF(ISBLANK(Table2[[#This Row],[ActualResult]]), "_", IF(Table2[[#This Row],[ActualHomeScore]]=Table2[[#This Row],[PredictedHomeScore]], "Y", "N")))</f>
        <v>N</v>
      </c>
      <c r="R750" s="3">
        <v>1</v>
      </c>
      <c r="S750" s="3" t="str">
        <f t="shared" si="61"/>
        <v>LAK</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2</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0.8</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1</v>
      </c>
      <c r="AG750" s="3">
        <f>Table2[[#This Row],[ActualHomeScore]]-Table2[[#This Row],[PredictedHomeScore]]</f>
        <v>-2</v>
      </c>
      <c r="AH750" s="3">
        <f t="shared" si="62"/>
        <v>3</v>
      </c>
      <c r="AI750" s="3">
        <f t="shared" si="63"/>
        <v>5</v>
      </c>
      <c r="AJ750" s="3">
        <v>8</v>
      </c>
      <c r="AK750" s="4">
        <v>45680</v>
      </c>
      <c r="AL750" s="2">
        <f>IF(Table2[[#This Row],[GameIsOver]]=0,0,IF(Table2[[#This Row],[ActualWinner]]=Table2[[#This Row],[AwayTeam]], 1, 0))</f>
        <v>1</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v>2</v>
      </c>
      <c r="K751" s="2">
        <v>3</v>
      </c>
      <c r="L751" s="13" t="str">
        <f t="shared" si="60"/>
        <v>MTL</v>
      </c>
      <c r="M751" s="2" t="s">
        <v>40</v>
      </c>
      <c r="N751" s="2">
        <f>IF(ISBLANK(Table2[[#This Row],[ActualResult]]), 0, 1)</f>
        <v>1</v>
      </c>
      <c r="O751" s="2" t="str">
        <f>IF(ISBLANK(Table2[[#This Row],[ActualResult]]), "_", IF(Table2[[#This Row],[ActualWinner]]=Table2[[#This Row],[PredictedWinner]], "Y", "N"))</f>
        <v>Y</v>
      </c>
      <c r="P751" s="2" t="str">
        <f>IF(Table2[[#This Row],[ActualAwayScore]]&gt;Table2[[#This Row],[PredictedAwayScore]], "N", IF(ISBLANK(Table2[[#This Row],[ActualResult]]), "_", IF(Table2[[#This Row],[ActualAwayScore]]=Table2[[#This Row],[PredictedAwayScore]], "Y", "N")))</f>
        <v>N</v>
      </c>
      <c r="Q751" s="2" t="str">
        <f>IF(Table2[[#This Row],[ActualHomeScore]]&gt;Table2[[#This Row],[PredictedHomeScore]],"N", IF(ISBLANK(Table2[[#This Row],[ActualResult]]), "_", IF(Table2[[#This Row],[ActualHomeScore]]=Table2[[#This Row],[PredictedHomeScore]], "Y", "N")))</f>
        <v>N</v>
      </c>
      <c r="R751" s="2">
        <v>0</v>
      </c>
      <c r="S751" s="2" t="str">
        <f t="shared" si="61"/>
        <v>TBL</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2</v>
      </c>
      <c r="AC751" s="32">
        <f>(($AX$11)*IF(Table2[[#This Row],[CorrectWinnerPrediction]]="Y", 1, 0))+(($AX$12)*IF(Table2[[#This Row],[CorrectAwayScorePrediction]]="Y", 1, 0))+(($AX$13)*IF(Table2[[#This Row],[CorrectHomeScorePrediction]]="Y", 1, 0))</f>
        <v>0.8</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-1</v>
      </c>
      <c r="AG751" s="2">
        <f>Table2[[#This Row],[ActualHomeScore]]-Table2[[#This Row],[PredictedHomeScore]]</f>
        <v>-1</v>
      </c>
      <c r="AH751" s="2">
        <f t="shared" si="62"/>
        <v>-14</v>
      </c>
      <c r="AI751" s="2">
        <f t="shared" si="63"/>
        <v>-5</v>
      </c>
      <c r="AJ751" s="2">
        <v>1</v>
      </c>
      <c r="AK751" s="4">
        <v>45680</v>
      </c>
      <c r="AL751" s="2">
        <f>IF(Table2[[#This Row],[GameIsOver]]=0,0,IF(Table2[[#This Row],[ActualWinner]]=Table2[[#This Row],[AwayTeam]], 1, 0))</f>
        <v>0</v>
      </c>
      <c r="AM751" s="2">
        <f>IF(Table2[[#This Row],[GameIsOver]]=0,0,IF(Table2[[#This Row],[ActualWinner]]=Table2[[#This Row],[HomeTeam]], 1, 0))</f>
        <v>1</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v>0</v>
      </c>
      <c r="K752" s="2">
        <v>5</v>
      </c>
      <c r="L752" s="2" t="str">
        <f t="shared" si="60"/>
        <v>NYR</v>
      </c>
      <c r="M752" s="2" t="s">
        <v>40</v>
      </c>
      <c r="N752" s="2">
        <f>IF(ISBLANK(Table2[[#This Row],[ActualResult]]), 0, 1)</f>
        <v>1</v>
      </c>
      <c r="O752" s="2" t="str">
        <f>IF(ISBLANK(Table2[[#This Row],[ActualResult]]), "_", IF(Table2[[#This Row],[ActualWinner]]=Table2[[#This Row],[PredictedWinner]], "Y", "N"))</f>
        <v>N</v>
      </c>
      <c r="P752" s="2" t="str">
        <f>IF(Table2[[#This Row],[ActualAwayScore]]&gt;Table2[[#This Row],[PredictedAwayScore]], "N", IF(ISBLANK(Table2[[#This Row],[ActualResult]]), "_", IF(Table2[[#This Row],[ActualAwayScore]]=Table2[[#This Row],[PredictedAwayScore]], "Y", "N")))</f>
        <v>N</v>
      </c>
      <c r="Q752" s="2" t="str">
        <f>IF(Table2[[#This Row],[ActualHomeScore]]&gt;Table2[[#This Row],[PredictedHomeScore]],"N", IF(ISBLANK(Table2[[#This Row],[ActualResult]]), "_", IF(Table2[[#This Row],[ActualHomeScore]]=Table2[[#This Row],[PredictedHomeScore]], "Y", "N")))</f>
        <v>N</v>
      </c>
      <c r="R752" s="2">
        <v>0</v>
      </c>
      <c r="S752" s="2" t="str">
        <f t="shared" si="61"/>
        <v>OTT</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1</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2</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3</v>
      </c>
      <c r="AH752" s="2">
        <f t="shared" si="62"/>
        <v>-14</v>
      </c>
      <c r="AI752" s="2">
        <f t="shared" si="63"/>
        <v>-5</v>
      </c>
      <c r="AJ752" s="2">
        <v>2</v>
      </c>
      <c r="AK752" s="4">
        <v>45680</v>
      </c>
      <c r="AL752" s="2">
        <f>IF(Table2[[#This Row],[GameIsOver]]=0,0,IF(Table2[[#This Row],[ActualWinner]]=Table2[[#This Row],[AwayTeam]], 1, 0))</f>
        <v>0</v>
      </c>
      <c r="AM752" s="2">
        <f>IF(Table2[[#This Row],[GameIsOver]]=0,0,IF(Table2[[#This Row],[ActualWinner]]=Table2[[#This Row],[HomeTeam]], 1, 0))</f>
        <v>1</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v>1</v>
      </c>
      <c r="K753" s="2">
        <v>2</v>
      </c>
      <c r="L753" s="2" t="str">
        <f t="shared" si="60"/>
        <v>PHI</v>
      </c>
      <c r="M753" s="2" t="s">
        <v>77</v>
      </c>
      <c r="N753" s="2">
        <f>IF(ISBLANK(Table2[[#This Row],[ActualResult]]), 0, 1)</f>
        <v>1</v>
      </c>
      <c r="O753" s="2" t="str">
        <f>IF(ISBLANK(Table2[[#This Row],[ActualResult]]), "_", IF(Table2[[#This Row],[ActualWinner]]=Table2[[#This Row],[PredictedWinner]], "Y", "N"))</f>
        <v>N</v>
      </c>
      <c r="P753" s="2" t="str">
        <f>IF(Table2[[#This Row],[ActualAwayScore]]&gt;Table2[[#This Row],[PredictedAwayScore]], "N", IF(ISBLANK(Table2[[#This Row],[ActualResult]]), "_", IF(Table2[[#This Row],[ActualAwayScore]]=Table2[[#This Row],[PredictedAwayScore]], "Y", "N")))</f>
        <v>N</v>
      </c>
      <c r="Q753" s="2" t="str">
        <f>IF(Table2[[#This Row],[ActualHomeScore]]&gt;Table2[[#This Row],[PredictedHomeScore]],"N", IF(ISBLANK(Table2[[#This Row],[ActualResult]]), "_", IF(Table2[[#This Row],[ActualHomeScore]]=Table2[[#This Row],[PredictedHomeScore]], "Y", "N")))</f>
        <v>N</v>
      </c>
      <c r="R753" s="2">
        <v>1</v>
      </c>
      <c r="S753" s="2" t="str">
        <f t="shared" si="61"/>
        <v>DET</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1</v>
      </c>
      <c r="AB753" s="2">
        <f>IF(Table2[[#This Row],[GameIsOver]]= 0, 0, IF(Table2[[#This Row],[ActualWinner]]=Table2[[#This Row],[HomeTeam]], 2, IF(OR(Table2[[#This Row],[ActualResult]]="OT", Table2[[#This Row],[ActualResult]]="SO"), 1, 0)))</f>
        <v>2</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-4</v>
      </c>
      <c r="AG753" s="2">
        <f>Table2[[#This Row],[ActualHomeScore]]-Table2[[#This Row],[PredictedHomeScore]]</f>
        <v>-1</v>
      </c>
      <c r="AH753" s="2">
        <f t="shared" si="62"/>
        <v>-14</v>
      </c>
      <c r="AI753" s="2">
        <f t="shared" si="63"/>
        <v>-5</v>
      </c>
      <c r="AJ753" s="2">
        <v>3</v>
      </c>
      <c r="AK753" s="4">
        <v>45680</v>
      </c>
      <c r="AL753" s="2">
        <f>IF(Table2[[#This Row],[GameIsOver]]=0,0,IF(Table2[[#This Row],[ActualWinner]]=Table2[[#This Row],[AwayTeam]], 1, 0))</f>
        <v>0</v>
      </c>
      <c r="AM753" s="2">
        <f>IF(Table2[[#This Row],[GameIsOver]]=0,0,IF(Table2[[#This Row],[ActualWinner]]=Table2[[#This Row],[HomeTeam]], 1, 0))</f>
        <v>1</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v>5</v>
      </c>
      <c r="K754" s="2">
        <v>7</v>
      </c>
      <c r="L754" s="2" t="str">
        <f t="shared" si="60"/>
        <v>NSH</v>
      </c>
      <c r="M754" s="2" t="s">
        <v>40</v>
      </c>
      <c r="N754" s="2">
        <f>IF(ISBLANK(Table2[[#This Row],[ActualResult]]), 0, 1)</f>
        <v>1</v>
      </c>
      <c r="O754" s="2" t="str">
        <f>IF(ISBLANK(Table2[[#This Row],[ActualResult]]), "_", IF(Table2[[#This Row],[ActualWinner]]=Table2[[#This Row],[PredictedWinner]], "Y", "N"))</f>
        <v>Y</v>
      </c>
      <c r="P754" s="2" t="str">
        <f>IF(Table2[[#This Row],[ActualAwayScore]]&gt;Table2[[#This Row],[PredictedAwayScore]], "N", IF(ISBLANK(Table2[[#This Row],[ActualResult]]), "_", IF(Table2[[#This Row],[ActualAwayScore]]=Table2[[#This Row],[PredictedAwayScore]], "Y", "N")))</f>
        <v>N</v>
      </c>
      <c r="Q754" s="2" t="str">
        <f>IF(Table2[[#This Row],[ActualHomeScore]]&gt;Table2[[#This Row],[PredictedHomeScore]],"N", IF(ISBLANK(Table2[[#This Row],[ActualResult]]), "_", IF(Table2[[#This Row],[ActualHomeScore]]=Table2[[#This Row],[PredictedHomeScore]], "Y", "N")))</f>
        <v>N</v>
      </c>
      <c r="R754" s="2">
        <v>1</v>
      </c>
      <c r="S754" s="2" t="str">
        <f t="shared" si="61"/>
        <v>SJS</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t="s">
        <v>1852</v>
      </c>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2</v>
      </c>
      <c r="AC754" s="32">
        <f>(($AX$11)*IF(Table2[[#This Row],[CorrectWinnerPrediction]]="Y", 1, 0))+(($AX$12)*IF(Table2[[#This Row],[CorrectAwayScorePrediction]]="Y", 1, 0))+(($AX$13)*IF(Table2[[#This Row],[CorrectHomeScorePrediction]]="Y", 1, 0))</f>
        <v>0.8</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3</v>
      </c>
      <c r="AG754" s="2">
        <f>Table2[[#This Row],[ActualHomeScore]]-Table2[[#This Row],[PredictedHomeScore]]</f>
        <v>3</v>
      </c>
      <c r="AH754" s="2">
        <f t="shared" si="62"/>
        <v>-14</v>
      </c>
      <c r="AI754" s="2">
        <f t="shared" si="63"/>
        <v>-5</v>
      </c>
      <c r="AJ754" s="2">
        <v>4</v>
      </c>
      <c r="AK754" s="4">
        <v>45680</v>
      </c>
      <c r="AL754" s="2">
        <f>IF(Table2[[#This Row],[GameIsOver]]=0,0,IF(Table2[[#This Row],[ActualWinner]]=Table2[[#This Row],[AwayTeam]], 1, 0))</f>
        <v>0</v>
      </c>
      <c r="AM754" s="2">
        <f>IF(Table2[[#This Row],[GameIsOver]]=0,0,IF(Table2[[#This Row],[ActualWinner]]=Table2[[#This Row],[HomeTeam]], 1, 0))</f>
        <v>1</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v>0</v>
      </c>
      <c r="K755" s="2">
        <v>0</v>
      </c>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v>1</v>
      </c>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-2</v>
      </c>
      <c r="AG755" s="2">
        <f>Table2[[#This Row],[ActualHomeScore]]-Table2[[#This Row],[PredictedHomeScore]]</f>
        <v>-4</v>
      </c>
      <c r="AH755" s="2">
        <f t="shared" si="62"/>
        <v>-14</v>
      </c>
      <c r="AI755" s="2">
        <f t="shared" si="63"/>
        <v>-5</v>
      </c>
      <c r="AJ755" s="2">
        <v>5</v>
      </c>
      <c r="AK755" s="4">
        <v>45680</v>
      </c>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v>3</v>
      </c>
      <c r="K756" s="2">
        <v>2</v>
      </c>
      <c r="L756" s="2" t="str">
        <f t="shared" si="60"/>
        <v>WSH</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v>1</v>
      </c>
      <c r="S756" s="2" t="str">
        <f t="shared" si="61"/>
        <v>EDM</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-1</v>
      </c>
      <c r="AG756" s="2">
        <f>Table2[[#This Row],[ActualHomeScore]]-Table2[[#This Row],[PredictedHomeScore]]</f>
        <v>0</v>
      </c>
      <c r="AH756" s="2">
        <f t="shared" si="62"/>
        <v>-14</v>
      </c>
      <c r="AI756" s="2">
        <f t="shared" si="63"/>
        <v>-5</v>
      </c>
      <c r="AJ756" s="2">
        <v>6</v>
      </c>
      <c r="AK756" s="4">
        <v>45680</v>
      </c>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-2</v>
      </c>
      <c r="AG757" s="2">
        <f>Table2[[#This Row],[ActualHomeScore]]-Table2[[#This Row],[PredictedHomeScore]]</f>
        <v>-4</v>
      </c>
      <c r="AH757" s="2">
        <f t="shared" si="62"/>
        <v>-14</v>
      </c>
      <c r="AI757" s="2">
        <f t="shared" si="63"/>
        <v>-5</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-4</v>
      </c>
      <c r="AG758" s="3">
        <f>Table2[[#This Row],[ActualHomeScore]]-Table2[[#This Row],[PredictedHomeScore]]</f>
        <v>-1</v>
      </c>
      <c r="AH758" s="3">
        <f t="shared" si="62"/>
        <v>-14</v>
      </c>
      <c r="AI758" s="3">
        <f t="shared" si="63"/>
        <v>-5</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A763" s="4">
        <v>45680</v>
      </c>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A764" s="4">
        <v>45680</v>
      </c>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A765" s="4">
        <v>45680</v>
      </c>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A766" s="4">
        <v>45680</v>
      </c>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A767" s="4">
        <v>45680</v>
      </c>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A768" s="4">
        <v>45680</v>
      </c>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A769" s="4">
        <v>45680</v>
      </c>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A770" s="4">
        <v>45680</v>
      </c>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A771" s="4">
        <v>45680</v>
      </c>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A772" s="4">
        <v>45680</v>
      </c>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5">
        <v>45680</v>
      </c>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C664:AM1314 D1315:AZ1048576 AF1:AY1 AE1:AE1314 A1:B1048576 AT3:BA5 X4:Y7 AT6:AY11 BA6:BA11 AZ6:AZ12 AS12:BA16 AS17:AY17 AS18:BA22 AO23:BA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43</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50</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59</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50</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48</v>
      </c>
      <c r="U110" s="2">
        <f>SUMIFS(DataRegularSeason20242025!$AA$3:$AA$1315,DataRegularSeason20242025!$B$3:$B$1315, "&lt;=" &amp; $A110, DataRegularSeason20242025!$D$3:$D$1315, U$1)+SUMIFS(DataRegularSeason20242025!$AB$3:$AB$1315,DataRegularSeason20242025!$B$3:$B$1315, "&lt;=" &amp; $A110, DataRegularSeason20242025!$E$3:$E$1315, U$1)</f>
        <v>52</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43</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50</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52</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59</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34</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59</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60</v>
      </c>
      <c r="P111" s="2">
        <f>SUMIFS(DataRegularSeason20242025!$AA$3:$AA$1315,DataRegularSeason20242025!$B$3:$B$1315, "&lt;=" &amp; $A111, DataRegularSeason20242025!$D$3:$D$1315, P$1)+SUMIFS(DataRegularSeason20242025!$AB$3:$AB$1315,DataRegularSeason20242025!$B$3:$B$1315, "&lt;=" &amp; $A111, DataRegularSeason20242025!$E$3:$E$1315, P$1)</f>
        <v>50</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45</v>
      </c>
      <c r="T111" s="2">
        <f>SUMIFS(DataRegularSeason20242025!$AA$3:$AA$1315,DataRegularSeason20242025!$B$3:$B$1315, "&lt;=" &amp; $A111, DataRegularSeason20242025!$D$3:$D$1315, T$1)+SUMIFS(DataRegularSeason20242025!$AB$3:$AB$1315,DataRegularSeason20242025!$B$3:$B$1315, "&lt;=" &amp; $A111, DataRegularSeason20242025!$E$3:$E$1315, T$1)</f>
        <v>48</v>
      </c>
      <c r="U111" s="2">
        <f>SUMIFS(DataRegularSeason20242025!$AA$3:$AA$1315,DataRegularSeason20242025!$B$3:$B$1315, "&lt;=" &amp; $A111, DataRegularSeason20242025!$D$3:$D$1315, U$1)+SUMIFS(DataRegularSeason20242025!$AB$3:$AB$1315,DataRegularSeason20242025!$B$3:$B$1315, "&lt;=" &amp; $A111, DataRegularSeason20242025!$E$3:$E$1315, U$1)</f>
        <v>52</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48</v>
      </c>
      <c r="X111" s="2">
        <f>SUMIFS(DataRegularSeason20242025!$AA$3:$AA$1315,DataRegularSeason20242025!$B$3:$B$1315, "&lt;=" &amp; $A111, DataRegularSeason20242025!$D$3:$D$1315, X$1)+SUMIFS(DataRegularSeason20242025!$AB$3:$AB$1315,DataRegularSeason20242025!$B$3:$B$1315, "&lt;=" &amp; $A111, DataRegularSeason20242025!$E$3:$E$1315, X$1)</f>
        <v>45</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50</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62</v>
      </c>
      <c r="AC111" s="2">
        <f>SUMIFS(DataRegularSeason20242025!$AA$3:$AA$1315,DataRegularSeason20242025!$B$3:$B$1315, "&lt;=" &amp; $A111, DataRegularSeason20242025!$D$3:$D$1315, AC$1)+SUMIFS(DataRegularSeason20242025!$AB$3:$AB$1315,DataRegularSeason20242025!$B$3:$B$1315, "&lt;=" &amp; $A111, DataRegularSeason20242025!$E$3:$E$1315, AC$1)</f>
        <v>47</v>
      </c>
      <c r="AD111" s="2">
        <f>SUMIFS(DataRegularSeason20242025!$AA$3:$AA$1315,DataRegularSeason20242025!$B$3:$B$1315, "&lt;=" &amp; $A111, DataRegularSeason20242025!$D$3:$D$1315, AD$1)+SUMIFS(DataRegularSeason20242025!$AB$3:$AB$1315,DataRegularSeason20242025!$B$3:$B$1315, "&lt;=" &amp; $A111, DataRegularSeason20242025!$E$3:$E$1315, AD$1)</f>
        <v>50</v>
      </c>
      <c r="AE111" s="2">
        <f>SUMIFS(DataRegularSeason20242025!$AA$3:$AA$1315,DataRegularSeason20242025!$B$3:$B$1315, "&lt;=" &amp; $A111, DataRegularSeason20242025!$D$3:$D$1315, AE$1)+SUMIFS(DataRegularSeason20242025!$AB$3:$AB$1315,DataRegularSeason20242025!$B$3:$B$1315, "&lt;=" &amp; $A111, DataRegularSeason20242025!$E$3:$E$1315, AE$1)</f>
        <v>62</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52</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59</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34</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59</v>
      </c>
      <c r="K112" s="2">
        <f>SUMIFS(DataRegularSeason20242025!$AA$3:$AA$1315,DataRegularSeason20242025!$B$3:$B$1315, "&lt;=" &amp; $A112, DataRegularSeason20242025!$D$3:$D$1315, K$1)+SUMIFS(DataRegularSeason20242025!$AB$3:$AB$1315,DataRegularSeason20242025!$B$3:$B$1315, "&lt;=" &amp; $A112, DataRegularSeason20242025!$E$3:$E$1315, K$1)</f>
        <v>47</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57</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60</v>
      </c>
      <c r="P112" s="2">
        <f>SUMIFS(DataRegularSeason20242025!$AA$3:$AA$1315,DataRegularSeason20242025!$B$3:$B$1315, "&lt;=" &amp; $A112, DataRegularSeason20242025!$D$3:$D$1315, P$1)+SUMIFS(DataRegularSeason20242025!$AB$3:$AB$1315,DataRegularSeason20242025!$B$3:$B$1315, "&lt;=" &amp; $A112, DataRegularSeason20242025!$E$3:$E$1315, P$1)</f>
        <v>52</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41</v>
      </c>
      <c r="S112" s="2">
        <f>SUMIFS(DataRegularSeason20242025!$AA$3:$AA$1315,DataRegularSeason20242025!$B$3:$B$1315, "&lt;=" &amp; $A112, DataRegularSeason20242025!$D$3:$D$1315, S$1)+SUMIFS(DataRegularSeason20242025!$AB$3:$AB$1315,DataRegularSeason20242025!$B$3:$B$1315, "&lt;=" &amp; $A112, DataRegularSeason20242025!$E$3:$E$1315, S$1)</f>
        <v>45</v>
      </c>
      <c r="T112" s="2">
        <f>SUMIFS(DataRegularSeason20242025!$AA$3:$AA$1315,DataRegularSeason20242025!$B$3:$B$1315, "&lt;=" &amp; $A112, DataRegularSeason20242025!$D$3:$D$1315, T$1)+SUMIFS(DataRegularSeason20242025!$AB$3:$AB$1315,DataRegularSeason20242025!$B$3:$B$1315, "&lt;=" &amp; $A112, DataRegularSeason20242025!$E$3:$E$1315, T$1)</f>
        <v>50</v>
      </c>
      <c r="U112" s="2">
        <f>SUMIFS(DataRegularSeason20242025!$AA$3:$AA$1315,DataRegularSeason20242025!$B$3:$B$1315, "&lt;=" &amp; $A112, DataRegularSeason20242025!$D$3:$D$1315, U$1)+SUMIFS(DataRegularSeason20242025!$AB$3:$AB$1315,DataRegularSeason20242025!$B$3:$B$1315, "&lt;=" &amp; $A112, DataRegularSeason20242025!$E$3:$E$1315, U$1)</f>
        <v>52</v>
      </c>
      <c r="V112" s="2">
        <f>SUMIFS(DataRegularSeason20242025!$AA$3:$AA$1315,DataRegularSeason20242025!$B$3:$B$1315, "&lt;=" &amp; $A112, DataRegularSeason20242025!$D$3:$D$1315, V$1)+SUMIFS(DataRegularSeason20242025!$AB$3:$AB$1315,DataRegularSeason20242025!$B$3:$B$1315, "&lt;=" &amp; $A112, DataRegularSeason20242025!$E$3:$E$1315, V$1)</f>
        <v>50</v>
      </c>
      <c r="W112" s="2">
        <f>SUMIFS(DataRegularSeason20242025!$AA$3:$AA$1315,DataRegularSeason20242025!$B$3:$B$1315, "&lt;=" &amp; $A112, DataRegularSeason20242025!$D$3:$D$1315, W$1)+SUMIFS(DataRegularSeason20242025!$AB$3:$AB$1315,DataRegularSeason20242025!$B$3:$B$1315, "&lt;=" &amp; $A112, DataRegularSeason20242025!$E$3:$E$1315, W$1)</f>
        <v>48</v>
      </c>
      <c r="X112" s="2">
        <f>SUMIFS(DataRegularSeason20242025!$AA$3:$AA$1315,DataRegularSeason20242025!$B$3:$B$1315, "&lt;=" &amp; $A112, DataRegularSeason20242025!$D$3:$D$1315, X$1)+SUMIFS(DataRegularSeason20242025!$AB$3:$AB$1315,DataRegularSeason20242025!$B$3:$B$1315, "&lt;=" &amp; $A112, DataRegularSeason20242025!$E$3:$E$1315, X$1)</f>
        <v>45</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50</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62</v>
      </c>
      <c r="AC112" s="2">
        <f>SUMIFS(DataRegularSeason20242025!$AA$3:$AA$1315,DataRegularSeason20242025!$B$3:$B$1315, "&lt;=" &amp; $A112, DataRegularSeason20242025!$D$3:$D$1315, AC$1)+SUMIFS(DataRegularSeason20242025!$AB$3:$AB$1315,DataRegularSeason20242025!$B$3:$B$1315, "&lt;=" &amp; $A112, DataRegularSeason20242025!$E$3:$E$1315, AC$1)</f>
        <v>47</v>
      </c>
      <c r="AD112" s="2">
        <f>SUMIFS(DataRegularSeason20242025!$AA$3:$AA$1315,DataRegularSeason20242025!$B$3:$B$1315, "&lt;=" &amp; $A112, DataRegularSeason20242025!$D$3:$D$1315, AD$1)+SUMIFS(DataRegularSeason20242025!$AB$3:$AB$1315,DataRegularSeason20242025!$B$3:$B$1315, "&lt;=" &amp; $A112, DataRegularSeason20242025!$E$3:$E$1315, AD$1)</f>
        <v>50</v>
      </c>
      <c r="AE112" s="2">
        <f>SUMIFS(DataRegularSeason20242025!$AA$3:$AA$1315,DataRegularSeason20242025!$B$3:$B$1315, "&lt;=" &amp; $A112, DataRegularSeason20242025!$D$3:$D$1315, AE$1)+SUMIFS(DataRegularSeason20242025!$AB$3:$AB$1315,DataRegularSeason20242025!$B$3:$B$1315, "&lt;=" &amp; $A112, DataRegularSeason20242025!$E$3:$E$1315, AE$1)</f>
        <v>62</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52</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59</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34</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59</v>
      </c>
      <c r="K113" s="2">
        <f>SUMIFS(DataRegularSeason20242025!$AA$3:$AA$1315,DataRegularSeason20242025!$B$3:$B$1315, "&lt;=" &amp; $A113, DataRegularSeason20242025!$D$3:$D$1315, K$1)+SUMIFS(DataRegularSeason20242025!$AB$3:$AB$1315,DataRegularSeason20242025!$B$3:$B$1315, "&lt;=" &amp; $A113, DataRegularSeason20242025!$E$3:$E$1315, K$1)</f>
        <v>47</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57</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60</v>
      </c>
      <c r="P113" s="2">
        <f>SUMIFS(DataRegularSeason20242025!$AA$3:$AA$1315,DataRegularSeason20242025!$B$3:$B$1315, "&lt;=" &amp; $A113, DataRegularSeason20242025!$D$3:$D$1315, P$1)+SUMIFS(DataRegularSeason20242025!$AB$3:$AB$1315,DataRegularSeason20242025!$B$3:$B$1315, "&lt;=" &amp; $A113, DataRegularSeason20242025!$E$3:$E$1315, P$1)</f>
        <v>52</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41</v>
      </c>
      <c r="S113" s="2">
        <f>SUMIFS(DataRegularSeason20242025!$AA$3:$AA$1315,DataRegularSeason20242025!$B$3:$B$1315, "&lt;=" &amp; $A113, DataRegularSeason20242025!$D$3:$D$1315, S$1)+SUMIFS(DataRegularSeason20242025!$AB$3:$AB$1315,DataRegularSeason20242025!$B$3:$B$1315, "&lt;=" &amp; $A113, DataRegularSeason20242025!$E$3:$E$1315, S$1)</f>
        <v>45</v>
      </c>
      <c r="T113" s="2">
        <f>SUMIFS(DataRegularSeason20242025!$AA$3:$AA$1315,DataRegularSeason20242025!$B$3:$B$1315, "&lt;=" &amp; $A113, DataRegularSeason20242025!$D$3:$D$1315, T$1)+SUMIFS(DataRegularSeason20242025!$AB$3:$AB$1315,DataRegularSeason20242025!$B$3:$B$1315, "&lt;=" &amp; $A113, DataRegularSeason20242025!$E$3:$E$1315, T$1)</f>
        <v>50</v>
      </c>
      <c r="U113" s="2">
        <f>SUMIFS(DataRegularSeason20242025!$AA$3:$AA$1315,DataRegularSeason20242025!$B$3:$B$1315, "&lt;=" &amp; $A113, DataRegularSeason20242025!$D$3:$D$1315, U$1)+SUMIFS(DataRegularSeason20242025!$AB$3:$AB$1315,DataRegularSeason20242025!$B$3:$B$1315, "&lt;=" &amp; $A113, DataRegularSeason20242025!$E$3:$E$1315, U$1)</f>
        <v>52</v>
      </c>
      <c r="V113" s="2">
        <f>SUMIFS(DataRegularSeason20242025!$AA$3:$AA$1315,DataRegularSeason20242025!$B$3:$B$1315, "&lt;=" &amp; $A113, DataRegularSeason20242025!$D$3:$D$1315, V$1)+SUMIFS(DataRegularSeason20242025!$AB$3:$AB$1315,DataRegularSeason20242025!$B$3:$B$1315, "&lt;=" &amp; $A113, DataRegularSeason20242025!$E$3:$E$1315, V$1)</f>
        <v>50</v>
      </c>
      <c r="W113" s="2">
        <f>SUMIFS(DataRegularSeason20242025!$AA$3:$AA$1315,DataRegularSeason20242025!$B$3:$B$1315, "&lt;=" &amp; $A113, DataRegularSeason20242025!$D$3:$D$1315, W$1)+SUMIFS(DataRegularSeason20242025!$AB$3:$AB$1315,DataRegularSeason20242025!$B$3:$B$1315, "&lt;=" &amp; $A113, DataRegularSeason20242025!$E$3:$E$1315, W$1)</f>
        <v>48</v>
      </c>
      <c r="X113" s="2">
        <f>SUMIFS(DataRegularSeason20242025!$AA$3:$AA$1315,DataRegularSeason20242025!$B$3:$B$1315, "&lt;=" &amp; $A113, DataRegularSeason20242025!$D$3:$D$1315, X$1)+SUMIFS(DataRegularSeason20242025!$AB$3:$AB$1315,DataRegularSeason20242025!$B$3:$B$1315, "&lt;=" &amp; $A113, DataRegularSeason20242025!$E$3:$E$1315, X$1)</f>
        <v>45</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50</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62</v>
      </c>
      <c r="AC113" s="2">
        <f>SUMIFS(DataRegularSeason20242025!$AA$3:$AA$1315,DataRegularSeason20242025!$B$3:$B$1315, "&lt;=" &amp; $A113, DataRegularSeason20242025!$D$3:$D$1315, AC$1)+SUMIFS(DataRegularSeason20242025!$AB$3:$AB$1315,DataRegularSeason20242025!$B$3:$B$1315, "&lt;=" &amp; $A113, DataRegularSeason20242025!$E$3:$E$1315, AC$1)</f>
        <v>47</v>
      </c>
      <c r="AD113" s="2">
        <f>SUMIFS(DataRegularSeason20242025!$AA$3:$AA$1315,DataRegularSeason20242025!$B$3:$B$1315, "&lt;=" &amp; $A113, DataRegularSeason20242025!$D$3:$D$1315, AD$1)+SUMIFS(DataRegularSeason20242025!$AB$3:$AB$1315,DataRegularSeason20242025!$B$3:$B$1315, "&lt;=" &amp; $A113, DataRegularSeason20242025!$E$3:$E$1315, AD$1)</f>
        <v>50</v>
      </c>
      <c r="AE113" s="2">
        <f>SUMIFS(DataRegularSeason20242025!$AA$3:$AA$1315,DataRegularSeason20242025!$B$3:$B$1315, "&lt;=" &amp; $A113, DataRegularSeason20242025!$D$3:$D$1315, AE$1)+SUMIFS(DataRegularSeason20242025!$AB$3:$AB$1315,DataRegularSeason20242025!$B$3:$B$1315, "&lt;=" &amp; $A113, DataRegularSeason20242025!$E$3:$E$1315, AE$1)</f>
        <v>62</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52</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59</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34</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59</v>
      </c>
      <c r="K114" s="2">
        <f>SUMIFS(DataRegularSeason20242025!$AA$3:$AA$1315,DataRegularSeason20242025!$B$3:$B$1315, "&lt;=" &amp; $A114, DataRegularSeason20242025!$D$3:$D$1315, K$1)+SUMIFS(DataRegularSeason20242025!$AB$3:$AB$1315,DataRegularSeason20242025!$B$3:$B$1315, "&lt;=" &amp; $A114, DataRegularSeason20242025!$E$3:$E$1315, K$1)</f>
        <v>47</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57</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60</v>
      </c>
      <c r="P114" s="2">
        <f>SUMIFS(DataRegularSeason20242025!$AA$3:$AA$1315,DataRegularSeason20242025!$B$3:$B$1315, "&lt;=" &amp; $A114, DataRegularSeason20242025!$D$3:$D$1315, P$1)+SUMIFS(DataRegularSeason20242025!$AB$3:$AB$1315,DataRegularSeason20242025!$B$3:$B$1315, "&lt;=" &amp; $A114, DataRegularSeason20242025!$E$3:$E$1315, P$1)</f>
        <v>52</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41</v>
      </c>
      <c r="S114" s="2">
        <f>SUMIFS(DataRegularSeason20242025!$AA$3:$AA$1315,DataRegularSeason20242025!$B$3:$B$1315, "&lt;=" &amp; $A114, DataRegularSeason20242025!$D$3:$D$1315, S$1)+SUMIFS(DataRegularSeason20242025!$AB$3:$AB$1315,DataRegularSeason20242025!$B$3:$B$1315, "&lt;=" &amp; $A114, DataRegularSeason20242025!$E$3:$E$1315, S$1)</f>
        <v>45</v>
      </c>
      <c r="T114" s="2">
        <f>SUMIFS(DataRegularSeason20242025!$AA$3:$AA$1315,DataRegularSeason20242025!$B$3:$B$1315, "&lt;=" &amp; $A114, DataRegularSeason20242025!$D$3:$D$1315, T$1)+SUMIFS(DataRegularSeason20242025!$AB$3:$AB$1315,DataRegularSeason20242025!$B$3:$B$1315, "&lt;=" &amp; $A114, DataRegularSeason20242025!$E$3:$E$1315, T$1)</f>
        <v>50</v>
      </c>
      <c r="U114" s="2">
        <f>SUMIFS(DataRegularSeason20242025!$AA$3:$AA$1315,DataRegularSeason20242025!$B$3:$B$1315, "&lt;=" &amp; $A114, DataRegularSeason20242025!$D$3:$D$1315, U$1)+SUMIFS(DataRegularSeason20242025!$AB$3:$AB$1315,DataRegularSeason20242025!$B$3:$B$1315, "&lt;=" &amp; $A114, DataRegularSeason20242025!$E$3:$E$1315, U$1)</f>
        <v>52</v>
      </c>
      <c r="V114" s="2">
        <f>SUMIFS(DataRegularSeason20242025!$AA$3:$AA$1315,DataRegularSeason20242025!$B$3:$B$1315, "&lt;=" &amp; $A114, DataRegularSeason20242025!$D$3:$D$1315, V$1)+SUMIFS(DataRegularSeason20242025!$AB$3:$AB$1315,DataRegularSeason20242025!$B$3:$B$1315, "&lt;=" &amp; $A114, DataRegularSeason20242025!$E$3:$E$1315, V$1)</f>
        <v>50</v>
      </c>
      <c r="W114" s="2">
        <f>SUMIFS(DataRegularSeason20242025!$AA$3:$AA$1315,DataRegularSeason20242025!$B$3:$B$1315, "&lt;=" &amp; $A114, DataRegularSeason20242025!$D$3:$D$1315, W$1)+SUMIFS(DataRegularSeason20242025!$AB$3:$AB$1315,DataRegularSeason20242025!$B$3:$B$1315, "&lt;=" &amp; $A114, DataRegularSeason20242025!$E$3:$E$1315, W$1)</f>
        <v>48</v>
      </c>
      <c r="X114" s="2">
        <f>SUMIFS(DataRegularSeason20242025!$AA$3:$AA$1315,DataRegularSeason20242025!$B$3:$B$1315, "&lt;=" &amp; $A114, DataRegularSeason20242025!$D$3:$D$1315, X$1)+SUMIFS(DataRegularSeason20242025!$AB$3:$AB$1315,DataRegularSeason20242025!$B$3:$B$1315, "&lt;=" &amp; $A114, DataRegularSeason20242025!$E$3:$E$1315, X$1)</f>
        <v>45</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50</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62</v>
      </c>
      <c r="AC114" s="2">
        <f>SUMIFS(DataRegularSeason20242025!$AA$3:$AA$1315,DataRegularSeason20242025!$B$3:$B$1315, "&lt;=" &amp; $A114, DataRegularSeason20242025!$D$3:$D$1315, AC$1)+SUMIFS(DataRegularSeason20242025!$AB$3:$AB$1315,DataRegularSeason20242025!$B$3:$B$1315, "&lt;=" &amp; $A114, DataRegularSeason20242025!$E$3:$E$1315, AC$1)</f>
        <v>47</v>
      </c>
      <c r="AD114" s="2">
        <f>SUMIFS(DataRegularSeason20242025!$AA$3:$AA$1315,DataRegularSeason20242025!$B$3:$B$1315, "&lt;=" &amp; $A114, DataRegularSeason20242025!$D$3:$D$1315, AD$1)+SUMIFS(DataRegularSeason20242025!$AB$3:$AB$1315,DataRegularSeason20242025!$B$3:$B$1315, "&lt;=" &amp; $A114, DataRegularSeason20242025!$E$3:$E$1315, AD$1)</f>
        <v>50</v>
      </c>
      <c r="AE114" s="2">
        <f>SUMIFS(DataRegularSeason20242025!$AA$3:$AA$1315,DataRegularSeason20242025!$B$3:$B$1315, "&lt;=" &amp; $A114, DataRegularSeason20242025!$D$3:$D$1315, AE$1)+SUMIFS(DataRegularSeason20242025!$AB$3:$AB$1315,DataRegularSeason20242025!$B$3:$B$1315, "&lt;=" &amp; $A114, DataRegularSeason20242025!$E$3:$E$1315, AE$1)</f>
        <v>62</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52</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59</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34</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59</v>
      </c>
      <c r="K115" s="2">
        <f>SUMIFS(DataRegularSeason20242025!$AA$3:$AA$1315,DataRegularSeason20242025!$B$3:$B$1315, "&lt;=" &amp; $A115, DataRegularSeason20242025!$D$3:$D$1315, K$1)+SUMIFS(DataRegularSeason20242025!$AB$3:$AB$1315,DataRegularSeason20242025!$B$3:$B$1315, "&lt;=" &amp; $A115, DataRegularSeason20242025!$E$3:$E$1315, K$1)</f>
        <v>47</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57</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60</v>
      </c>
      <c r="P115" s="2">
        <f>SUMIFS(DataRegularSeason20242025!$AA$3:$AA$1315,DataRegularSeason20242025!$B$3:$B$1315, "&lt;=" &amp; $A115, DataRegularSeason20242025!$D$3:$D$1315, P$1)+SUMIFS(DataRegularSeason20242025!$AB$3:$AB$1315,DataRegularSeason20242025!$B$3:$B$1315, "&lt;=" &amp; $A115, DataRegularSeason20242025!$E$3:$E$1315, P$1)</f>
        <v>52</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41</v>
      </c>
      <c r="S115" s="2">
        <f>SUMIFS(DataRegularSeason20242025!$AA$3:$AA$1315,DataRegularSeason20242025!$B$3:$B$1315, "&lt;=" &amp; $A115, DataRegularSeason20242025!$D$3:$D$1315, S$1)+SUMIFS(DataRegularSeason20242025!$AB$3:$AB$1315,DataRegularSeason20242025!$B$3:$B$1315, "&lt;=" &amp; $A115, DataRegularSeason20242025!$E$3:$E$1315, S$1)</f>
        <v>45</v>
      </c>
      <c r="T115" s="2">
        <f>SUMIFS(DataRegularSeason20242025!$AA$3:$AA$1315,DataRegularSeason20242025!$B$3:$B$1315, "&lt;=" &amp; $A115, DataRegularSeason20242025!$D$3:$D$1315, T$1)+SUMIFS(DataRegularSeason20242025!$AB$3:$AB$1315,DataRegularSeason20242025!$B$3:$B$1315, "&lt;=" &amp; $A115, DataRegularSeason20242025!$E$3:$E$1315, T$1)</f>
        <v>50</v>
      </c>
      <c r="U115" s="2">
        <f>SUMIFS(DataRegularSeason20242025!$AA$3:$AA$1315,DataRegularSeason20242025!$B$3:$B$1315, "&lt;=" &amp; $A115, DataRegularSeason20242025!$D$3:$D$1315, U$1)+SUMIFS(DataRegularSeason20242025!$AB$3:$AB$1315,DataRegularSeason20242025!$B$3:$B$1315, "&lt;=" &amp; $A115, DataRegularSeason20242025!$E$3:$E$1315, U$1)</f>
        <v>52</v>
      </c>
      <c r="V115" s="2">
        <f>SUMIFS(DataRegularSeason20242025!$AA$3:$AA$1315,DataRegularSeason20242025!$B$3:$B$1315, "&lt;=" &amp; $A115, DataRegularSeason20242025!$D$3:$D$1315, V$1)+SUMIFS(DataRegularSeason20242025!$AB$3:$AB$1315,DataRegularSeason20242025!$B$3:$B$1315, "&lt;=" &amp; $A115, DataRegularSeason20242025!$E$3:$E$1315, V$1)</f>
        <v>50</v>
      </c>
      <c r="W115" s="2">
        <f>SUMIFS(DataRegularSeason20242025!$AA$3:$AA$1315,DataRegularSeason20242025!$B$3:$B$1315, "&lt;=" &amp; $A115, DataRegularSeason20242025!$D$3:$D$1315, W$1)+SUMIFS(DataRegularSeason20242025!$AB$3:$AB$1315,DataRegularSeason20242025!$B$3:$B$1315, "&lt;=" &amp; $A115, DataRegularSeason20242025!$E$3:$E$1315, W$1)</f>
        <v>48</v>
      </c>
      <c r="X115" s="2">
        <f>SUMIFS(DataRegularSeason20242025!$AA$3:$AA$1315,DataRegularSeason20242025!$B$3:$B$1315, "&lt;=" &amp; $A115, DataRegularSeason20242025!$D$3:$D$1315, X$1)+SUMIFS(DataRegularSeason20242025!$AB$3:$AB$1315,DataRegularSeason20242025!$B$3:$B$1315, "&lt;=" &amp; $A115, DataRegularSeason20242025!$E$3:$E$1315, X$1)</f>
        <v>45</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50</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62</v>
      </c>
      <c r="AC115" s="2">
        <f>SUMIFS(DataRegularSeason20242025!$AA$3:$AA$1315,DataRegularSeason20242025!$B$3:$B$1315, "&lt;=" &amp; $A115, DataRegularSeason20242025!$D$3:$D$1315, AC$1)+SUMIFS(DataRegularSeason20242025!$AB$3:$AB$1315,DataRegularSeason20242025!$B$3:$B$1315, "&lt;=" &amp; $A115, DataRegularSeason20242025!$E$3:$E$1315, AC$1)</f>
        <v>47</v>
      </c>
      <c r="AD115" s="2">
        <f>SUMIFS(DataRegularSeason20242025!$AA$3:$AA$1315,DataRegularSeason20242025!$B$3:$B$1315, "&lt;=" &amp; $A115, DataRegularSeason20242025!$D$3:$D$1315, AD$1)+SUMIFS(DataRegularSeason20242025!$AB$3:$AB$1315,DataRegularSeason20242025!$B$3:$B$1315, "&lt;=" &amp; $A115, DataRegularSeason20242025!$E$3:$E$1315, AD$1)</f>
        <v>50</v>
      </c>
      <c r="AE115" s="2">
        <f>SUMIFS(DataRegularSeason20242025!$AA$3:$AA$1315,DataRegularSeason20242025!$B$3:$B$1315, "&lt;=" &amp; $A115, DataRegularSeason20242025!$D$3:$D$1315, AE$1)+SUMIFS(DataRegularSeason20242025!$AB$3:$AB$1315,DataRegularSeason20242025!$B$3:$B$1315, "&lt;=" &amp; $A115, DataRegularSeason20242025!$E$3:$E$1315, AE$1)</f>
        <v>62</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52</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59</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34</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59</v>
      </c>
      <c r="K116" s="2">
        <f>SUMIFS(DataRegularSeason20242025!$AA$3:$AA$1315,DataRegularSeason20242025!$B$3:$B$1315, "&lt;=" &amp; $A116, DataRegularSeason20242025!$D$3:$D$1315, K$1)+SUMIFS(DataRegularSeason20242025!$AB$3:$AB$1315,DataRegularSeason20242025!$B$3:$B$1315, "&lt;=" &amp; $A116, DataRegularSeason20242025!$E$3:$E$1315, K$1)</f>
        <v>47</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57</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60</v>
      </c>
      <c r="P116" s="2">
        <f>SUMIFS(DataRegularSeason20242025!$AA$3:$AA$1315,DataRegularSeason20242025!$B$3:$B$1315, "&lt;=" &amp; $A116, DataRegularSeason20242025!$D$3:$D$1315, P$1)+SUMIFS(DataRegularSeason20242025!$AB$3:$AB$1315,DataRegularSeason20242025!$B$3:$B$1315, "&lt;=" &amp; $A116, DataRegularSeason20242025!$E$3:$E$1315, P$1)</f>
        <v>52</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41</v>
      </c>
      <c r="S116" s="2">
        <f>SUMIFS(DataRegularSeason20242025!$AA$3:$AA$1315,DataRegularSeason20242025!$B$3:$B$1315, "&lt;=" &amp; $A116, DataRegularSeason20242025!$D$3:$D$1315, S$1)+SUMIFS(DataRegularSeason20242025!$AB$3:$AB$1315,DataRegularSeason20242025!$B$3:$B$1315, "&lt;=" &amp; $A116, DataRegularSeason20242025!$E$3:$E$1315, S$1)</f>
        <v>45</v>
      </c>
      <c r="T116" s="2">
        <f>SUMIFS(DataRegularSeason20242025!$AA$3:$AA$1315,DataRegularSeason20242025!$B$3:$B$1315, "&lt;=" &amp; $A116, DataRegularSeason20242025!$D$3:$D$1315, T$1)+SUMIFS(DataRegularSeason20242025!$AB$3:$AB$1315,DataRegularSeason20242025!$B$3:$B$1315, "&lt;=" &amp; $A116, DataRegularSeason20242025!$E$3:$E$1315, T$1)</f>
        <v>50</v>
      </c>
      <c r="U116" s="2">
        <f>SUMIFS(DataRegularSeason20242025!$AA$3:$AA$1315,DataRegularSeason20242025!$B$3:$B$1315, "&lt;=" &amp; $A116, DataRegularSeason20242025!$D$3:$D$1315, U$1)+SUMIFS(DataRegularSeason20242025!$AB$3:$AB$1315,DataRegularSeason20242025!$B$3:$B$1315, "&lt;=" &amp; $A116, DataRegularSeason20242025!$E$3:$E$1315, U$1)</f>
        <v>52</v>
      </c>
      <c r="V116" s="2">
        <f>SUMIFS(DataRegularSeason20242025!$AA$3:$AA$1315,DataRegularSeason20242025!$B$3:$B$1315, "&lt;=" &amp; $A116, DataRegularSeason20242025!$D$3:$D$1315, V$1)+SUMIFS(DataRegularSeason20242025!$AB$3:$AB$1315,DataRegularSeason20242025!$B$3:$B$1315, "&lt;=" &amp; $A116, DataRegularSeason20242025!$E$3:$E$1315, V$1)</f>
        <v>50</v>
      </c>
      <c r="W116" s="2">
        <f>SUMIFS(DataRegularSeason20242025!$AA$3:$AA$1315,DataRegularSeason20242025!$B$3:$B$1315, "&lt;=" &amp; $A116, DataRegularSeason20242025!$D$3:$D$1315, W$1)+SUMIFS(DataRegularSeason20242025!$AB$3:$AB$1315,DataRegularSeason20242025!$B$3:$B$1315, "&lt;=" &amp; $A116, DataRegularSeason20242025!$E$3:$E$1315, W$1)</f>
        <v>48</v>
      </c>
      <c r="X116" s="2">
        <f>SUMIFS(DataRegularSeason20242025!$AA$3:$AA$1315,DataRegularSeason20242025!$B$3:$B$1315, "&lt;=" &amp; $A116, DataRegularSeason20242025!$D$3:$D$1315, X$1)+SUMIFS(DataRegularSeason20242025!$AB$3:$AB$1315,DataRegularSeason20242025!$B$3:$B$1315, "&lt;=" &amp; $A116, DataRegularSeason20242025!$E$3:$E$1315, X$1)</f>
        <v>45</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50</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62</v>
      </c>
      <c r="AC116" s="2">
        <f>SUMIFS(DataRegularSeason20242025!$AA$3:$AA$1315,DataRegularSeason20242025!$B$3:$B$1315, "&lt;=" &amp; $A116, DataRegularSeason20242025!$D$3:$D$1315, AC$1)+SUMIFS(DataRegularSeason20242025!$AB$3:$AB$1315,DataRegularSeason20242025!$B$3:$B$1315, "&lt;=" &amp; $A116, DataRegularSeason20242025!$E$3:$E$1315, AC$1)</f>
        <v>47</v>
      </c>
      <c r="AD116" s="2">
        <f>SUMIFS(DataRegularSeason20242025!$AA$3:$AA$1315,DataRegularSeason20242025!$B$3:$B$1315, "&lt;=" &amp; $A116, DataRegularSeason20242025!$D$3:$D$1315, AD$1)+SUMIFS(DataRegularSeason20242025!$AB$3:$AB$1315,DataRegularSeason20242025!$B$3:$B$1315, "&lt;=" &amp; $A116, DataRegularSeason20242025!$E$3:$E$1315, AD$1)</f>
        <v>50</v>
      </c>
      <c r="AE116" s="2">
        <f>SUMIFS(DataRegularSeason20242025!$AA$3:$AA$1315,DataRegularSeason20242025!$B$3:$B$1315, "&lt;=" &amp; $A116, DataRegularSeason20242025!$D$3:$D$1315, AE$1)+SUMIFS(DataRegularSeason20242025!$AB$3:$AB$1315,DataRegularSeason20242025!$B$3:$B$1315, "&lt;=" &amp; $A116, DataRegularSeason20242025!$E$3:$E$1315, AE$1)</f>
        <v>62</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52</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59</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34</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59</v>
      </c>
      <c r="K117" s="2">
        <f>SUMIFS(DataRegularSeason20242025!$AA$3:$AA$1315,DataRegularSeason20242025!$B$3:$B$1315, "&lt;=" &amp; $A117, DataRegularSeason20242025!$D$3:$D$1315, K$1)+SUMIFS(DataRegularSeason20242025!$AB$3:$AB$1315,DataRegularSeason20242025!$B$3:$B$1315, "&lt;=" &amp; $A117, DataRegularSeason20242025!$E$3:$E$1315, K$1)</f>
        <v>47</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57</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60</v>
      </c>
      <c r="P117" s="2">
        <f>SUMIFS(DataRegularSeason20242025!$AA$3:$AA$1315,DataRegularSeason20242025!$B$3:$B$1315, "&lt;=" &amp; $A117, DataRegularSeason20242025!$D$3:$D$1315, P$1)+SUMIFS(DataRegularSeason20242025!$AB$3:$AB$1315,DataRegularSeason20242025!$B$3:$B$1315, "&lt;=" &amp; $A117, DataRegularSeason20242025!$E$3:$E$1315, P$1)</f>
        <v>52</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41</v>
      </c>
      <c r="S117" s="2">
        <f>SUMIFS(DataRegularSeason20242025!$AA$3:$AA$1315,DataRegularSeason20242025!$B$3:$B$1315, "&lt;=" &amp; $A117, DataRegularSeason20242025!$D$3:$D$1315, S$1)+SUMIFS(DataRegularSeason20242025!$AB$3:$AB$1315,DataRegularSeason20242025!$B$3:$B$1315, "&lt;=" &amp; $A117, DataRegularSeason20242025!$E$3:$E$1315, S$1)</f>
        <v>45</v>
      </c>
      <c r="T117" s="2">
        <f>SUMIFS(DataRegularSeason20242025!$AA$3:$AA$1315,DataRegularSeason20242025!$B$3:$B$1315, "&lt;=" &amp; $A117, DataRegularSeason20242025!$D$3:$D$1315, T$1)+SUMIFS(DataRegularSeason20242025!$AB$3:$AB$1315,DataRegularSeason20242025!$B$3:$B$1315, "&lt;=" &amp; $A117, DataRegularSeason20242025!$E$3:$E$1315, T$1)</f>
        <v>50</v>
      </c>
      <c r="U117" s="2">
        <f>SUMIFS(DataRegularSeason20242025!$AA$3:$AA$1315,DataRegularSeason20242025!$B$3:$B$1315, "&lt;=" &amp; $A117, DataRegularSeason20242025!$D$3:$D$1315, U$1)+SUMIFS(DataRegularSeason20242025!$AB$3:$AB$1315,DataRegularSeason20242025!$B$3:$B$1315, "&lt;=" &amp; $A117, DataRegularSeason20242025!$E$3:$E$1315, U$1)</f>
        <v>52</v>
      </c>
      <c r="V117" s="2">
        <f>SUMIFS(DataRegularSeason20242025!$AA$3:$AA$1315,DataRegularSeason20242025!$B$3:$B$1315, "&lt;=" &amp; $A117, DataRegularSeason20242025!$D$3:$D$1315, V$1)+SUMIFS(DataRegularSeason20242025!$AB$3:$AB$1315,DataRegularSeason20242025!$B$3:$B$1315, "&lt;=" &amp; $A117, DataRegularSeason20242025!$E$3:$E$1315, V$1)</f>
        <v>50</v>
      </c>
      <c r="W117" s="2">
        <f>SUMIFS(DataRegularSeason20242025!$AA$3:$AA$1315,DataRegularSeason20242025!$B$3:$B$1315, "&lt;=" &amp; $A117, DataRegularSeason20242025!$D$3:$D$1315, W$1)+SUMIFS(DataRegularSeason20242025!$AB$3:$AB$1315,DataRegularSeason20242025!$B$3:$B$1315, "&lt;=" &amp; $A117, DataRegularSeason20242025!$E$3:$E$1315, W$1)</f>
        <v>48</v>
      </c>
      <c r="X117" s="2">
        <f>SUMIFS(DataRegularSeason20242025!$AA$3:$AA$1315,DataRegularSeason20242025!$B$3:$B$1315, "&lt;=" &amp; $A117, DataRegularSeason20242025!$D$3:$D$1315, X$1)+SUMIFS(DataRegularSeason20242025!$AB$3:$AB$1315,DataRegularSeason20242025!$B$3:$B$1315, "&lt;=" &amp; $A117, DataRegularSeason20242025!$E$3:$E$1315, X$1)</f>
        <v>45</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50</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62</v>
      </c>
      <c r="AC117" s="2">
        <f>SUMIFS(DataRegularSeason20242025!$AA$3:$AA$1315,DataRegularSeason20242025!$B$3:$B$1315, "&lt;=" &amp; $A117, DataRegularSeason20242025!$D$3:$D$1315, AC$1)+SUMIFS(DataRegularSeason20242025!$AB$3:$AB$1315,DataRegularSeason20242025!$B$3:$B$1315, "&lt;=" &amp; $A117, DataRegularSeason20242025!$E$3:$E$1315, AC$1)</f>
        <v>47</v>
      </c>
      <c r="AD117" s="2">
        <f>SUMIFS(DataRegularSeason20242025!$AA$3:$AA$1315,DataRegularSeason20242025!$B$3:$B$1315, "&lt;=" &amp; $A117, DataRegularSeason20242025!$D$3:$D$1315, AD$1)+SUMIFS(DataRegularSeason20242025!$AB$3:$AB$1315,DataRegularSeason20242025!$B$3:$B$1315, "&lt;=" &amp; $A117, DataRegularSeason20242025!$E$3:$E$1315, AD$1)</f>
        <v>50</v>
      </c>
      <c r="AE117" s="2">
        <f>SUMIFS(DataRegularSeason20242025!$AA$3:$AA$1315,DataRegularSeason20242025!$B$3:$B$1315, "&lt;=" &amp; $A117, DataRegularSeason20242025!$D$3:$D$1315, AE$1)+SUMIFS(DataRegularSeason20242025!$AB$3:$AB$1315,DataRegularSeason20242025!$B$3:$B$1315, "&lt;=" &amp; $A117, DataRegularSeason20242025!$E$3:$E$1315, AE$1)</f>
        <v>62</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52</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59</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34</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59</v>
      </c>
      <c r="K118" s="2">
        <f>SUMIFS(DataRegularSeason20242025!$AA$3:$AA$1315,DataRegularSeason20242025!$B$3:$B$1315, "&lt;=" &amp; $A118, DataRegularSeason20242025!$D$3:$D$1315, K$1)+SUMIFS(DataRegularSeason20242025!$AB$3:$AB$1315,DataRegularSeason20242025!$B$3:$B$1315, "&lt;=" &amp; $A118, DataRegularSeason20242025!$E$3:$E$1315, K$1)</f>
        <v>47</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57</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60</v>
      </c>
      <c r="P118" s="2">
        <f>SUMIFS(DataRegularSeason20242025!$AA$3:$AA$1315,DataRegularSeason20242025!$B$3:$B$1315, "&lt;=" &amp; $A118, DataRegularSeason20242025!$D$3:$D$1315, P$1)+SUMIFS(DataRegularSeason20242025!$AB$3:$AB$1315,DataRegularSeason20242025!$B$3:$B$1315, "&lt;=" &amp; $A118, DataRegularSeason20242025!$E$3:$E$1315, P$1)</f>
        <v>52</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41</v>
      </c>
      <c r="S118" s="2">
        <f>SUMIFS(DataRegularSeason20242025!$AA$3:$AA$1315,DataRegularSeason20242025!$B$3:$B$1315, "&lt;=" &amp; $A118, DataRegularSeason20242025!$D$3:$D$1315, S$1)+SUMIFS(DataRegularSeason20242025!$AB$3:$AB$1315,DataRegularSeason20242025!$B$3:$B$1315, "&lt;=" &amp; $A118, DataRegularSeason20242025!$E$3:$E$1315, S$1)</f>
        <v>45</v>
      </c>
      <c r="T118" s="2">
        <f>SUMIFS(DataRegularSeason20242025!$AA$3:$AA$1315,DataRegularSeason20242025!$B$3:$B$1315, "&lt;=" &amp; $A118, DataRegularSeason20242025!$D$3:$D$1315, T$1)+SUMIFS(DataRegularSeason20242025!$AB$3:$AB$1315,DataRegularSeason20242025!$B$3:$B$1315, "&lt;=" &amp; $A118, DataRegularSeason20242025!$E$3:$E$1315, T$1)</f>
        <v>50</v>
      </c>
      <c r="U118" s="2">
        <f>SUMIFS(DataRegularSeason20242025!$AA$3:$AA$1315,DataRegularSeason20242025!$B$3:$B$1315, "&lt;=" &amp; $A118, DataRegularSeason20242025!$D$3:$D$1315, U$1)+SUMIFS(DataRegularSeason20242025!$AB$3:$AB$1315,DataRegularSeason20242025!$B$3:$B$1315, "&lt;=" &amp; $A118, DataRegularSeason20242025!$E$3:$E$1315, U$1)</f>
        <v>52</v>
      </c>
      <c r="V118" s="2">
        <f>SUMIFS(DataRegularSeason20242025!$AA$3:$AA$1315,DataRegularSeason20242025!$B$3:$B$1315, "&lt;=" &amp; $A118, DataRegularSeason20242025!$D$3:$D$1315, V$1)+SUMIFS(DataRegularSeason20242025!$AB$3:$AB$1315,DataRegularSeason20242025!$B$3:$B$1315, "&lt;=" &amp; $A118, DataRegularSeason20242025!$E$3:$E$1315, V$1)</f>
        <v>50</v>
      </c>
      <c r="W118" s="2">
        <f>SUMIFS(DataRegularSeason20242025!$AA$3:$AA$1315,DataRegularSeason20242025!$B$3:$B$1315, "&lt;=" &amp; $A118, DataRegularSeason20242025!$D$3:$D$1315, W$1)+SUMIFS(DataRegularSeason20242025!$AB$3:$AB$1315,DataRegularSeason20242025!$B$3:$B$1315, "&lt;=" &amp; $A118, DataRegularSeason20242025!$E$3:$E$1315, W$1)</f>
        <v>48</v>
      </c>
      <c r="X118" s="2">
        <f>SUMIFS(DataRegularSeason20242025!$AA$3:$AA$1315,DataRegularSeason20242025!$B$3:$B$1315, "&lt;=" &amp; $A118, DataRegularSeason20242025!$D$3:$D$1315, X$1)+SUMIFS(DataRegularSeason20242025!$AB$3:$AB$1315,DataRegularSeason20242025!$B$3:$B$1315, "&lt;=" &amp; $A118, DataRegularSeason20242025!$E$3:$E$1315, X$1)</f>
        <v>45</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50</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62</v>
      </c>
      <c r="AC118" s="2">
        <f>SUMIFS(DataRegularSeason20242025!$AA$3:$AA$1315,DataRegularSeason20242025!$B$3:$B$1315, "&lt;=" &amp; $A118, DataRegularSeason20242025!$D$3:$D$1315, AC$1)+SUMIFS(DataRegularSeason20242025!$AB$3:$AB$1315,DataRegularSeason20242025!$B$3:$B$1315, "&lt;=" &amp; $A118, DataRegularSeason20242025!$E$3:$E$1315, AC$1)</f>
        <v>47</v>
      </c>
      <c r="AD118" s="2">
        <f>SUMIFS(DataRegularSeason20242025!$AA$3:$AA$1315,DataRegularSeason20242025!$B$3:$B$1315, "&lt;=" &amp; $A118, DataRegularSeason20242025!$D$3:$D$1315, AD$1)+SUMIFS(DataRegularSeason20242025!$AB$3:$AB$1315,DataRegularSeason20242025!$B$3:$B$1315, "&lt;=" &amp; $A118, DataRegularSeason20242025!$E$3:$E$1315, AD$1)</f>
        <v>50</v>
      </c>
      <c r="AE118" s="2">
        <f>SUMIFS(DataRegularSeason20242025!$AA$3:$AA$1315,DataRegularSeason20242025!$B$3:$B$1315, "&lt;=" &amp; $A118, DataRegularSeason20242025!$D$3:$D$1315, AE$1)+SUMIFS(DataRegularSeason20242025!$AB$3:$AB$1315,DataRegularSeason20242025!$B$3:$B$1315, "&lt;=" &amp; $A118, DataRegularSeason20242025!$E$3:$E$1315, AE$1)</f>
        <v>62</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52</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59</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34</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59</v>
      </c>
      <c r="K119" s="2">
        <f>SUMIFS(DataRegularSeason20242025!$AA$3:$AA$1315,DataRegularSeason20242025!$B$3:$B$1315, "&lt;=" &amp; $A119, DataRegularSeason20242025!$D$3:$D$1315, K$1)+SUMIFS(DataRegularSeason20242025!$AB$3:$AB$1315,DataRegularSeason20242025!$B$3:$B$1315, "&lt;=" &amp; $A119, DataRegularSeason20242025!$E$3:$E$1315, K$1)</f>
        <v>47</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57</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60</v>
      </c>
      <c r="P119" s="2">
        <f>SUMIFS(DataRegularSeason20242025!$AA$3:$AA$1315,DataRegularSeason20242025!$B$3:$B$1315, "&lt;=" &amp; $A119, DataRegularSeason20242025!$D$3:$D$1315, P$1)+SUMIFS(DataRegularSeason20242025!$AB$3:$AB$1315,DataRegularSeason20242025!$B$3:$B$1315, "&lt;=" &amp; $A119, DataRegularSeason20242025!$E$3:$E$1315, P$1)</f>
        <v>52</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41</v>
      </c>
      <c r="S119" s="2">
        <f>SUMIFS(DataRegularSeason20242025!$AA$3:$AA$1315,DataRegularSeason20242025!$B$3:$B$1315, "&lt;=" &amp; $A119, DataRegularSeason20242025!$D$3:$D$1315, S$1)+SUMIFS(DataRegularSeason20242025!$AB$3:$AB$1315,DataRegularSeason20242025!$B$3:$B$1315, "&lt;=" &amp; $A119, DataRegularSeason20242025!$E$3:$E$1315, S$1)</f>
        <v>45</v>
      </c>
      <c r="T119" s="2">
        <f>SUMIFS(DataRegularSeason20242025!$AA$3:$AA$1315,DataRegularSeason20242025!$B$3:$B$1315, "&lt;=" &amp; $A119, DataRegularSeason20242025!$D$3:$D$1315, T$1)+SUMIFS(DataRegularSeason20242025!$AB$3:$AB$1315,DataRegularSeason20242025!$B$3:$B$1315, "&lt;=" &amp; $A119, DataRegularSeason20242025!$E$3:$E$1315, T$1)</f>
        <v>50</v>
      </c>
      <c r="U119" s="2">
        <f>SUMIFS(DataRegularSeason20242025!$AA$3:$AA$1315,DataRegularSeason20242025!$B$3:$B$1315, "&lt;=" &amp; $A119, DataRegularSeason20242025!$D$3:$D$1315, U$1)+SUMIFS(DataRegularSeason20242025!$AB$3:$AB$1315,DataRegularSeason20242025!$B$3:$B$1315, "&lt;=" &amp; $A119, DataRegularSeason20242025!$E$3:$E$1315, U$1)</f>
        <v>52</v>
      </c>
      <c r="V119" s="2">
        <f>SUMIFS(DataRegularSeason20242025!$AA$3:$AA$1315,DataRegularSeason20242025!$B$3:$B$1315, "&lt;=" &amp; $A119, DataRegularSeason20242025!$D$3:$D$1315, V$1)+SUMIFS(DataRegularSeason20242025!$AB$3:$AB$1315,DataRegularSeason20242025!$B$3:$B$1315, "&lt;=" &amp; $A119, DataRegularSeason20242025!$E$3:$E$1315, V$1)</f>
        <v>50</v>
      </c>
      <c r="W119" s="2">
        <f>SUMIFS(DataRegularSeason20242025!$AA$3:$AA$1315,DataRegularSeason20242025!$B$3:$B$1315, "&lt;=" &amp; $A119, DataRegularSeason20242025!$D$3:$D$1315, W$1)+SUMIFS(DataRegularSeason20242025!$AB$3:$AB$1315,DataRegularSeason20242025!$B$3:$B$1315, "&lt;=" &amp; $A119, DataRegularSeason20242025!$E$3:$E$1315, W$1)</f>
        <v>48</v>
      </c>
      <c r="X119" s="2">
        <f>SUMIFS(DataRegularSeason20242025!$AA$3:$AA$1315,DataRegularSeason20242025!$B$3:$B$1315, "&lt;=" &amp; $A119, DataRegularSeason20242025!$D$3:$D$1315, X$1)+SUMIFS(DataRegularSeason20242025!$AB$3:$AB$1315,DataRegularSeason20242025!$B$3:$B$1315, "&lt;=" &amp; $A119, DataRegularSeason20242025!$E$3:$E$1315, X$1)</f>
        <v>45</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50</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62</v>
      </c>
      <c r="AC119" s="2">
        <f>SUMIFS(DataRegularSeason20242025!$AA$3:$AA$1315,DataRegularSeason20242025!$B$3:$B$1315, "&lt;=" &amp; $A119, DataRegularSeason20242025!$D$3:$D$1315, AC$1)+SUMIFS(DataRegularSeason20242025!$AB$3:$AB$1315,DataRegularSeason20242025!$B$3:$B$1315, "&lt;=" &amp; $A119, DataRegularSeason20242025!$E$3:$E$1315, AC$1)</f>
        <v>47</v>
      </c>
      <c r="AD119" s="2">
        <f>SUMIFS(DataRegularSeason20242025!$AA$3:$AA$1315,DataRegularSeason20242025!$B$3:$B$1315, "&lt;=" &amp; $A119, DataRegularSeason20242025!$D$3:$D$1315, AD$1)+SUMIFS(DataRegularSeason20242025!$AB$3:$AB$1315,DataRegularSeason20242025!$B$3:$B$1315, "&lt;=" &amp; $A119, DataRegularSeason20242025!$E$3:$E$1315, AD$1)</f>
        <v>50</v>
      </c>
      <c r="AE119" s="2">
        <f>SUMIFS(DataRegularSeason20242025!$AA$3:$AA$1315,DataRegularSeason20242025!$B$3:$B$1315, "&lt;=" &amp; $A119, DataRegularSeason20242025!$D$3:$D$1315, AE$1)+SUMIFS(DataRegularSeason20242025!$AB$3:$AB$1315,DataRegularSeason20242025!$B$3:$B$1315, "&lt;=" &amp; $A119, DataRegularSeason20242025!$E$3:$E$1315, AE$1)</f>
        <v>62</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52</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59</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34</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59</v>
      </c>
      <c r="K120" s="2">
        <f>SUMIFS(DataRegularSeason20242025!$AA$3:$AA$1315,DataRegularSeason20242025!$B$3:$B$1315, "&lt;=" &amp; $A120, DataRegularSeason20242025!$D$3:$D$1315, K$1)+SUMIFS(DataRegularSeason20242025!$AB$3:$AB$1315,DataRegularSeason20242025!$B$3:$B$1315, "&lt;=" &amp; $A120, DataRegularSeason20242025!$E$3:$E$1315, K$1)</f>
        <v>47</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57</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60</v>
      </c>
      <c r="P120" s="2">
        <f>SUMIFS(DataRegularSeason20242025!$AA$3:$AA$1315,DataRegularSeason20242025!$B$3:$B$1315, "&lt;=" &amp; $A120, DataRegularSeason20242025!$D$3:$D$1315, P$1)+SUMIFS(DataRegularSeason20242025!$AB$3:$AB$1315,DataRegularSeason20242025!$B$3:$B$1315, "&lt;=" &amp; $A120, DataRegularSeason20242025!$E$3:$E$1315, P$1)</f>
        <v>52</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41</v>
      </c>
      <c r="S120" s="2">
        <f>SUMIFS(DataRegularSeason20242025!$AA$3:$AA$1315,DataRegularSeason20242025!$B$3:$B$1315, "&lt;=" &amp; $A120, DataRegularSeason20242025!$D$3:$D$1315, S$1)+SUMIFS(DataRegularSeason20242025!$AB$3:$AB$1315,DataRegularSeason20242025!$B$3:$B$1315, "&lt;=" &amp; $A120, DataRegularSeason20242025!$E$3:$E$1315, S$1)</f>
        <v>45</v>
      </c>
      <c r="T120" s="2">
        <f>SUMIFS(DataRegularSeason20242025!$AA$3:$AA$1315,DataRegularSeason20242025!$B$3:$B$1315, "&lt;=" &amp; $A120, DataRegularSeason20242025!$D$3:$D$1315, T$1)+SUMIFS(DataRegularSeason20242025!$AB$3:$AB$1315,DataRegularSeason20242025!$B$3:$B$1315, "&lt;=" &amp; $A120, DataRegularSeason20242025!$E$3:$E$1315, T$1)</f>
        <v>50</v>
      </c>
      <c r="U120" s="2">
        <f>SUMIFS(DataRegularSeason20242025!$AA$3:$AA$1315,DataRegularSeason20242025!$B$3:$B$1315, "&lt;=" &amp; $A120, DataRegularSeason20242025!$D$3:$D$1315, U$1)+SUMIFS(DataRegularSeason20242025!$AB$3:$AB$1315,DataRegularSeason20242025!$B$3:$B$1315, "&lt;=" &amp; $A120, DataRegularSeason20242025!$E$3:$E$1315, U$1)</f>
        <v>52</v>
      </c>
      <c r="V120" s="2">
        <f>SUMIFS(DataRegularSeason20242025!$AA$3:$AA$1315,DataRegularSeason20242025!$B$3:$B$1315, "&lt;=" &amp; $A120, DataRegularSeason20242025!$D$3:$D$1315, V$1)+SUMIFS(DataRegularSeason20242025!$AB$3:$AB$1315,DataRegularSeason20242025!$B$3:$B$1315, "&lt;=" &amp; $A120, DataRegularSeason20242025!$E$3:$E$1315, V$1)</f>
        <v>50</v>
      </c>
      <c r="W120" s="2">
        <f>SUMIFS(DataRegularSeason20242025!$AA$3:$AA$1315,DataRegularSeason20242025!$B$3:$B$1315, "&lt;=" &amp; $A120, DataRegularSeason20242025!$D$3:$D$1315, W$1)+SUMIFS(DataRegularSeason20242025!$AB$3:$AB$1315,DataRegularSeason20242025!$B$3:$B$1315, "&lt;=" &amp; $A120, DataRegularSeason20242025!$E$3:$E$1315, W$1)</f>
        <v>48</v>
      </c>
      <c r="X120" s="2">
        <f>SUMIFS(DataRegularSeason20242025!$AA$3:$AA$1315,DataRegularSeason20242025!$B$3:$B$1315, "&lt;=" &amp; $A120, DataRegularSeason20242025!$D$3:$D$1315, X$1)+SUMIFS(DataRegularSeason20242025!$AB$3:$AB$1315,DataRegularSeason20242025!$B$3:$B$1315, "&lt;=" &amp; $A120, DataRegularSeason20242025!$E$3:$E$1315, X$1)</f>
        <v>45</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50</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62</v>
      </c>
      <c r="AC120" s="2">
        <f>SUMIFS(DataRegularSeason20242025!$AA$3:$AA$1315,DataRegularSeason20242025!$B$3:$B$1315, "&lt;=" &amp; $A120, DataRegularSeason20242025!$D$3:$D$1315, AC$1)+SUMIFS(DataRegularSeason20242025!$AB$3:$AB$1315,DataRegularSeason20242025!$B$3:$B$1315, "&lt;=" &amp; $A120, DataRegularSeason20242025!$E$3:$E$1315, AC$1)</f>
        <v>47</v>
      </c>
      <c r="AD120" s="2">
        <f>SUMIFS(DataRegularSeason20242025!$AA$3:$AA$1315,DataRegularSeason20242025!$B$3:$B$1315, "&lt;=" &amp; $A120, DataRegularSeason20242025!$D$3:$D$1315, AD$1)+SUMIFS(DataRegularSeason20242025!$AB$3:$AB$1315,DataRegularSeason20242025!$B$3:$B$1315, "&lt;=" &amp; $A120, DataRegularSeason20242025!$E$3:$E$1315, AD$1)</f>
        <v>50</v>
      </c>
      <c r="AE120" s="2">
        <f>SUMIFS(DataRegularSeason20242025!$AA$3:$AA$1315,DataRegularSeason20242025!$B$3:$B$1315, "&lt;=" &amp; $A120, DataRegularSeason20242025!$D$3:$D$1315, AE$1)+SUMIFS(DataRegularSeason20242025!$AB$3:$AB$1315,DataRegularSeason20242025!$B$3:$B$1315, "&lt;=" &amp; $A120, DataRegularSeason20242025!$E$3:$E$1315, AE$1)</f>
        <v>62</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52</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59</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34</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59</v>
      </c>
      <c r="K121" s="2">
        <f>SUMIFS(DataRegularSeason20242025!$AA$3:$AA$1315,DataRegularSeason20242025!$B$3:$B$1315, "&lt;=" &amp; $A121, DataRegularSeason20242025!$D$3:$D$1315, K$1)+SUMIFS(DataRegularSeason20242025!$AB$3:$AB$1315,DataRegularSeason20242025!$B$3:$B$1315, "&lt;=" &amp; $A121, DataRegularSeason20242025!$E$3:$E$1315, K$1)</f>
        <v>47</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57</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60</v>
      </c>
      <c r="P121" s="2">
        <f>SUMIFS(DataRegularSeason20242025!$AA$3:$AA$1315,DataRegularSeason20242025!$B$3:$B$1315, "&lt;=" &amp; $A121, DataRegularSeason20242025!$D$3:$D$1315, P$1)+SUMIFS(DataRegularSeason20242025!$AB$3:$AB$1315,DataRegularSeason20242025!$B$3:$B$1315, "&lt;=" &amp; $A121, DataRegularSeason20242025!$E$3:$E$1315, P$1)</f>
        <v>52</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41</v>
      </c>
      <c r="S121" s="2">
        <f>SUMIFS(DataRegularSeason20242025!$AA$3:$AA$1315,DataRegularSeason20242025!$B$3:$B$1315, "&lt;=" &amp; $A121, DataRegularSeason20242025!$D$3:$D$1315, S$1)+SUMIFS(DataRegularSeason20242025!$AB$3:$AB$1315,DataRegularSeason20242025!$B$3:$B$1315, "&lt;=" &amp; $A121, DataRegularSeason20242025!$E$3:$E$1315, S$1)</f>
        <v>45</v>
      </c>
      <c r="T121" s="2">
        <f>SUMIFS(DataRegularSeason20242025!$AA$3:$AA$1315,DataRegularSeason20242025!$B$3:$B$1315, "&lt;=" &amp; $A121, DataRegularSeason20242025!$D$3:$D$1315, T$1)+SUMIFS(DataRegularSeason20242025!$AB$3:$AB$1315,DataRegularSeason20242025!$B$3:$B$1315, "&lt;=" &amp; $A121, DataRegularSeason20242025!$E$3:$E$1315, T$1)</f>
        <v>50</v>
      </c>
      <c r="U121" s="2">
        <f>SUMIFS(DataRegularSeason20242025!$AA$3:$AA$1315,DataRegularSeason20242025!$B$3:$B$1315, "&lt;=" &amp; $A121, DataRegularSeason20242025!$D$3:$D$1315, U$1)+SUMIFS(DataRegularSeason20242025!$AB$3:$AB$1315,DataRegularSeason20242025!$B$3:$B$1315, "&lt;=" &amp; $A121, DataRegularSeason20242025!$E$3:$E$1315, U$1)</f>
        <v>52</v>
      </c>
      <c r="V121" s="2">
        <f>SUMIFS(DataRegularSeason20242025!$AA$3:$AA$1315,DataRegularSeason20242025!$B$3:$B$1315, "&lt;=" &amp; $A121, DataRegularSeason20242025!$D$3:$D$1315, V$1)+SUMIFS(DataRegularSeason20242025!$AB$3:$AB$1315,DataRegularSeason20242025!$B$3:$B$1315, "&lt;=" &amp; $A121, DataRegularSeason20242025!$E$3:$E$1315, V$1)</f>
        <v>50</v>
      </c>
      <c r="W121" s="2">
        <f>SUMIFS(DataRegularSeason20242025!$AA$3:$AA$1315,DataRegularSeason20242025!$B$3:$B$1315, "&lt;=" &amp; $A121, DataRegularSeason20242025!$D$3:$D$1315, W$1)+SUMIFS(DataRegularSeason20242025!$AB$3:$AB$1315,DataRegularSeason20242025!$B$3:$B$1315, "&lt;=" &amp; $A121, DataRegularSeason20242025!$E$3:$E$1315, W$1)</f>
        <v>48</v>
      </c>
      <c r="X121" s="2">
        <f>SUMIFS(DataRegularSeason20242025!$AA$3:$AA$1315,DataRegularSeason20242025!$B$3:$B$1315, "&lt;=" &amp; $A121, DataRegularSeason20242025!$D$3:$D$1315, X$1)+SUMIFS(DataRegularSeason20242025!$AB$3:$AB$1315,DataRegularSeason20242025!$B$3:$B$1315, "&lt;=" &amp; $A121, DataRegularSeason20242025!$E$3:$E$1315, X$1)</f>
        <v>45</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50</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62</v>
      </c>
      <c r="AC121" s="2">
        <f>SUMIFS(DataRegularSeason20242025!$AA$3:$AA$1315,DataRegularSeason20242025!$B$3:$B$1315, "&lt;=" &amp; $A121, DataRegularSeason20242025!$D$3:$D$1315, AC$1)+SUMIFS(DataRegularSeason20242025!$AB$3:$AB$1315,DataRegularSeason20242025!$B$3:$B$1315, "&lt;=" &amp; $A121, DataRegularSeason20242025!$E$3:$E$1315, AC$1)</f>
        <v>47</v>
      </c>
      <c r="AD121" s="2">
        <f>SUMIFS(DataRegularSeason20242025!$AA$3:$AA$1315,DataRegularSeason20242025!$B$3:$B$1315, "&lt;=" &amp; $A121, DataRegularSeason20242025!$D$3:$D$1315, AD$1)+SUMIFS(DataRegularSeason20242025!$AB$3:$AB$1315,DataRegularSeason20242025!$B$3:$B$1315, "&lt;=" &amp; $A121, DataRegularSeason20242025!$E$3:$E$1315, AD$1)</f>
        <v>50</v>
      </c>
      <c r="AE121" s="2">
        <f>SUMIFS(DataRegularSeason20242025!$AA$3:$AA$1315,DataRegularSeason20242025!$B$3:$B$1315, "&lt;=" &amp; $A121, DataRegularSeason20242025!$D$3:$D$1315, AE$1)+SUMIFS(DataRegularSeason20242025!$AB$3:$AB$1315,DataRegularSeason20242025!$B$3:$B$1315, "&lt;=" &amp; $A121, DataRegularSeason20242025!$E$3:$E$1315, AE$1)</f>
        <v>62</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52</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59</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34</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59</v>
      </c>
      <c r="K122" s="2">
        <f>SUMIFS(DataRegularSeason20242025!$AA$3:$AA$1315,DataRegularSeason20242025!$B$3:$B$1315, "&lt;=" &amp; $A122, DataRegularSeason20242025!$D$3:$D$1315, K$1)+SUMIFS(DataRegularSeason20242025!$AB$3:$AB$1315,DataRegularSeason20242025!$B$3:$B$1315, "&lt;=" &amp; $A122, DataRegularSeason20242025!$E$3:$E$1315, K$1)</f>
        <v>47</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57</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60</v>
      </c>
      <c r="P122" s="2">
        <f>SUMIFS(DataRegularSeason20242025!$AA$3:$AA$1315,DataRegularSeason20242025!$B$3:$B$1315, "&lt;=" &amp; $A122, DataRegularSeason20242025!$D$3:$D$1315, P$1)+SUMIFS(DataRegularSeason20242025!$AB$3:$AB$1315,DataRegularSeason20242025!$B$3:$B$1315, "&lt;=" &amp; $A122, DataRegularSeason20242025!$E$3:$E$1315, P$1)</f>
        <v>52</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41</v>
      </c>
      <c r="S122" s="2">
        <f>SUMIFS(DataRegularSeason20242025!$AA$3:$AA$1315,DataRegularSeason20242025!$B$3:$B$1315, "&lt;=" &amp; $A122, DataRegularSeason20242025!$D$3:$D$1315, S$1)+SUMIFS(DataRegularSeason20242025!$AB$3:$AB$1315,DataRegularSeason20242025!$B$3:$B$1315, "&lt;=" &amp; $A122, DataRegularSeason20242025!$E$3:$E$1315, S$1)</f>
        <v>45</v>
      </c>
      <c r="T122" s="2">
        <f>SUMIFS(DataRegularSeason20242025!$AA$3:$AA$1315,DataRegularSeason20242025!$B$3:$B$1315, "&lt;=" &amp; $A122, DataRegularSeason20242025!$D$3:$D$1315, T$1)+SUMIFS(DataRegularSeason20242025!$AB$3:$AB$1315,DataRegularSeason20242025!$B$3:$B$1315, "&lt;=" &amp; $A122, DataRegularSeason20242025!$E$3:$E$1315, T$1)</f>
        <v>50</v>
      </c>
      <c r="U122" s="2">
        <f>SUMIFS(DataRegularSeason20242025!$AA$3:$AA$1315,DataRegularSeason20242025!$B$3:$B$1315, "&lt;=" &amp; $A122, DataRegularSeason20242025!$D$3:$D$1315, U$1)+SUMIFS(DataRegularSeason20242025!$AB$3:$AB$1315,DataRegularSeason20242025!$B$3:$B$1315, "&lt;=" &amp; $A122, DataRegularSeason20242025!$E$3:$E$1315, U$1)</f>
        <v>52</v>
      </c>
      <c r="V122" s="2">
        <f>SUMIFS(DataRegularSeason20242025!$AA$3:$AA$1315,DataRegularSeason20242025!$B$3:$B$1315, "&lt;=" &amp; $A122, DataRegularSeason20242025!$D$3:$D$1315, V$1)+SUMIFS(DataRegularSeason20242025!$AB$3:$AB$1315,DataRegularSeason20242025!$B$3:$B$1315, "&lt;=" &amp; $A122, DataRegularSeason20242025!$E$3:$E$1315, V$1)</f>
        <v>50</v>
      </c>
      <c r="W122" s="2">
        <f>SUMIFS(DataRegularSeason20242025!$AA$3:$AA$1315,DataRegularSeason20242025!$B$3:$B$1315, "&lt;=" &amp; $A122, DataRegularSeason20242025!$D$3:$D$1315, W$1)+SUMIFS(DataRegularSeason20242025!$AB$3:$AB$1315,DataRegularSeason20242025!$B$3:$B$1315, "&lt;=" &amp; $A122, DataRegularSeason20242025!$E$3:$E$1315, W$1)</f>
        <v>48</v>
      </c>
      <c r="X122" s="2">
        <f>SUMIFS(DataRegularSeason20242025!$AA$3:$AA$1315,DataRegularSeason20242025!$B$3:$B$1315, "&lt;=" &amp; $A122, DataRegularSeason20242025!$D$3:$D$1315, X$1)+SUMIFS(DataRegularSeason20242025!$AB$3:$AB$1315,DataRegularSeason20242025!$B$3:$B$1315, "&lt;=" &amp; $A122, DataRegularSeason20242025!$E$3:$E$1315, X$1)</f>
        <v>45</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50</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62</v>
      </c>
      <c r="AC122" s="2">
        <f>SUMIFS(DataRegularSeason20242025!$AA$3:$AA$1315,DataRegularSeason20242025!$B$3:$B$1315, "&lt;=" &amp; $A122, DataRegularSeason20242025!$D$3:$D$1315, AC$1)+SUMIFS(DataRegularSeason20242025!$AB$3:$AB$1315,DataRegularSeason20242025!$B$3:$B$1315, "&lt;=" &amp; $A122, DataRegularSeason20242025!$E$3:$E$1315, AC$1)</f>
        <v>47</v>
      </c>
      <c r="AD122" s="2">
        <f>SUMIFS(DataRegularSeason20242025!$AA$3:$AA$1315,DataRegularSeason20242025!$B$3:$B$1315, "&lt;=" &amp; $A122, DataRegularSeason20242025!$D$3:$D$1315, AD$1)+SUMIFS(DataRegularSeason20242025!$AB$3:$AB$1315,DataRegularSeason20242025!$B$3:$B$1315, "&lt;=" &amp; $A122, DataRegularSeason20242025!$E$3:$E$1315, AD$1)</f>
        <v>50</v>
      </c>
      <c r="AE122" s="2">
        <f>SUMIFS(DataRegularSeason20242025!$AA$3:$AA$1315,DataRegularSeason20242025!$B$3:$B$1315, "&lt;=" &amp; $A122, DataRegularSeason20242025!$D$3:$D$1315, AE$1)+SUMIFS(DataRegularSeason20242025!$AB$3:$AB$1315,DataRegularSeason20242025!$B$3:$B$1315, "&lt;=" &amp; $A122, DataRegularSeason20242025!$E$3:$E$1315, AE$1)</f>
        <v>62</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52</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59</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34</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59</v>
      </c>
      <c r="K123" s="2">
        <f>SUMIFS(DataRegularSeason20242025!$AA$3:$AA$1315,DataRegularSeason20242025!$B$3:$B$1315, "&lt;=" &amp; $A123, DataRegularSeason20242025!$D$3:$D$1315, K$1)+SUMIFS(DataRegularSeason20242025!$AB$3:$AB$1315,DataRegularSeason20242025!$B$3:$B$1315, "&lt;=" &amp; $A123, DataRegularSeason20242025!$E$3:$E$1315, K$1)</f>
        <v>47</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57</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60</v>
      </c>
      <c r="P123" s="2">
        <f>SUMIFS(DataRegularSeason20242025!$AA$3:$AA$1315,DataRegularSeason20242025!$B$3:$B$1315, "&lt;=" &amp; $A123, DataRegularSeason20242025!$D$3:$D$1315, P$1)+SUMIFS(DataRegularSeason20242025!$AB$3:$AB$1315,DataRegularSeason20242025!$B$3:$B$1315, "&lt;=" &amp; $A123, DataRegularSeason20242025!$E$3:$E$1315, P$1)</f>
        <v>52</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41</v>
      </c>
      <c r="S123" s="2">
        <f>SUMIFS(DataRegularSeason20242025!$AA$3:$AA$1315,DataRegularSeason20242025!$B$3:$B$1315, "&lt;=" &amp; $A123, DataRegularSeason20242025!$D$3:$D$1315, S$1)+SUMIFS(DataRegularSeason20242025!$AB$3:$AB$1315,DataRegularSeason20242025!$B$3:$B$1315, "&lt;=" &amp; $A123, DataRegularSeason20242025!$E$3:$E$1315, S$1)</f>
        <v>45</v>
      </c>
      <c r="T123" s="2">
        <f>SUMIFS(DataRegularSeason20242025!$AA$3:$AA$1315,DataRegularSeason20242025!$B$3:$B$1315, "&lt;=" &amp; $A123, DataRegularSeason20242025!$D$3:$D$1315, T$1)+SUMIFS(DataRegularSeason20242025!$AB$3:$AB$1315,DataRegularSeason20242025!$B$3:$B$1315, "&lt;=" &amp; $A123, DataRegularSeason20242025!$E$3:$E$1315, T$1)</f>
        <v>50</v>
      </c>
      <c r="U123" s="2">
        <f>SUMIFS(DataRegularSeason20242025!$AA$3:$AA$1315,DataRegularSeason20242025!$B$3:$B$1315, "&lt;=" &amp; $A123, DataRegularSeason20242025!$D$3:$D$1315, U$1)+SUMIFS(DataRegularSeason20242025!$AB$3:$AB$1315,DataRegularSeason20242025!$B$3:$B$1315, "&lt;=" &amp; $A123, DataRegularSeason20242025!$E$3:$E$1315, U$1)</f>
        <v>52</v>
      </c>
      <c r="V123" s="2">
        <f>SUMIFS(DataRegularSeason20242025!$AA$3:$AA$1315,DataRegularSeason20242025!$B$3:$B$1315, "&lt;=" &amp; $A123, DataRegularSeason20242025!$D$3:$D$1315, V$1)+SUMIFS(DataRegularSeason20242025!$AB$3:$AB$1315,DataRegularSeason20242025!$B$3:$B$1315, "&lt;=" &amp; $A123, DataRegularSeason20242025!$E$3:$E$1315, V$1)</f>
        <v>50</v>
      </c>
      <c r="W123" s="2">
        <f>SUMIFS(DataRegularSeason20242025!$AA$3:$AA$1315,DataRegularSeason20242025!$B$3:$B$1315, "&lt;=" &amp; $A123, DataRegularSeason20242025!$D$3:$D$1315, W$1)+SUMIFS(DataRegularSeason20242025!$AB$3:$AB$1315,DataRegularSeason20242025!$B$3:$B$1315, "&lt;=" &amp; $A123, DataRegularSeason20242025!$E$3:$E$1315, W$1)</f>
        <v>48</v>
      </c>
      <c r="X123" s="2">
        <f>SUMIFS(DataRegularSeason20242025!$AA$3:$AA$1315,DataRegularSeason20242025!$B$3:$B$1315, "&lt;=" &amp; $A123, DataRegularSeason20242025!$D$3:$D$1315, X$1)+SUMIFS(DataRegularSeason20242025!$AB$3:$AB$1315,DataRegularSeason20242025!$B$3:$B$1315, "&lt;=" &amp; $A123, DataRegularSeason20242025!$E$3:$E$1315, X$1)</f>
        <v>45</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50</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62</v>
      </c>
      <c r="AC123" s="2">
        <f>SUMIFS(DataRegularSeason20242025!$AA$3:$AA$1315,DataRegularSeason20242025!$B$3:$B$1315, "&lt;=" &amp; $A123, DataRegularSeason20242025!$D$3:$D$1315, AC$1)+SUMIFS(DataRegularSeason20242025!$AB$3:$AB$1315,DataRegularSeason20242025!$B$3:$B$1315, "&lt;=" &amp; $A123, DataRegularSeason20242025!$E$3:$E$1315, AC$1)</f>
        <v>47</v>
      </c>
      <c r="AD123" s="2">
        <f>SUMIFS(DataRegularSeason20242025!$AA$3:$AA$1315,DataRegularSeason20242025!$B$3:$B$1315, "&lt;=" &amp; $A123, DataRegularSeason20242025!$D$3:$D$1315, AD$1)+SUMIFS(DataRegularSeason20242025!$AB$3:$AB$1315,DataRegularSeason20242025!$B$3:$B$1315, "&lt;=" &amp; $A123, DataRegularSeason20242025!$E$3:$E$1315, AD$1)</f>
        <v>50</v>
      </c>
      <c r="AE123" s="2">
        <f>SUMIFS(DataRegularSeason20242025!$AA$3:$AA$1315,DataRegularSeason20242025!$B$3:$B$1315, "&lt;=" &amp; $A123, DataRegularSeason20242025!$D$3:$D$1315, AE$1)+SUMIFS(DataRegularSeason20242025!$AB$3:$AB$1315,DataRegularSeason20242025!$B$3:$B$1315, "&lt;=" &amp; $A123, DataRegularSeason20242025!$E$3:$E$1315, AE$1)</f>
        <v>62</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52</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59</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34</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59</v>
      </c>
      <c r="K124" s="2">
        <f>SUMIFS(DataRegularSeason20242025!$AA$3:$AA$1315,DataRegularSeason20242025!$B$3:$B$1315, "&lt;=" &amp; $A124, DataRegularSeason20242025!$D$3:$D$1315, K$1)+SUMIFS(DataRegularSeason20242025!$AB$3:$AB$1315,DataRegularSeason20242025!$B$3:$B$1315, "&lt;=" &amp; $A124, DataRegularSeason20242025!$E$3:$E$1315, K$1)</f>
        <v>47</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57</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60</v>
      </c>
      <c r="P124" s="2">
        <f>SUMIFS(DataRegularSeason20242025!$AA$3:$AA$1315,DataRegularSeason20242025!$B$3:$B$1315, "&lt;=" &amp; $A124, DataRegularSeason20242025!$D$3:$D$1315, P$1)+SUMIFS(DataRegularSeason20242025!$AB$3:$AB$1315,DataRegularSeason20242025!$B$3:$B$1315, "&lt;=" &amp; $A124, DataRegularSeason20242025!$E$3:$E$1315, P$1)</f>
        <v>52</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41</v>
      </c>
      <c r="S124" s="2">
        <f>SUMIFS(DataRegularSeason20242025!$AA$3:$AA$1315,DataRegularSeason20242025!$B$3:$B$1315, "&lt;=" &amp; $A124, DataRegularSeason20242025!$D$3:$D$1315, S$1)+SUMIFS(DataRegularSeason20242025!$AB$3:$AB$1315,DataRegularSeason20242025!$B$3:$B$1315, "&lt;=" &amp; $A124, DataRegularSeason20242025!$E$3:$E$1315, S$1)</f>
        <v>45</v>
      </c>
      <c r="T124" s="2">
        <f>SUMIFS(DataRegularSeason20242025!$AA$3:$AA$1315,DataRegularSeason20242025!$B$3:$B$1315, "&lt;=" &amp; $A124, DataRegularSeason20242025!$D$3:$D$1315, T$1)+SUMIFS(DataRegularSeason20242025!$AB$3:$AB$1315,DataRegularSeason20242025!$B$3:$B$1315, "&lt;=" &amp; $A124, DataRegularSeason20242025!$E$3:$E$1315, T$1)</f>
        <v>50</v>
      </c>
      <c r="U124" s="2">
        <f>SUMIFS(DataRegularSeason20242025!$AA$3:$AA$1315,DataRegularSeason20242025!$B$3:$B$1315, "&lt;=" &amp; $A124, DataRegularSeason20242025!$D$3:$D$1315, U$1)+SUMIFS(DataRegularSeason20242025!$AB$3:$AB$1315,DataRegularSeason20242025!$B$3:$B$1315, "&lt;=" &amp; $A124, DataRegularSeason20242025!$E$3:$E$1315, U$1)</f>
        <v>52</v>
      </c>
      <c r="V124" s="2">
        <f>SUMIFS(DataRegularSeason20242025!$AA$3:$AA$1315,DataRegularSeason20242025!$B$3:$B$1315, "&lt;=" &amp; $A124, DataRegularSeason20242025!$D$3:$D$1315, V$1)+SUMIFS(DataRegularSeason20242025!$AB$3:$AB$1315,DataRegularSeason20242025!$B$3:$B$1315, "&lt;=" &amp; $A124, DataRegularSeason20242025!$E$3:$E$1315, V$1)</f>
        <v>50</v>
      </c>
      <c r="W124" s="2">
        <f>SUMIFS(DataRegularSeason20242025!$AA$3:$AA$1315,DataRegularSeason20242025!$B$3:$B$1315, "&lt;=" &amp; $A124, DataRegularSeason20242025!$D$3:$D$1315, W$1)+SUMIFS(DataRegularSeason20242025!$AB$3:$AB$1315,DataRegularSeason20242025!$B$3:$B$1315, "&lt;=" &amp; $A124, DataRegularSeason20242025!$E$3:$E$1315, W$1)</f>
        <v>48</v>
      </c>
      <c r="X124" s="2">
        <f>SUMIFS(DataRegularSeason20242025!$AA$3:$AA$1315,DataRegularSeason20242025!$B$3:$B$1315, "&lt;=" &amp; $A124, DataRegularSeason20242025!$D$3:$D$1315, X$1)+SUMIFS(DataRegularSeason20242025!$AB$3:$AB$1315,DataRegularSeason20242025!$B$3:$B$1315, "&lt;=" &amp; $A124, DataRegularSeason20242025!$E$3:$E$1315, X$1)</f>
        <v>45</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50</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62</v>
      </c>
      <c r="AC124" s="2">
        <f>SUMIFS(DataRegularSeason20242025!$AA$3:$AA$1315,DataRegularSeason20242025!$B$3:$B$1315, "&lt;=" &amp; $A124, DataRegularSeason20242025!$D$3:$D$1315, AC$1)+SUMIFS(DataRegularSeason20242025!$AB$3:$AB$1315,DataRegularSeason20242025!$B$3:$B$1315, "&lt;=" &amp; $A124, DataRegularSeason20242025!$E$3:$E$1315, AC$1)</f>
        <v>47</v>
      </c>
      <c r="AD124" s="2">
        <f>SUMIFS(DataRegularSeason20242025!$AA$3:$AA$1315,DataRegularSeason20242025!$B$3:$B$1315, "&lt;=" &amp; $A124, DataRegularSeason20242025!$D$3:$D$1315, AD$1)+SUMIFS(DataRegularSeason20242025!$AB$3:$AB$1315,DataRegularSeason20242025!$B$3:$B$1315, "&lt;=" &amp; $A124, DataRegularSeason20242025!$E$3:$E$1315, AD$1)</f>
        <v>50</v>
      </c>
      <c r="AE124" s="2">
        <f>SUMIFS(DataRegularSeason20242025!$AA$3:$AA$1315,DataRegularSeason20242025!$B$3:$B$1315, "&lt;=" &amp; $A124, DataRegularSeason20242025!$D$3:$D$1315, AE$1)+SUMIFS(DataRegularSeason20242025!$AB$3:$AB$1315,DataRegularSeason20242025!$B$3:$B$1315, "&lt;=" &amp; $A124, DataRegularSeason20242025!$E$3:$E$1315, AE$1)</f>
        <v>62</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52</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59</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34</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59</v>
      </c>
      <c r="K125" s="2">
        <f>SUMIFS(DataRegularSeason20242025!$AA$3:$AA$1315,DataRegularSeason20242025!$B$3:$B$1315, "&lt;=" &amp; $A125, DataRegularSeason20242025!$D$3:$D$1315, K$1)+SUMIFS(DataRegularSeason20242025!$AB$3:$AB$1315,DataRegularSeason20242025!$B$3:$B$1315, "&lt;=" &amp; $A125, DataRegularSeason20242025!$E$3:$E$1315, K$1)</f>
        <v>47</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57</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60</v>
      </c>
      <c r="P125" s="2">
        <f>SUMIFS(DataRegularSeason20242025!$AA$3:$AA$1315,DataRegularSeason20242025!$B$3:$B$1315, "&lt;=" &amp; $A125, DataRegularSeason20242025!$D$3:$D$1315, P$1)+SUMIFS(DataRegularSeason20242025!$AB$3:$AB$1315,DataRegularSeason20242025!$B$3:$B$1315, "&lt;=" &amp; $A125, DataRegularSeason20242025!$E$3:$E$1315, P$1)</f>
        <v>52</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41</v>
      </c>
      <c r="S125" s="2">
        <f>SUMIFS(DataRegularSeason20242025!$AA$3:$AA$1315,DataRegularSeason20242025!$B$3:$B$1315, "&lt;=" &amp; $A125, DataRegularSeason20242025!$D$3:$D$1315, S$1)+SUMIFS(DataRegularSeason20242025!$AB$3:$AB$1315,DataRegularSeason20242025!$B$3:$B$1315, "&lt;=" &amp; $A125, DataRegularSeason20242025!$E$3:$E$1315, S$1)</f>
        <v>45</v>
      </c>
      <c r="T125" s="2">
        <f>SUMIFS(DataRegularSeason20242025!$AA$3:$AA$1315,DataRegularSeason20242025!$B$3:$B$1315, "&lt;=" &amp; $A125, DataRegularSeason20242025!$D$3:$D$1315, T$1)+SUMIFS(DataRegularSeason20242025!$AB$3:$AB$1315,DataRegularSeason20242025!$B$3:$B$1315, "&lt;=" &amp; $A125, DataRegularSeason20242025!$E$3:$E$1315, T$1)</f>
        <v>50</v>
      </c>
      <c r="U125" s="2">
        <f>SUMIFS(DataRegularSeason20242025!$AA$3:$AA$1315,DataRegularSeason20242025!$B$3:$B$1315, "&lt;=" &amp; $A125, DataRegularSeason20242025!$D$3:$D$1315, U$1)+SUMIFS(DataRegularSeason20242025!$AB$3:$AB$1315,DataRegularSeason20242025!$B$3:$B$1315, "&lt;=" &amp; $A125, DataRegularSeason20242025!$E$3:$E$1315, U$1)</f>
        <v>52</v>
      </c>
      <c r="V125" s="2">
        <f>SUMIFS(DataRegularSeason20242025!$AA$3:$AA$1315,DataRegularSeason20242025!$B$3:$B$1315, "&lt;=" &amp; $A125, DataRegularSeason20242025!$D$3:$D$1315, V$1)+SUMIFS(DataRegularSeason20242025!$AB$3:$AB$1315,DataRegularSeason20242025!$B$3:$B$1315, "&lt;=" &amp; $A125, DataRegularSeason20242025!$E$3:$E$1315, V$1)</f>
        <v>50</v>
      </c>
      <c r="W125" s="2">
        <f>SUMIFS(DataRegularSeason20242025!$AA$3:$AA$1315,DataRegularSeason20242025!$B$3:$B$1315, "&lt;=" &amp; $A125, DataRegularSeason20242025!$D$3:$D$1315, W$1)+SUMIFS(DataRegularSeason20242025!$AB$3:$AB$1315,DataRegularSeason20242025!$B$3:$B$1315, "&lt;=" &amp; $A125, DataRegularSeason20242025!$E$3:$E$1315, W$1)</f>
        <v>48</v>
      </c>
      <c r="X125" s="2">
        <f>SUMIFS(DataRegularSeason20242025!$AA$3:$AA$1315,DataRegularSeason20242025!$B$3:$B$1315, "&lt;=" &amp; $A125, DataRegularSeason20242025!$D$3:$D$1315, X$1)+SUMIFS(DataRegularSeason20242025!$AB$3:$AB$1315,DataRegularSeason20242025!$B$3:$B$1315, "&lt;=" &amp; $A125, DataRegularSeason20242025!$E$3:$E$1315, X$1)</f>
        <v>45</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50</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62</v>
      </c>
      <c r="AC125" s="2">
        <f>SUMIFS(DataRegularSeason20242025!$AA$3:$AA$1315,DataRegularSeason20242025!$B$3:$B$1315, "&lt;=" &amp; $A125, DataRegularSeason20242025!$D$3:$D$1315, AC$1)+SUMIFS(DataRegularSeason20242025!$AB$3:$AB$1315,DataRegularSeason20242025!$B$3:$B$1315, "&lt;=" &amp; $A125, DataRegularSeason20242025!$E$3:$E$1315, AC$1)</f>
        <v>47</v>
      </c>
      <c r="AD125" s="2">
        <f>SUMIFS(DataRegularSeason20242025!$AA$3:$AA$1315,DataRegularSeason20242025!$B$3:$B$1315, "&lt;=" &amp; $A125, DataRegularSeason20242025!$D$3:$D$1315, AD$1)+SUMIFS(DataRegularSeason20242025!$AB$3:$AB$1315,DataRegularSeason20242025!$B$3:$B$1315, "&lt;=" &amp; $A125, DataRegularSeason20242025!$E$3:$E$1315, AD$1)</f>
        <v>50</v>
      </c>
      <c r="AE125" s="2">
        <f>SUMIFS(DataRegularSeason20242025!$AA$3:$AA$1315,DataRegularSeason20242025!$B$3:$B$1315, "&lt;=" &amp; $A125, DataRegularSeason20242025!$D$3:$D$1315, AE$1)+SUMIFS(DataRegularSeason20242025!$AB$3:$AB$1315,DataRegularSeason20242025!$B$3:$B$1315, "&lt;=" &amp; $A125, DataRegularSeason20242025!$E$3:$E$1315, AE$1)</f>
        <v>62</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52</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59</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34</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59</v>
      </c>
      <c r="K126" s="2">
        <f>SUMIFS(DataRegularSeason20242025!$AA$3:$AA$1315,DataRegularSeason20242025!$B$3:$B$1315, "&lt;=" &amp; $A126, DataRegularSeason20242025!$D$3:$D$1315, K$1)+SUMIFS(DataRegularSeason20242025!$AB$3:$AB$1315,DataRegularSeason20242025!$B$3:$B$1315, "&lt;=" &amp; $A126, DataRegularSeason20242025!$E$3:$E$1315, K$1)</f>
        <v>47</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57</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60</v>
      </c>
      <c r="P126" s="2">
        <f>SUMIFS(DataRegularSeason20242025!$AA$3:$AA$1315,DataRegularSeason20242025!$B$3:$B$1315, "&lt;=" &amp; $A126, DataRegularSeason20242025!$D$3:$D$1315, P$1)+SUMIFS(DataRegularSeason20242025!$AB$3:$AB$1315,DataRegularSeason20242025!$B$3:$B$1315, "&lt;=" &amp; $A126, DataRegularSeason20242025!$E$3:$E$1315, P$1)</f>
        <v>52</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41</v>
      </c>
      <c r="S126" s="2">
        <f>SUMIFS(DataRegularSeason20242025!$AA$3:$AA$1315,DataRegularSeason20242025!$B$3:$B$1315, "&lt;=" &amp; $A126, DataRegularSeason20242025!$D$3:$D$1315, S$1)+SUMIFS(DataRegularSeason20242025!$AB$3:$AB$1315,DataRegularSeason20242025!$B$3:$B$1315, "&lt;=" &amp; $A126, DataRegularSeason20242025!$E$3:$E$1315, S$1)</f>
        <v>45</v>
      </c>
      <c r="T126" s="2">
        <f>SUMIFS(DataRegularSeason20242025!$AA$3:$AA$1315,DataRegularSeason20242025!$B$3:$B$1315, "&lt;=" &amp; $A126, DataRegularSeason20242025!$D$3:$D$1315, T$1)+SUMIFS(DataRegularSeason20242025!$AB$3:$AB$1315,DataRegularSeason20242025!$B$3:$B$1315, "&lt;=" &amp; $A126, DataRegularSeason20242025!$E$3:$E$1315, T$1)</f>
        <v>50</v>
      </c>
      <c r="U126" s="2">
        <f>SUMIFS(DataRegularSeason20242025!$AA$3:$AA$1315,DataRegularSeason20242025!$B$3:$B$1315, "&lt;=" &amp; $A126, DataRegularSeason20242025!$D$3:$D$1315, U$1)+SUMIFS(DataRegularSeason20242025!$AB$3:$AB$1315,DataRegularSeason20242025!$B$3:$B$1315, "&lt;=" &amp; $A126, DataRegularSeason20242025!$E$3:$E$1315, U$1)</f>
        <v>52</v>
      </c>
      <c r="V126" s="2">
        <f>SUMIFS(DataRegularSeason20242025!$AA$3:$AA$1315,DataRegularSeason20242025!$B$3:$B$1315, "&lt;=" &amp; $A126, DataRegularSeason20242025!$D$3:$D$1315, V$1)+SUMIFS(DataRegularSeason20242025!$AB$3:$AB$1315,DataRegularSeason20242025!$B$3:$B$1315, "&lt;=" &amp; $A126, DataRegularSeason20242025!$E$3:$E$1315, V$1)</f>
        <v>50</v>
      </c>
      <c r="W126" s="2">
        <f>SUMIFS(DataRegularSeason20242025!$AA$3:$AA$1315,DataRegularSeason20242025!$B$3:$B$1315, "&lt;=" &amp; $A126, DataRegularSeason20242025!$D$3:$D$1315, W$1)+SUMIFS(DataRegularSeason20242025!$AB$3:$AB$1315,DataRegularSeason20242025!$B$3:$B$1315, "&lt;=" &amp; $A126, DataRegularSeason20242025!$E$3:$E$1315, W$1)</f>
        <v>48</v>
      </c>
      <c r="X126" s="2">
        <f>SUMIFS(DataRegularSeason20242025!$AA$3:$AA$1315,DataRegularSeason20242025!$B$3:$B$1315, "&lt;=" &amp; $A126, DataRegularSeason20242025!$D$3:$D$1315, X$1)+SUMIFS(DataRegularSeason20242025!$AB$3:$AB$1315,DataRegularSeason20242025!$B$3:$B$1315, "&lt;=" &amp; $A126, DataRegularSeason20242025!$E$3:$E$1315, X$1)</f>
        <v>45</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50</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62</v>
      </c>
      <c r="AC126" s="2">
        <f>SUMIFS(DataRegularSeason20242025!$AA$3:$AA$1315,DataRegularSeason20242025!$B$3:$B$1315, "&lt;=" &amp; $A126, DataRegularSeason20242025!$D$3:$D$1315, AC$1)+SUMIFS(DataRegularSeason20242025!$AB$3:$AB$1315,DataRegularSeason20242025!$B$3:$B$1315, "&lt;=" &amp; $A126, DataRegularSeason20242025!$E$3:$E$1315, AC$1)</f>
        <v>47</v>
      </c>
      <c r="AD126" s="2">
        <f>SUMIFS(DataRegularSeason20242025!$AA$3:$AA$1315,DataRegularSeason20242025!$B$3:$B$1315, "&lt;=" &amp; $A126, DataRegularSeason20242025!$D$3:$D$1315, AD$1)+SUMIFS(DataRegularSeason20242025!$AB$3:$AB$1315,DataRegularSeason20242025!$B$3:$B$1315, "&lt;=" &amp; $A126, DataRegularSeason20242025!$E$3:$E$1315, AD$1)</f>
        <v>50</v>
      </c>
      <c r="AE126" s="2">
        <f>SUMIFS(DataRegularSeason20242025!$AA$3:$AA$1315,DataRegularSeason20242025!$B$3:$B$1315, "&lt;=" &amp; $A126, DataRegularSeason20242025!$D$3:$D$1315, AE$1)+SUMIFS(DataRegularSeason20242025!$AB$3:$AB$1315,DataRegularSeason20242025!$B$3:$B$1315, "&lt;=" &amp; $A126, DataRegularSeason20242025!$E$3:$E$1315, AE$1)</f>
        <v>62</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52</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59</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34</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59</v>
      </c>
      <c r="K127" s="2">
        <f>SUMIFS(DataRegularSeason20242025!$AA$3:$AA$1315,DataRegularSeason20242025!$B$3:$B$1315, "&lt;=" &amp; $A127, DataRegularSeason20242025!$D$3:$D$1315, K$1)+SUMIFS(DataRegularSeason20242025!$AB$3:$AB$1315,DataRegularSeason20242025!$B$3:$B$1315, "&lt;=" &amp; $A127, DataRegularSeason20242025!$E$3:$E$1315, K$1)</f>
        <v>47</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57</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60</v>
      </c>
      <c r="P127" s="2">
        <f>SUMIFS(DataRegularSeason20242025!$AA$3:$AA$1315,DataRegularSeason20242025!$B$3:$B$1315, "&lt;=" &amp; $A127, DataRegularSeason20242025!$D$3:$D$1315, P$1)+SUMIFS(DataRegularSeason20242025!$AB$3:$AB$1315,DataRegularSeason20242025!$B$3:$B$1315, "&lt;=" &amp; $A127, DataRegularSeason20242025!$E$3:$E$1315, P$1)</f>
        <v>52</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41</v>
      </c>
      <c r="S127" s="2">
        <f>SUMIFS(DataRegularSeason20242025!$AA$3:$AA$1315,DataRegularSeason20242025!$B$3:$B$1315, "&lt;=" &amp; $A127, DataRegularSeason20242025!$D$3:$D$1315, S$1)+SUMIFS(DataRegularSeason20242025!$AB$3:$AB$1315,DataRegularSeason20242025!$B$3:$B$1315, "&lt;=" &amp; $A127, DataRegularSeason20242025!$E$3:$E$1315, S$1)</f>
        <v>45</v>
      </c>
      <c r="T127" s="2">
        <f>SUMIFS(DataRegularSeason20242025!$AA$3:$AA$1315,DataRegularSeason20242025!$B$3:$B$1315, "&lt;=" &amp; $A127, DataRegularSeason20242025!$D$3:$D$1315, T$1)+SUMIFS(DataRegularSeason20242025!$AB$3:$AB$1315,DataRegularSeason20242025!$B$3:$B$1315, "&lt;=" &amp; $A127, DataRegularSeason20242025!$E$3:$E$1315, T$1)</f>
        <v>50</v>
      </c>
      <c r="U127" s="2">
        <f>SUMIFS(DataRegularSeason20242025!$AA$3:$AA$1315,DataRegularSeason20242025!$B$3:$B$1315, "&lt;=" &amp; $A127, DataRegularSeason20242025!$D$3:$D$1315, U$1)+SUMIFS(DataRegularSeason20242025!$AB$3:$AB$1315,DataRegularSeason20242025!$B$3:$B$1315, "&lt;=" &amp; $A127, DataRegularSeason20242025!$E$3:$E$1315, U$1)</f>
        <v>52</v>
      </c>
      <c r="V127" s="2">
        <f>SUMIFS(DataRegularSeason20242025!$AA$3:$AA$1315,DataRegularSeason20242025!$B$3:$B$1315, "&lt;=" &amp; $A127, DataRegularSeason20242025!$D$3:$D$1315, V$1)+SUMIFS(DataRegularSeason20242025!$AB$3:$AB$1315,DataRegularSeason20242025!$B$3:$B$1315, "&lt;=" &amp; $A127, DataRegularSeason20242025!$E$3:$E$1315, V$1)</f>
        <v>50</v>
      </c>
      <c r="W127" s="2">
        <f>SUMIFS(DataRegularSeason20242025!$AA$3:$AA$1315,DataRegularSeason20242025!$B$3:$B$1315, "&lt;=" &amp; $A127, DataRegularSeason20242025!$D$3:$D$1315, W$1)+SUMIFS(DataRegularSeason20242025!$AB$3:$AB$1315,DataRegularSeason20242025!$B$3:$B$1315, "&lt;=" &amp; $A127, DataRegularSeason20242025!$E$3:$E$1315, W$1)</f>
        <v>48</v>
      </c>
      <c r="X127" s="2">
        <f>SUMIFS(DataRegularSeason20242025!$AA$3:$AA$1315,DataRegularSeason20242025!$B$3:$B$1315, "&lt;=" &amp; $A127, DataRegularSeason20242025!$D$3:$D$1315, X$1)+SUMIFS(DataRegularSeason20242025!$AB$3:$AB$1315,DataRegularSeason20242025!$B$3:$B$1315, "&lt;=" &amp; $A127, DataRegularSeason20242025!$E$3:$E$1315, X$1)</f>
        <v>45</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50</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62</v>
      </c>
      <c r="AC127" s="2">
        <f>SUMIFS(DataRegularSeason20242025!$AA$3:$AA$1315,DataRegularSeason20242025!$B$3:$B$1315, "&lt;=" &amp; $A127, DataRegularSeason20242025!$D$3:$D$1315, AC$1)+SUMIFS(DataRegularSeason20242025!$AB$3:$AB$1315,DataRegularSeason20242025!$B$3:$B$1315, "&lt;=" &amp; $A127, DataRegularSeason20242025!$E$3:$E$1315, AC$1)</f>
        <v>47</v>
      </c>
      <c r="AD127" s="2">
        <f>SUMIFS(DataRegularSeason20242025!$AA$3:$AA$1315,DataRegularSeason20242025!$B$3:$B$1315, "&lt;=" &amp; $A127, DataRegularSeason20242025!$D$3:$D$1315, AD$1)+SUMIFS(DataRegularSeason20242025!$AB$3:$AB$1315,DataRegularSeason20242025!$B$3:$B$1315, "&lt;=" &amp; $A127, DataRegularSeason20242025!$E$3:$E$1315, AD$1)</f>
        <v>50</v>
      </c>
      <c r="AE127" s="2">
        <f>SUMIFS(DataRegularSeason20242025!$AA$3:$AA$1315,DataRegularSeason20242025!$B$3:$B$1315, "&lt;=" &amp; $A127, DataRegularSeason20242025!$D$3:$D$1315, AE$1)+SUMIFS(DataRegularSeason20242025!$AB$3:$AB$1315,DataRegularSeason20242025!$B$3:$B$1315, "&lt;=" &amp; $A127, DataRegularSeason20242025!$E$3:$E$1315, AE$1)</f>
        <v>62</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52</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59</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34</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59</v>
      </c>
      <c r="K128" s="2">
        <f>SUMIFS(DataRegularSeason20242025!$AA$3:$AA$1315,DataRegularSeason20242025!$B$3:$B$1315, "&lt;=" &amp; $A128, DataRegularSeason20242025!$D$3:$D$1315, K$1)+SUMIFS(DataRegularSeason20242025!$AB$3:$AB$1315,DataRegularSeason20242025!$B$3:$B$1315, "&lt;=" &amp; $A128, DataRegularSeason20242025!$E$3:$E$1315, K$1)</f>
        <v>47</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57</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60</v>
      </c>
      <c r="P128" s="2">
        <f>SUMIFS(DataRegularSeason20242025!$AA$3:$AA$1315,DataRegularSeason20242025!$B$3:$B$1315, "&lt;=" &amp; $A128, DataRegularSeason20242025!$D$3:$D$1315, P$1)+SUMIFS(DataRegularSeason20242025!$AB$3:$AB$1315,DataRegularSeason20242025!$B$3:$B$1315, "&lt;=" &amp; $A128, DataRegularSeason20242025!$E$3:$E$1315, P$1)</f>
        <v>52</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41</v>
      </c>
      <c r="S128" s="2">
        <f>SUMIFS(DataRegularSeason20242025!$AA$3:$AA$1315,DataRegularSeason20242025!$B$3:$B$1315, "&lt;=" &amp; $A128, DataRegularSeason20242025!$D$3:$D$1315, S$1)+SUMIFS(DataRegularSeason20242025!$AB$3:$AB$1315,DataRegularSeason20242025!$B$3:$B$1315, "&lt;=" &amp; $A128, DataRegularSeason20242025!$E$3:$E$1315, S$1)</f>
        <v>45</v>
      </c>
      <c r="T128" s="2">
        <f>SUMIFS(DataRegularSeason20242025!$AA$3:$AA$1315,DataRegularSeason20242025!$B$3:$B$1315, "&lt;=" &amp; $A128, DataRegularSeason20242025!$D$3:$D$1315, T$1)+SUMIFS(DataRegularSeason20242025!$AB$3:$AB$1315,DataRegularSeason20242025!$B$3:$B$1315, "&lt;=" &amp; $A128, DataRegularSeason20242025!$E$3:$E$1315, T$1)</f>
        <v>50</v>
      </c>
      <c r="U128" s="2">
        <f>SUMIFS(DataRegularSeason20242025!$AA$3:$AA$1315,DataRegularSeason20242025!$B$3:$B$1315, "&lt;=" &amp; $A128, DataRegularSeason20242025!$D$3:$D$1315, U$1)+SUMIFS(DataRegularSeason20242025!$AB$3:$AB$1315,DataRegularSeason20242025!$B$3:$B$1315, "&lt;=" &amp; $A128, DataRegularSeason20242025!$E$3:$E$1315, U$1)</f>
        <v>52</v>
      </c>
      <c r="V128" s="2">
        <f>SUMIFS(DataRegularSeason20242025!$AA$3:$AA$1315,DataRegularSeason20242025!$B$3:$B$1315, "&lt;=" &amp; $A128, DataRegularSeason20242025!$D$3:$D$1315, V$1)+SUMIFS(DataRegularSeason20242025!$AB$3:$AB$1315,DataRegularSeason20242025!$B$3:$B$1315, "&lt;=" &amp; $A128, DataRegularSeason20242025!$E$3:$E$1315, V$1)</f>
        <v>50</v>
      </c>
      <c r="W128" s="2">
        <f>SUMIFS(DataRegularSeason20242025!$AA$3:$AA$1315,DataRegularSeason20242025!$B$3:$B$1315, "&lt;=" &amp; $A128, DataRegularSeason20242025!$D$3:$D$1315, W$1)+SUMIFS(DataRegularSeason20242025!$AB$3:$AB$1315,DataRegularSeason20242025!$B$3:$B$1315, "&lt;=" &amp; $A128, DataRegularSeason20242025!$E$3:$E$1315, W$1)</f>
        <v>48</v>
      </c>
      <c r="X128" s="2">
        <f>SUMIFS(DataRegularSeason20242025!$AA$3:$AA$1315,DataRegularSeason20242025!$B$3:$B$1315, "&lt;=" &amp; $A128, DataRegularSeason20242025!$D$3:$D$1315, X$1)+SUMIFS(DataRegularSeason20242025!$AB$3:$AB$1315,DataRegularSeason20242025!$B$3:$B$1315, "&lt;=" &amp; $A128, DataRegularSeason20242025!$E$3:$E$1315, X$1)</f>
        <v>45</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50</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62</v>
      </c>
      <c r="AC128" s="2">
        <f>SUMIFS(DataRegularSeason20242025!$AA$3:$AA$1315,DataRegularSeason20242025!$B$3:$B$1315, "&lt;=" &amp; $A128, DataRegularSeason20242025!$D$3:$D$1315, AC$1)+SUMIFS(DataRegularSeason20242025!$AB$3:$AB$1315,DataRegularSeason20242025!$B$3:$B$1315, "&lt;=" &amp; $A128, DataRegularSeason20242025!$E$3:$E$1315, AC$1)</f>
        <v>47</v>
      </c>
      <c r="AD128" s="2">
        <f>SUMIFS(DataRegularSeason20242025!$AA$3:$AA$1315,DataRegularSeason20242025!$B$3:$B$1315, "&lt;=" &amp; $A128, DataRegularSeason20242025!$D$3:$D$1315, AD$1)+SUMIFS(DataRegularSeason20242025!$AB$3:$AB$1315,DataRegularSeason20242025!$B$3:$B$1315, "&lt;=" &amp; $A128, DataRegularSeason20242025!$E$3:$E$1315, AD$1)</f>
        <v>50</v>
      </c>
      <c r="AE128" s="2">
        <f>SUMIFS(DataRegularSeason20242025!$AA$3:$AA$1315,DataRegularSeason20242025!$B$3:$B$1315, "&lt;=" &amp; $A128, DataRegularSeason20242025!$D$3:$D$1315, AE$1)+SUMIFS(DataRegularSeason20242025!$AB$3:$AB$1315,DataRegularSeason20242025!$B$3:$B$1315, "&lt;=" &amp; $A128, DataRegularSeason20242025!$E$3:$E$1315, AE$1)</f>
        <v>62</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52</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59</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34</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59</v>
      </c>
      <c r="K129" s="2">
        <f>SUMIFS(DataRegularSeason20242025!$AA$3:$AA$1315,DataRegularSeason20242025!$B$3:$B$1315, "&lt;=" &amp; $A129, DataRegularSeason20242025!$D$3:$D$1315, K$1)+SUMIFS(DataRegularSeason20242025!$AB$3:$AB$1315,DataRegularSeason20242025!$B$3:$B$1315, "&lt;=" &amp; $A129, DataRegularSeason20242025!$E$3:$E$1315, K$1)</f>
        <v>47</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57</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60</v>
      </c>
      <c r="P129" s="2">
        <f>SUMIFS(DataRegularSeason20242025!$AA$3:$AA$1315,DataRegularSeason20242025!$B$3:$B$1315, "&lt;=" &amp; $A129, DataRegularSeason20242025!$D$3:$D$1315, P$1)+SUMIFS(DataRegularSeason20242025!$AB$3:$AB$1315,DataRegularSeason20242025!$B$3:$B$1315, "&lt;=" &amp; $A129, DataRegularSeason20242025!$E$3:$E$1315, P$1)</f>
        <v>52</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41</v>
      </c>
      <c r="S129" s="2">
        <f>SUMIFS(DataRegularSeason20242025!$AA$3:$AA$1315,DataRegularSeason20242025!$B$3:$B$1315, "&lt;=" &amp; $A129, DataRegularSeason20242025!$D$3:$D$1315, S$1)+SUMIFS(DataRegularSeason20242025!$AB$3:$AB$1315,DataRegularSeason20242025!$B$3:$B$1315, "&lt;=" &amp; $A129, DataRegularSeason20242025!$E$3:$E$1315, S$1)</f>
        <v>45</v>
      </c>
      <c r="T129" s="2">
        <f>SUMIFS(DataRegularSeason20242025!$AA$3:$AA$1315,DataRegularSeason20242025!$B$3:$B$1315, "&lt;=" &amp; $A129, DataRegularSeason20242025!$D$3:$D$1315, T$1)+SUMIFS(DataRegularSeason20242025!$AB$3:$AB$1315,DataRegularSeason20242025!$B$3:$B$1315, "&lt;=" &amp; $A129, DataRegularSeason20242025!$E$3:$E$1315, T$1)</f>
        <v>50</v>
      </c>
      <c r="U129" s="2">
        <f>SUMIFS(DataRegularSeason20242025!$AA$3:$AA$1315,DataRegularSeason20242025!$B$3:$B$1315, "&lt;=" &amp; $A129, DataRegularSeason20242025!$D$3:$D$1315, U$1)+SUMIFS(DataRegularSeason20242025!$AB$3:$AB$1315,DataRegularSeason20242025!$B$3:$B$1315, "&lt;=" &amp; $A129, DataRegularSeason20242025!$E$3:$E$1315, U$1)</f>
        <v>52</v>
      </c>
      <c r="V129" s="2">
        <f>SUMIFS(DataRegularSeason20242025!$AA$3:$AA$1315,DataRegularSeason20242025!$B$3:$B$1315, "&lt;=" &amp; $A129, DataRegularSeason20242025!$D$3:$D$1315, V$1)+SUMIFS(DataRegularSeason20242025!$AB$3:$AB$1315,DataRegularSeason20242025!$B$3:$B$1315, "&lt;=" &amp; $A129, DataRegularSeason20242025!$E$3:$E$1315, V$1)</f>
        <v>50</v>
      </c>
      <c r="W129" s="2">
        <f>SUMIFS(DataRegularSeason20242025!$AA$3:$AA$1315,DataRegularSeason20242025!$B$3:$B$1315, "&lt;=" &amp; $A129, DataRegularSeason20242025!$D$3:$D$1315, W$1)+SUMIFS(DataRegularSeason20242025!$AB$3:$AB$1315,DataRegularSeason20242025!$B$3:$B$1315, "&lt;=" &amp; $A129, DataRegularSeason20242025!$E$3:$E$1315, W$1)</f>
        <v>48</v>
      </c>
      <c r="X129" s="2">
        <f>SUMIFS(DataRegularSeason20242025!$AA$3:$AA$1315,DataRegularSeason20242025!$B$3:$B$1315, "&lt;=" &amp; $A129, DataRegularSeason20242025!$D$3:$D$1315, X$1)+SUMIFS(DataRegularSeason20242025!$AB$3:$AB$1315,DataRegularSeason20242025!$B$3:$B$1315, "&lt;=" &amp; $A129, DataRegularSeason20242025!$E$3:$E$1315, X$1)</f>
        <v>45</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50</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62</v>
      </c>
      <c r="AC129" s="2">
        <f>SUMIFS(DataRegularSeason20242025!$AA$3:$AA$1315,DataRegularSeason20242025!$B$3:$B$1315, "&lt;=" &amp; $A129, DataRegularSeason20242025!$D$3:$D$1315, AC$1)+SUMIFS(DataRegularSeason20242025!$AB$3:$AB$1315,DataRegularSeason20242025!$B$3:$B$1315, "&lt;=" &amp; $A129, DataRegularSeason20242025!$E$3:$E$1315, AC$1)</f>
        <v>47</v>
      </c>
      <c r="AD129" s="2">
        <f>SUMIFS(DataRegularSeason20242025!$AA$3:$AA$1315,DataRegularSeason20242025!$B$3:$B$1315, "&lt;=" &amp; $A129, DataRegularSeason20242025!$D$3:$D$1315, AD$1)+SUMIFS(DataRegularSeason20242025!$AB$3:$AB$1315,DataRegularSeason20242025!$B$3:$B$1315, "&lt;=" &amp; $A129, DataRegularSeason20242025!$E$3:$E$1315, AD$1)</f>
        <v>50</v>
      </c>
      <c r="AE129" s="2">
        <f>SUMIFS(DataRegularSeason20242025!$AA$3:$AA$1315,DataRegularSeason20242025!$B$3:$B$1315, "&lt;=" &amp; $A129, DataRegularSeason20242025!$D$3:$D$1315, AE$1)+SUMIFS(DataRegularSeason20242025!$AB$3:$AB$1315,DataRegularSeason20242025!$B$3:$B$1315, "&lt;=" &amp; $A129, DataRegularSeason20242025!$E$3:$E$1315, AE$1)</f>
        <v>62</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52</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59</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34</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59</v>
      </c>
      <c r="K130" s="2">
        <f>SUMIFS(DataRegularSeason20242025!$AA$3:$AA$1315,DataRegularSeason20242025!$B$3:$B$1315, "&lt;=" &amp; $A130, DataRegularSeason20242025!$D$3:$D$1315, K$1)+SUMIFS(DataRegularSeason20242025!$AB$3:$AB$1315,DataRegularSeason20242025!$B$3:$B$1315, "&lt;=" &amp; $A130, DataRegularSeason20242025!$E$3:$E$1315, K$1)</f>
        <v>47</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57</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60</v>
      </c>
      <c r="P130" s="2">
        <f>SUMIFS(DataRegularSeason20242025!$AA$3:$AA$1315,DataRegularSeason20242025!$B$3:$B$1315, "&lt;=" &amp; $A130, DataRegularSeason20242025!$D$3:$D$1315, P$1)+SUMIFS(DataRegularSeason20242025!$AB$3:$AB$1315,DataRegularSeason20242025!$B$3:$B$1315, "&lt;=" &amp; $A130, DataRegularSeason20242025!$E$3:$E$1315, P$1)</f>
        <v>52</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41</v>
      </c>
      <c r="S130" s="2">
        <f>SUMIFS(DataRegularSeason20242025!$AA$3:$AA$1315,DataRegularSeason20242025!$B$3:$B$1315, "&lt;=" &amp; $A130, DataRegularSeason20242025!$D$3:$D$1315, S$1)+SUMIFS(DataRegularSeason20242025!$AB$3:$AB$1315,DataRegularSeason20242025!$B$3:$B$1315, "&lt;=" &amp; $A130, DataRegularSeason20242025!$E$3:$E$1315, S$1)</f>
        <v>45</v>
      </c>
      <c r="T130" s="2">
        <f>SUMIFS(DataRegularSeason20242025!$AA$3:$AA$1315,DataRegularSeason20242025!$B$3:$B$1315, "&lt;=" &amp; $A130, DataRegularSeason20242025!$D$3:$D$1315, T$1)+SUMIFS(DataRegularSeason20242025!$AB$3:$AB$1315,DataRegularSeason20242025!$B$3:$B$1315, "&lt;=" &amp; $A130, DataRegularSeason20242025!$E$3:$E$1315, T$1)</f>
        <v>50</v>
      </c>
      <c r="U130" s="2">
        <f>SUMIFS(DataRegularSeason20242025!$AA$3:$AA$1315,DataRegularSeason20242025!$B$3:$B$1315, "&lt;=" &amp; $A130, DataRegularSeason20242025!$D$3:$D$1315, U$1)+SUMIFS(DataRegularSeason20242025!$AB$3:$AB$1315,DataRegularSeason20242025!$B$3:$B$1315, "&lt;=" &amp; $A130, DataRegularSeason20242025!$E$3:$E$1315, U$1)</f>
        <v>52</v>
      </c>
      <c r="V130" s="2">
        <f>SUMIFS(DataRegularSeason20242025!$AA$3:$AA$1315,DataRegularSeason20242025!$B$3:$B$1315, "&lt;=" &amp; $A130, DataRegularSeason20242025!$D$3:$D$1315, V$1)+SUMIFS(DataRegularSeason20242025!$AB$3:$AB$1315,DataRegularSeason20242025!$B$3:$B$1315, "&lt;=" &amp; $A130, DataRegularSeason20242025!$E$3:$E$1315, V$1)</f>
        <v>50</v>
      </c>
      <c r="W130" s="2">
        <f>SUMIFS(DataRegularSeason20242025!$AA$3:$AA$1315,DataRegularSeason20242025!$B$3:$B$1315, "&lt;=" &amp; $A130, DataRegularSeason20242025!$D$3:$D$1315, W$1)+SUMIFS(DataRegularSeason20242025!$AB$3:$AB$1315,DataRegularSeason20242025!$B$3:$B$1315, "&lt;=" &amp; $A130, DataRegularSeason20242025!$E$3:$E$1315, W$1)</f>
        <v>48</v>
      </c>
      <c r="X130" s="2">
        <f>SUMIFS(DataRegularSeason20242025!$AA$3:$AA$1315,DataRegularSeason20242025!$B$3:$B$1315, "&lt;=" &amp; $A130, DataRegularSeason20242025!$D$3:$D$1315, X$1)+SUMIFS(DataRegularSeason20242025!$AB$3:$AB$1315,DataRegularSeason20242025!$B$3:$B$1315, "&lt;=" &amp; $A130, DataRegularSeason20242025!$E$3:$E$1315, X$1)</f>
        <v>45</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50</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62</v>
      </c>
      <c r="AC130" s="2">
        <f>SUMIFS(DataRegularSeason20242025!$AA$3:$AA$1315,DataRegularSeason20242025!$B$3:$B$1315, "&lt;=" &amp; $A130, DataRegularSeason20242025!$D$3:$D$1315, AC$1)+SUMIFS(DataRegularSeason20242025!$AB$3:$AB$1315,DataRegularSeason20242025!$B$3:$B$1315, "&lt;=" &amp; $A130, DataRegularSeason20242025!$E$3:$E$1315, AC$1)</f>
        <v>47</v>
      </c>
      <c r="AD130" s="2">
        <f>SUMIFS(DataRegularSeason20242025!$AA$3:$AA$1315,DataRegularSeason20242025!$B$3:$B$1315, "&lt;=" &amp; $A130, DataRegularSeason20242025!$D$3:$D$1315, AD$1)+SUMIFS(DataRegularSeason20242025!$AB$3:$AB$1315,DataRegularSeason20242025!$B$3:$B$1315, "&lt;=" &amp; $A130, DataRegularSeason20242025!$E$3:$E$1315, AD$1)</f>
        <v>50</v>
      </c>
      <c r="AE130" s="2">
        <f>SUMIFS(DataRegularSeason20242025!$AA$3:$AA$1315,DataRegularSeason20242025!$B$3:$B$1315, "&lt;=" &amp; $A130, DataRegularSeason20242025!$D$3:$D$1315, AE$1)+SUMIFS(DataRegularSeason20242025!$AB$3:$AB$1315,DataRegularSeason20242025!$B$3:$B$1315, "&lt;=" &amp; $A130, DataRegularSeason20242025!$E$3:$E$1315, AE$1)</f>
        <v>62</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52</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59</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34</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59</v>
      </c>
      <c r="K131" s="2">
        <f>SUMIFS(DataRegularSeason20242025!$AA$3:$AA$1315,DataRegularSeason20242025!$B$3:$B$1315, "&lt;=" &amp; $A131, DataRegularSeason20242025!$D$3:$D$1315, K$1)+SUMIFS(DataRegularSeason20242025!$AB$3:$AB$1315,DataRegularSeason20242025!$B$3:$B$1315, "&lt;=" &amp; $A131, DataRegularSeason20242025!$E$3:$E$1315, K$1)</f>
        <v>47</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57</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60</v>
      </c>
      <c r="P131" s="2">
        <f>SUMIFS(DataRegularSeason20242025!$AA$3:$AA$1315,DataRegularSeason20242025!$B$3:$B$1315, "&lt;=" &amp; $A131, DataRegularSeason20242025!$D$3:$D$1315, P$1)+SUMIFS(DataRegularSeason20242025!$AB$3:$AB$1315,DataRegularSeason20242025!$B$3:$B$1315, "&lt;=" &amp; $A131, DataRegularSeason20242025!$E$3:$E$1315, P$1)</f>
        <v>52</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41</v>
      </c>
      <c r="S131" s="2">
        <f>SUMIFS(DataRegularSeason20242025!$AA$3:$AA$1315,DataRegularSeason20242025!$B$3:$B$1315, "&lt;=" &amp; $A131, DataRegularSeason20242025!$D$3:$D$1315, S$1)+SUMIFS(DataRegularSeason20242025!$AB$3:$AB$1315,DataRegularSeason20242025!$B$3:$B$1315, "&lt;=" &amp; $A131, DataRegularSeason20242025!$E$3:$E$1315, S$1)</f>
        <v>45</v>
      </c>
      <c r="T131" s="2">
        <f>SUMIFS(DataRegularSeason20242025!$AA$3:$AA$1315,DataRegularSeason20242025!$B$3:$B$1315, "&lt;=" &amp; $A131, DataRegularSeason20242025!$D$3:$D$1315, T$1)+SUMIFS(DataRegularSeason20242025!$AB$3:$AB$1315,DataRegularSeason20242025!$B$3:$B$1315, "&lt;=" &amp; $A131, DataRegularSeason20242025!$E$3:$E$1315, T$1)</f>
        <v>50</v>
      </c>
      <c r="U131" s="2">
        <f>SUMIFS(DataRegularSeason20242025!$AA$3:$AA$1315,DataRegularSeason20242025!$B$3:$B$1315, "&lt;=" &amp; $A131, DataRegularSeason20242025!$D$3:$D$1315, U$1)+SUMIFS(DataRegularSeason20242025!$AB$3:$AB$1315,DataRegularSeason20242025!$B$3:$B$1315, "&lt;=" &amp; $A131, DataRegularSeason20242025!$E$3:$E$1315, U$1)</f>
        <v>52</v>
      </c>
      <c r="V131" s="2">
        <f>SUMIFS(DataRegularSeason20242025!$AA$3:$AA$1315,DataRegularSeason20242025!$B$3:$B$1315, "&lt;=" &amp; $A131, DataRegularSeason20242025!$D$3:$D$1315, V$1)+SUMIFS(DataRegularSeason20242025!$AB$3:$AB$1315,DataRegularSeason20242025!$B$3:$B$1315, "&lt;=" &amp; $A131, DataRegularSeason20242025!$E$3:$E$1315, V$1)</f>
        <v>50</v>
      </c>
      <c r="W131" s="2">
        <f>SUMIFS(DataRegularSeason20242025!$AA$3:$AA$1315,DataRegularSeason20242025!$B$3:$B$1315, "&lt;=" &amp; $A131, DataRegularSeason20242025!$D$3:$D$1315, W$1)+SUMIFS(DataRegularSeason20242025!$AB$3:$AB$1315,DataRegularSeason20242025!$B$3:$B$1315, "&lt;=" &amp; $A131, DataRegularSeason20242025!$E$3:$E$1315, W$1)</f>
        <v>48</v>
      </c>
      <c r="X131" s="2">
        <f>SUMIFS(DataRegularSeason20242025!$AA$3:$AA$1315,DataRegularSeason20242025!$B$3:$B$1315, "&lt;=" &amp; $A131, DataRegularSeason20242025!$D$3:$D$1315, X$1)+SUMIFS(DataRegularSeason20242025!$AB$3:$AB$1315,DataRegularSeason20242025!$B$3:$B$1315, "&lt;=" &amp; $A131, DataRegularSeason20242025!$E$3:$E$1315, X$1)</f>
        <v>45</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50</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62</v>
      </c>
      <c r="AC131" s="2">
        <f>SUMIFS(DataRegularSeason20242025!$AA$3:$AA$1315,DataRegularSeason20242025!$B$3:$B$1315, "&lt;=" &amp; $A131, DataRegularSeason20242025!$D$3:$D$1315, AC$1)+SUMIFS(DataRegularSeason20242025!$AB$3:$AB$1315,DataRegularSeason20242025!$B$3:$B$1315, "&lt;=" &amp; $A131, DataRegularSeason20242025!$E$3:$E$1315, AC$1)</f>
        <v>47</v>
      </c>
      <c r="AD131" s="2">
        <f>SUMIFS(DataRegularSeason20242025!$AA$3:$AA$1315,DataRegularSeason20242025!$B$3:$B$1315, "&lt;=" &amp; $A131, DataRegularSeason20242025!$D$3:$D$1315, AD$1)+SUMIFS(DataRegularSeason20242025!$AB$3:$AB$1315,DataRegularSeason20242025!$B$3:$B$1315, "&lt;=" &amp; $A131, DataRegularSeason20242025!$E$3:$E$1315, AD$1)</f>
        <v>50</v>
      </c>
      <c r="AE131" s="2">
        <f>SUMIFS(DataRegularSeason20242025!$AA$3:$AA$1315,DataRegularSeason20242025!$B$3:$B$1315, "&lt;=" &amp; $A131, DataRegularSeason20242025!$D$3:$D$1315, AE$1)+SUMIFS(DataRegularSeason20242025!$AB$3:$AB$1315,DataRegularSeason20242025!$B$3:$B$1315, "&lt;=" &amp; $A131, DataRegularSeason20242025!$E$3:$E$1315, AE$1)</f>
        <v>62</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52</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59</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34</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59</v>
      </c>
      <c r="K132" s="2">
        <f>SUMIFS(DataRegularSeason20242025!$AA$3:$AA$1315,DataRegularSeason20242025!$B$3:$B$1315, "&lt;=" &amp; $A132, DataRegularSeason20242025!$D$3:$D$1315, K$1)+SUMIFS(DataRegularSeason20242025!$AB$3:$AB$1315,DataRegularSeason20242025!$B$3:$B$1315, "&lt;=" &amp; $A132, DataRegularSeason20242025!$E$3:$E$1315, K$1)</f>
        <v>47</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57</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60</v>
      </c>
      <c r="P132" s="2">
        <f>SUMIFS(DataRegularSeason20242025!$AA$3:$AA$1315,DataRegularSeason20242025!$B$3:$B$1315, "&lt;=" &amp; $A132, DataRegularSeason20242025!$D$3:$D$1315, P$1)+SUMIFS(DataRegularSeason20242025!$AB$3:$AB$1315,DataRegularSeason20242025!$B$3:$B$1315, "&lt;=" &amp; $A132, DataRegularSeason20242025!$E$3:$E$1315, P$1)</f>
        <v>52</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41</v>
      </c>
      <c r="S132" s="2">
        <f>SUMIFS(DataRegularSeason20242025!$AA$3:$AA$1315,DataRegularSeason20242025!$B$3:$B$1315, "&lt;=" &amp; $A132, DataRegularSeason20242025!$D$3:$D$1315, S$1)+SUMIFS(DataRegularSeason20242025!$AB$3:$AB$1315,DataRegularSeason20242025!$B$3:$B$1315, "&lt;=" &amp; $A132, DataRegularSeason20242025!$E$3:$E$1315, S$1)</f>
        <v>45</v>
      </c>
      <c r="T132" s="2">
        <f>SUMIFS(DataRegularSeason20242025!$AA$3:$AA$1315,DataRegularSeason20242025!$B$3:$B$1315, "&lt;=" &amp; $A132, DataRegularSeason20242025!$D$3:$D$1315, T$1)+SUMIFS(DataRegularSeason20242025!$AB$3:$AB$1315,DataRegularSeason20242025!$B$3:$B$1315, "&lt;=" &amp; $A132, DataRegularSeason20242025!$E$3:$E$1315, T$1)</f>
        <v>50</v>
      </c>
      <c r="U132" s="2">
        <f>SUMIFS(DataRegularSeason20242025!$AA$3:$AA$1315,DataRegularSeason20242025!$B$3:$B$1315, "&lt;=" &amp; $A132, DataRegularSeason20242025!$D$3:$D$1315, U$1)+SUMIFS(DataRegularSeason20242025!$AB$3:$AB$1315,DataRegularSeason20242025!$B$3:$B$1315, "&lt;=" &amp; $A132, DataRegularSeason20242025!$E$3:$E$1315, U$1)</f>
        <v>52</v>
      </c>
      <c r="V132" s="2">
        <f>SUMIFS(DataRegularSeason20242025!$AA$3:$AA$1315,DataRegularSeason20242025!$B$3:$B$1315, "&lt;=" &amp; $A132, DataRegularSeason20242025!$D$3:$D$1315, V$1)+SUMIFS(DataRegularSeason20242025!$AB$3:$AB$1315,DataRegularSeason20242025!$B$3:$B$1315, "&lt;=" &amp; $A132, DataRegularSeason20242025!$E$3:$E$1315, V$1)</f>
        <v>50</v>
      </c>
      <c r="W132" s="2">
        <f>SUMIFS(DataRegularSeason20242025!$AA$3:$AA$1315,DataRegularSeason20242025!$B$3:$B$1315, "&lt;=" &amp; $A132, DataRegularSeason20242025!$D$3:$D$1315, W$1)+SUMIFS(DataRegularSeason20242025!$AB$3:$AB$1315,DataRegularSeason20242025!$B$3:$B$1315, "&lt;=" &amp; $A132, DataRegularSeason20242025!$E$3:$E$1315, W$1)</f>
        <v>48</v>
      </c>
      <c r="X132" s="2">
        <f>SUMIFS(DataRegularSeason20242025!$AA$3:$AA$1315,DataRegularSeason20242025!$B$3:$B$1315, "&lt;=" &amp; $A132, DataRegularSeason20242025!$D$3:$D$1315, X$1)+SUMIFS(DataRegularSeason20242025!$AB$3:$AB$1315,DataRegularSeason20242025!$B$3:$B$1315, "&lt;=" &amp; $A132, DataRegularSeason20242025!$E$3:$E$1315, X$1)</f>
        <v>45</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50</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62</v>
      </c>
      <c r="AC132" s="2">
        <f>SUMIFS(DataRegularSeason20242025!$AA$3:$AA$1315,DataRegularSeason20242025!$B$3:$B$1315, "&lt;=" &amp; $A132, DataRegularSeason20242025!$D$3:$D$1315, AC$1)+SUMIFS(DataRegularSeason20242025!$AB$3:$AB$1315,DataRegularSeason20242025!$B$3:$B$1315, "&lt;=" &amp; $A132, DataRegularSeason20242025!$E$3:$E$1315, AC$1)</f>
        <v>47</v>
      </c>
      <c r="AD132" s="2">
        <f>SUMIFS(DataRegularSeason20242025!$AA$3:$AA$1315,DataRegularSeason20242025!$B$3:$B$1315, "&lt;=" &amp; $A132, DataRegularSeason20242025!$D$3:$D$1315, AD$1)+SUMIFS(DataRegularSeason20242025!$AB$3:$AB$1315,DataRegularSeason20242025!$B$3:$B$1315, "&lt;=" &amp; $A132, DataRegularSeason20242025!$E$3:$E$1315, AD$1)</f>
        <v>50</v>
      </c>
      <c r="AE132" s="2">
        <f>SUMIFS(DataRegularSeason20242025!$AA$3:$AA$1315,DataRegularSeason20242025!$B$3:$B$1315, "&lt;=" &amp; $A132, DataRegularSeason20242025!$D$3:$D$1315, AE$1)+SUMIFS(DataRegularSeason20242025!$AB$3:$AB$1315,DataRegularSeason20242025!$B$3:$B$1315, "&lt;=" &amp; $A132, DataRegularSeason20242025!$E$3:$E$1315, AE$1)</f>
        <v>62</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52</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59</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34</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59</v>
      </c>
      <c r="K133" s="2">
        <f>SUMIFS(DataRegularSeason20242025!$AA$3:$AA$1315,DataRegularSeason20242025!$B$3:$B$1315, "&lt;=" &amp; $A133, DataRegularSeason20242025!$D$3:$D$1315, K$1)+SUMIFS(DataRegularSeason20242025!$AB$3:$AB$1315,DataRegularSeason20242025!$B$3:$B$1315, "&lt;=" &amp; $A133, DataRegularSeason20242025!$E$3:$E$1315, K$1)</f>
        <v>47</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57</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60</v>
      </c>
      <c r="P133" s="2">
        <f>SUMIFS(DataRegularSeason20242025!$AA$3:$AA$1315,DataRegularSeason20242025!$B$3:$B$1315, "&lt;=" &amp; $A133, DataRegularSeason20242025!$D$3:$D$1315, P$1)+SUMIFS(DataRegularSeason20242025!$AB$3:$AB$1315,DataRegularSeason20242025!$B$3:$B$1315, "&lt;=" &amp; $A133, DataRegularSeason20242025!$E$3:$E$1315, P$1)</f>
        <v>52</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41</v>
      </c>
      <c r="S133" s="2">
        <f>SUMIFS(DataRegularSeason20242025!$AA$3:$AA$1315,DataRegularSeason20242025!$B$3:$B$1315, "&lt;=" &amp; $A133, DataRegularSeason20242025!$D$3:$D$1315, S$1)+SUMIFS(DataRegularSeason20242025!$AB$3:$AB$1315,DataRegularSeason20242025!$B$3:$B$1315, "&lt;=" &amp; $A133, DataRegularSeason20242025!$E$3:$E$1315, S$1)</f>
        <v>45</v>
      </c>
      <c r="T133" s="2">
        <f>SUMIFS(DataRegularSeason20242025!$AA$3:$AA$1315,DataRegularSeason20242025!$B$3:$B$1315, "&lt;=" &amp; $A133, DataRegularSeason20242025!$D$3:$D$1315, T$1)+SUMIFS(DataRegularSeason20242025!$AB$3:$AB$1315,DataRegularSeason20242025!$B$3:$B$1315, "&lt;=" &amp; $A133, DataRegularSeason20242025!$E$3:$E$1315, T$1)</f>
        <v>50</v>
      </c>
      <c r="U133" s="2">
        <f>SUMIFS(DataRegularSeason20242025!$AA$3:$AA$1315,DataRegularSeason20242025!$B$3:$B$1315, "&lt;=" &amp; $A133, DataRegularSeason20242025!$D$3:$D$1315, U$1)+SUMIFS(DataRegularSeason20242025!$AB$3:$AB$1315,DataRegularSeason20242025!$B$3:$B$1315, "&lt;=" &amp; $A133, DataRegularSeason20242025!$E$3:$E$1315, U$1)</f>
        <v>52</v>
      </c>
      <c r="V133" s="2">
        <f>SUMIFS(DataRegularSeason20242025!$AA$3:$AA$1315,DataRegularSeason20242025!$B$3:$B$1315, "&lt;=" &amp; $A133, DataRegularSeason20242025!$D$3:$D$1315, V$1)+SUMIFS(DataRegularSeason20242025!$AB$3:$AB$1315,DataRegularSeason20242025!$B$3:$B$1315, "&lt;=" &amp; $A133, DataRegularSeason20242025!$E$3:$E$1315, V$1)</f>
        <v>50</v>
      </c>
      <c r="W133" s="2">
        <f>SUMIFS(DataRegularSeason20242025!$AA$3:$AA$1315,DataRegularSeason20242025!$B$3:$B$1315, "&lt;=" &amp; $A133, DataRegularSeason20242025!$D$3:$D$1315, W$1)+SUMIFS(DataRegularSeason20242025!$AB$3:$AB$1315,DataRegularSeason20242025!$B$3:$B$1315, "&lt;=" &amp; $A133, DataRegularSeason20242025!$E$3:$E$1315, W$1)</f>
        <v>48</v>
      </c>
      <c r="X133" s="2">
        <f>SUMIFS(DataRegularSeason20242025!$AA$3:$AA$1315,DataRegularSeason20242025!$B$3:$B$1315, "&lt;=" &amp; $A133, DataRegularSeason20242025!$D$3:$D$1315, X$1)+SUMIFS(DataRegularSeason20242025!$AB$3:$AB$1315,DataRegularSeason20242025!$B$3:$B$1315, "&lt;=" &amp; $A133, DataRegularSeason20242025!$E$3:$E$1315, X$1)</f>
        <v>45</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50</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62</v>
      </c>
      <c r="AC133" s="2">
        <f>SUMIFS(DataRegularSeason20242025!$AA$3:$AA$1315,DataRegularSeason20242025!$B$3:$B$1315, "&lt;=" &amp; $A133, DataRegularSeason20242025!$D$3:$D$1315, AC$1)+SUMIFS(DataRegularSeason20242025!$AB$3:$AB$1315,DataRegularSeason20242025!$B$3:$B$1315, "&lt;=" &amp; $A133, DataRegularSeason20242025!$E$3:$E$1315, AC$1)</f>
        <v>47</v>
      </c>
      <c r="AD133" s="2">
        <f>SUMIFS(DataRegularSeason20242025!$AA$3:$AA$1315,DataRegularSeason20242025!$B$3:$B$1315, "&lt;=" &amp; $A133, DataRegularSeason20242025!$D$3:$D$1315, AD$1)+SUMIFS(DataRegularSeason20242025!$AB$3:$AB$1315,DataRegularSeason20242025!$B$3:$B$1315, "&lt;=" &amp; $A133, DataRegularSeason20242025!$E$3:$E$1315, AD$1)</f>
        <v>50</v>
      </c>
      <c r="AE133" s="2">
        <f>SUMIFS(DataRegularSeason20242025!$AA$3:$AA$1315,DataRegularSeason20242025!$B$3:$B$1315, "&lt;=" &amp; $A133, DataRegularSeason20242025!$D$3:$D$1315, AE$1)+SUMIFS(DataRegularSeason20242025!$AB$3:$AB$1315,DataRegularSeason20242025!$B$3:$B$1315, "&lt;=" &amp; $A133, DataRegularSeason20242025!$E$3:$E$1315, AE$1)</f>
        <v>62</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52</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59</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34</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59</v>
      </c>
      <c r="K134" s="2">
        <f>SUMIFS(DataRegularSeason20242025!$AA$3:$AA$1315,DataRegularSeason20242025!$B$3:$B$1315, "&lt;=" &amp; $A134, DataRegularSeason20242025!$D$3:$D$1315, K$1)+SUMIFS(DataRegularSeason20242025!$AB$3:$AB$1315,DataRegularSeason20242025!$B$3:$B$1315, "&lt;=" &amp; $A134, DataRegularSeason20242025!$E$3:$E$1315, K$1)</f>
        <v>47</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57</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60</v>
      </c>
      <c r="P134" s="2">
        <f>SUMIFS(DataRegularSeason20242025!$AA$3:$AA$1315,DataRegularSeason20242025!$B$3:$B$1315, "&lt;=" &amp; $A134, DataRegularSeason20242025!$D$3:$D$1315, P$1)+SUMIFS(DataRegularSeason20242025!$AB$3:$AB$1315,DataRegularSeason20242025!$B$3:$B$1315, "&lt;=" &amp; $A134, DataRegularSeason20242025!$E$3:$E$1315, P$1)</f>
        <v>52</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41</v>
      </c>
      <c r="S134" s="2">
        <f>SUMIFS(DataRegularSeason20242025!$AA$3:$AA$1315,DataRegularSeason20242025!$B$3:$B$1315, "&lt;=" &amp; $A134, DataRegularSeason20242025!$D$3:$D$1315, S$1)+SUMIFS(DataRegularSeason20242025!$AB$3:$AB$1315,DataRegularSeason20242025!$B$3:$B$1315, "&lt;=" &amp; $A134, DataRegularSeason20242025!$E$3:$E$1315, S$1)</f>
        <v>45</v>
      </c>
      <c r="T134" s="2">
        <f>SUMIFS(DataRegularSeason20242025!$AA$3:$AA$1315,DataRegularSeason20242025!$B$3:$B$1315, "&lt;=" &amp; $A134, DataRegularSeason20242025!$D$3:$D$1315, T$1)+SUMIFS(DataRegularSeason20242025!$AB$3:$AB$1315,DataRegularSeason20242025!$B$3:$B$1315, "&lt;=" &amp; $A134, DataRegularSeason20242025!$E$3:$E$1315, T$1)</f>
        <v>50</v>
      </c>
      <c r="U134" s="2">
        <f>SUMIFS(DataRegularSeason20242025!$AA$3:$AA$1315,DataRegularSeason20242025!$B$3:$B$1315, "&lt;=" &amp; $A134, DataRegularSeason20242025!$D$3:$D$1315, U$1)+SUMIFS(DataRegularSeason20242025!$AB$3:$AB$1315,DataRegularSeason20242025!$B$3:$B$1315, "&lt;=" &amp; $A134, DataRegularSeason20242025!$E$3:$E$1315, U$1)</f>
        <v>52</v>
      </c>
      <c r="V134" s="2">
        <f>SUMIFS(DataRegularSeason20242025!$AA$3:$AA$1315,DataRegularSeason20242025!$B$3:$B$1315, "&lt;=" &amp; $A134, DataRegularSeason20242025!$D$3:$D$1315, V$1)+SUMIFS(DataRegularSeason20242025!$AB$3:$AB$1315,DataRegularSeason20242025!$B$3:$B$1315, "&lt;=" &amp; $A134, DataRegularSeason20242025!$E$3:$E$1315, V$1)</f>
        <v>50</v>
      </c>
      <c r="W134" s="2">
        <f>SUMIFS(DataRegularSeason20242025!$AA$3:$AA$1315,DataRegularSeason20242025!$B$3:$B$1315, "&lt;=" &amp; $A134, DataRegularSeason20242025!$D$3:$D$1315, W$1)+SUMIFS(DataRegularSeason20242025!$AB$3:$AB$1315,DataRegularSeason20242025!$B$3:$B$1315, "&lt;=" &amp; $A134, DataRegularSeason20242025!$E$3:$E$1315, W$1)</f>
        <v>48</v>
      </c>
      <c r="X134" s="2">
        <f>SUMIFS(DataRegularSeason20242025!$AA$3:$AA$1315,DataRegularSeason20242025!$B$3:$B$1315, "&lt;=" &amp; $A134, DataRegularSeason20242025!$D$3:$D$1315, X$1)+SUMIFS(DataRegularSeason20242025!$AB$3:$AB$1315,DataRegularSeason20242025!$B$3:$B$1315, "&lt;=" &amp; $A134, DataRegularSeason20242025!$E$3:$E$1315, X$1)</f>
        <v>45</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50</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62</v>
      </c>
      <c r="AC134" s="2">
        <f>SUMIFS(DataRegularSeason20242025!$AA$3:$AA$1315,DataRegularSeason20242025!$B$3:$B$1315, "&lt;=" &amp; $A134, DataRegularSeason20242025!$D$3:$D$1315, AC$1)+SUMIFS(DataRegularSeason20242025!$AB$3:$AB$1315,DataRegularSeason20242025!$B$3:$B$1315, "&lt;=" &amp; $A134, DataRegularSeason20242025!$E$3:$E$1315, AC$1)</f>
        <v>47</v>
      </c>
      <c r="AD134" s="2">
        <f>SUMIFS(DataRegularSeason20242025!$AA$3:$AA$1315,DataRegularSeason20242025!$B$3:$B$1315, "&lt;=" &amp; $A134, DataRegularSeason20242025!$D$3:$D$1315, AD$1)+SUMIFS(DataRegularSeason20242025!$AB$3:$AB$1315,DataRegularSeason20242025!$B$3:$B$1315, "&lt;=" &amp; $A134, DataRegularSeason20242025!$E$3:$E$1315, AD$1)</f>
        <v>50</v>
      </c>
      <c r="AE134" s="2">
        <f>SUMIFS(DataRegularSeason20242025!$AA$3:$AA$1315,DataRegularSeason20242025!$B$3:$B$1315, "&lt;=" &amp; $A134, DataRegularSeason20242025!$D$3:$D$1315, AE$1)+SUMIFS(DataRegularSeason20242025!$AB$3:$AB$1315,DataRegularSeason20242025!$B$3:$B$1315, "&lt;=" &amp; $A134, DataRegularSeason20242025!$E$3:$E$1315, AE$1)</f>
        <v>62</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52</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59</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34</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59</v>
      </c>
      <c r="K135" s="2">
        <f>SUMIFS(DataRegularSeason20242025!$AA$3:$AA$1315,DataRegularSeason20242025!$B$3:$B$1315, "&lt;=" &amp; $A135, DataRegularSeason20242025!$D$3:$D$1315, K$1)+SUMIFS(DataRegularSeason20242025!$AB$3:$AB$1315,DataRegularSeason20242025!$B$3:$B$1315, "&lt;=" &amp; $A135, DataRegularSeason20242025!$E$3:$E$1315, K$1)</f>
        <v>47</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57</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60</v>
      </c>
      <c r="P135" s="2">
        <f>SUMIFS(DataRegularSeason20242025!$AA$3:$AA$1315,DataRegularSeason20242025!$B$3:$B$1315, "&lt;=" &amp; $A135, DataRegularSeason20242025!$D$3:$D$1315, P$1)+SUMIFS(DataRegularSeason20242025!$AB$3:$AB$1315,DataRegularSeason20242025!$B$3:$B$1315, "&lt;=" &amp; $A135, DataRegularSeason20242025!$E$3:$E$1315, P$1)</f>
        <v>52</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41</v>
      </c>
      <c r="S135" s="2">
        <f>SUMIFS(DataRegularSeason20242025!$AA$3:$AA$1315,DataRegularSeason20242025!$B$3:$B$1315, "&lt;=" &amp; $A135, DataRegularSeason20242025!$D$3:$D$1315, S$1)+SUMIFS(DataRegularSeason20242025!$AB$3:$AB$1315,DataRegularSeason20242025!$B$3:$B$1315, "&lt;=" &amp; $A135, DataRegularSeason20242025!$E$3:$E$1315, S$1)</f>
        <v>45</v>
      </c>
      <c r="T135" s="2">
        <f>SUMIFS(DataRegularSeason20242025!$AA$3:$AA$1315,DataRegularSeason20242025!$B$3:$B$1315, "&lt;=" &amp; $A135, DataRegularSeason20242025!$D$3:$D$1315, T$1)+SUMIFS(DataRegularSeason20242025!$AB$3:$AB$1315,DataRegularSeason20242025!$B$3:$B$1315, "&lt;=" &amp; $A135, DataRegularSeason20242025!$E$3:$E$1315, T$1)</f>
        <v>50</v>
      </c>
      <c r="U135" s="2">
        <f>SUMIFS(DataRegularSeason20242025!$AA$3:$AA$1315,DataRegularSeason20242025!$B$3:$B$1315, "&lt;=" &amp; $A135, DataRegularSeason20242025!$D$3:$D$1315, U$1)+SUMIFS(DataRegularSeason20242025!$AB$3:$AB$1315,DataRegularSeason20242025!$B$3:$B$1315, "&lt;=" &amp; $A135, DataRegularSeason20242025!$E$3:$E$1315, U$1)</f>
        <v>52</v>
      </c>
      <c r="V135" s="2">
        <f>SUMIFS(DataRegularSeason20242025!$AA$3:$AA$1315,DataRegularSeason20242025!$B$3:$B$1315, "&lt;=" &amp; $A135, DataRegularSeason20242025!$D$3:$D$1315, V$1)+SUMIFS(DataRegularSeason20242025!$AB$3:$AB$1315,DataRegularSeason20242025!$B$3:$B$1315, "&lt;=" &amp; $A135, DataRegularSeason20242025!$E$3:$E$1315, V$1)</f>
        <v>50</v>
      </c>
      <c r="W135" s="2">
        <f>SUMIFS(DataRegularSeason20242025!$AA$3:$AA$1315,DataRegularSeason20242025!$B$3:$B$1315, "&lt;=" &amp; $A135, DataRegularSeason20242025!$D$3:$D$1315, W$1)+SUMIFS(DataRegularSeason20242025!$AB$3:$AB$1315,DataRegularSeason20242025!$B$3:$B$1315, "&lt;=" &amp; $A135, DataRegularSeason20242025!$E$3:$E$1315, W$1)</f>
        <v>48</v>
      </c>
      <c r="X135" s="2">
        <f>SUMIFS(DataRegularSeason20242025!$AA$3:$AA$1315,DataRegularSeason20242025!$B$3:$B$1315, "&lt;=" &amp; $A135, DataRegularSeason20242025!$D$3:$D$1315, X$1)+SUMIFS(DataRegularSeason20242025!$AB$3:$AB$1315,DataRegularSeason20242025!$B$3:$B$1315, "&lt;=" &amp; $A135, DataRegularSeason20242025!$E$3:$E$1315, X$1)</f>
        <v>45</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50</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62</v>
      </c>
      <c r="AC135" s="2">
        <f>SUMIFS(DataRegularSeason20242025!$AA$3:$AA$1315,DataRegularSeason20242025!$B$3:$B$1315, "&lt;=" &amp; $A135, DataRegularSeason20242025!$D$3:$D$1315, AC$1)+SUMIFS(DataRegularSeason20242025!$AB$3:$AB$1315,DataRegularSeason20242025!$B$3:$B$1315, "&lt;=" &amp; $A135, DataRegularSeason20242025!$E$3:$E$1315, AC$1)</f>
        <v>47</v>
      </c>
      <c r="AD135" s="2">
        <f>SUMIFS(DataRegularSeason20242025!$AA$3:$AA$1315,DataRegularSeason20242025!$B$3:$B$1315, "&lt;=" &amp; $A135, DataRegularSeason20242025!$D$3:$D$1315, AD$1)+SUMIFS(DataRegularSeason20242025!$AB$3:$AB$1315,DataRegularSeason20242025!$B$3:$B$1315, "&lt;=" &amp; $A135, DataRegularSeason20242025!$E$3:$E$1315, AD$1)</f>
        <v>50</v>
      </c>
      <c r="AE135" s="2">
        <f>SUMIFS(DataRegularSeason20242025!$AA$3:$AA$1315,DataRegularSeason20242025!$B$3:$B$1315, "&lt;=" &amp; $A135, DataRegularSeason20242025!$D$3:$D$1315, AE$1)+SUMIFS(DataRegularSeason20242025!$AB$3:$AB$1315,DataRegularSeason20242025!$B$3:$B$1315, "&lt;=" &amp; $A135, DataRegularSeason20242025!$E$3:$E$1315, AE$1)</f>
        <v>62</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52</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59</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34</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59</v>
      </c>
      <c r="K136" s="2">
        <f>SUMIFS(DataRegularSeason20242025!$AA$3:$AA$1315,DataRegularSeason20242025!$B$3:$B$1315, "&lt;=" &amp; $A136, DataRegularSeason20242025!$D$3:$D$1315, K$1)+SUMIFS(DataRegularSeason20242025!$AB$3:$AB$1315,DataRegularSeason20242025!$B$3:$B$1315, "&lt;=" &amp; $A136, DataRegularSeason20242025!$E$3:$E$1315, K$1)</f>
        <v>47</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57</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60</v>
      </c>
      <c r="P136" s="2">
        <f>SUMIFS(DataRegularSeason20242025!$AA$3:$AA$1315,DataRegularSeason20242025!$B$3:$B$1315, "&lt;=" &amp; $A136, DataRegularSeason20242025!$D$3:$D$1315, P$1)+SUMIFS(DataRegularSeason20242025!$AB$3:$AB$1315,DataRegularSeason20242025!$B$3:$B$1315, "&lt;=" &amp; $A136, DataRegularSeason20242025!$E$3:$E$1315, P$1)</f>
        <v>52</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41</v>
      </c>
      <c r="S136" s="2">
        <f>SUMIFS(DataRegularSeason20242025!$AA$3:$AA$1315,DataRegularSeason20242025!$B$3:$B$1315, "&lt;=" &amp; $A136, DataRegularSeason20242025!$D$3:$D$1315, S$1)+SUMIFS(DataRegularSeason20242025!$AB$3:$AB$1315,DataRegularSeason20242025!$B$3:$B$1315, "&lt;=" &amp; $A136, DataRegularSeason20242025!$E$3:$E$1315, S$1)</f>
        <v>45</v>
      </c>
      <c r="T136" s="2">
        <f>SUMIFS(DataRegularSeason20242025!$AA$3:$AA$1315,DataRegularSeason20242025!$B$3:$B$1315, "&lt;=" &amp; $A136, DataRegularSeason20242025!$D$3:$D$1315, T$1)+SUMIFS(DataRegularSeason20242025!$AB$3:$AB$1315,DataRegularSeason20242025!$B$3:$B$1315, "&lt;=" &amp; $A136, DataRegularSeason20242025!$E$3:$E$1315, T$1)</f>
        <v>50</v>
      </c>
      <c r="U136" s="2">
        <f>SUMIFS(DataRegularSeason20242025!$AA$3:$AA$1315,DataRegularSeason20242025!$B$3:$B$1315, "&lt;=" &amp; $A136, DataRegularSeason20242025!$D$3:$D$1315, U$1)+SUMIFS(DataRegularSeason20242025!$AB$3:$AB$1315,DataRegularSeason20242025!$B$3:$B$1315, "&lt;=" &amp; $A136, DataRegularSeason20242025!$E$3:$E$1315, U$1)</f>
        <v>52</v>
      </c>
      <c r="V136" s="2">
        <f>SUMIFS(DataRegularSeason20242025!$AA$3:$AA$1315,DataRegularSeason20242025!$B$3:$B$1315, "&lt;=" &amp; $A136, DataRegularSeason20242025!$D$3:$D$1315, V$1)+SUMIFS(DataRegularSeason20242025!$AB$3:$AB$1315,DataRegularSeason20242025!$B$3:$B$1315, "&lt;=" &amp; $A136, DataRegularSeason20242025!$E$3:$E$1315, V$1)</f>
        <v>50</v>
      </c>
      <c r="W136" s="2">
        <f>SUMIFS(DataRegularSeason20242025!$AA$3:$AA$1315,DataRegularSeason20242025!$B$3:$B$1315, "&lt;=" &amp; $A136, DataRegularSeason20242025!$D$3:$D$1315, W$1)+SUMIFS(DataRegularSeason20242025!$AB$3:$AB$1315,DataRegularSeason20242025!$B$3:$B$1315, "&lt;=" &amp; $A136, DataRegularSeason20242025!$E$3:$E$1315, W$1)</f>
        <v>48</v>
      </c>
      <c r="X136" s="2">
        <f>SUMIFS(DataRegularSeason20242025!$AA$3:$AA$1315,DataRegularSeason20242025!$B$3:$B$1315, "&lt;=" &amp; $A136, DataRegularSeason20242025!$D$3:$D$1315, X$1)+SUMIFS(DataRegularSeason20242025!$AB$3:$AB$1315,DataRegularSeason20242025!$B$3:$B$1315, "&lt;=" &amp; $A136, DataRegularSeason20242025!$E$3:$E$1315, X$1)</f>
        <v>45</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50</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62</v>
      </c>
      <c r="AC136" s="2">
        <f>SUMIFS(DataRegularSeason20242025!$AA$3:$AA$1315,DataRegularSeason20242025!$B$3:$B$1315, "&lt;=" &amp; $A136, DataRegularSeason20242025!$D$3:$D$1315, AC$1)+SUMIFS(DataRegularSeason20242025!$AB$3:$AB$1315,DataRegularSeason20242025!$B$3:$B$1315, "&lt;=" &amp; $A136, DataRegularSeason20242025!$E$3:$E$1315, AC$1)</f>
        <v>47</v>
      </c>
      <c r="AD136" s="2">
        <f>SUMIFS(DataRegularSeason20242025!$AA$3:$AA$1315,DataRegularSeason20242025!$B$3:$B$1315, "&lt;=" &amp; $A136, DataRegularSeason20242025!$D$3:$D$1315, AD$1)+SUMIFS(DataRegularSeason20242025!$AB$3:$AB$1315,DataRegularSeason20242025!$B$3:$B$1315, "&lt;=" &amp; $A136, DataRegularSeason20242025!$E$3:$E$1315, AD$1)</f>
        <v>50</v>
      </c>
      <c r="AE136" s="2">
        <f>SUMIFS(DataRegularSeason20242025!$AA$3:$AA$1315,DataRegularSeason20242025!$B$3:$B$1315, "&lt;=" &amp; $A136, DataRegularSeason20242025!$D$3:$D$1315, AE$1)+SUMIFS(DataRegularSeason20242025!$AB$3:$AB$1315,DataRegularSeason20242025!$B$3:$B$1315, "&lt;=" &amp; $A136, DataRegularSeason20242025!$E$3:$E$1315, AE$1)</f>
        <v>62</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52</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59</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34</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59</v>
      </c>
      <c r="K137" s="2">
        <f>SUMIFS(DataRegularSeason20242025!$AA$3:$AA$1315,DataRegularSeason20242025!$B$3:$B$1315, "&lt;=" &amp; $A137, DataRegularSeason20242025!$D$3:$D$1315, K$1)+SUMIFS(DataRegularSeason20242025!$AB$3:$AB$1315,DataRegularSeason20242025!$B$3:$B$1315, "&lt;=" &amp; $A137, DataRegularSeason20242025!$E$3:$E$1315, K$1)</f>
        <v>47</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57</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60</v>
      </c>
      <c r="P137" s="2">
        <f>SUMIFS(DataRegularSeason20242025!$AA$3:$AA$1315,DataRegularSeason20242025!$B$3:$B$1315, "&lt;=" &amp; $A137, DataRegularSeason20242025!$D$3:$D$1315, P$1)+SUMIFS(DataRegularSeason20242025!$AB$3:$AB$1315,DataRegularSeason20242025!$B$3:$B$1315, "&lt;=" &amp; $A137, DataRegularSeason20242025!$E$3:$E$1315, P$1)</f>
        <v>52</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41</v>
      </c>
      <c r="S137" s="2">
        <f>SUMIFS(DataRegularSeason20242025!$AA$3:$AA$1315,DataRegularSeason20242025!$B$3:$B$1315, "&lt;=" &amp; $A137, DataRegularSeason20242025!$D$3:$D$1315, S$1)+SUMIFS(DataRegularSeason20242025!$AB$3:$AB$1315,DataRegularSeason20242025!$B$3:$B$1315, "&lt;=" &amp; $A137, DataRegularSeason20242025!$E$3:$E$1315, S$1)</f>
        <v>45</v>
      </c>
      <c r="T137" s="2">
        <f>SUMIFS(DataRegularSeason20242025!$AA$3:$AA$1315,DataRegularSeason20242025!$B$3:$B$1315, "&lt;=" &amp; $A137, DataRegularSeason20242025!$D$3:$D$1315, T$1)+SUMIFS(DataRegularSeason20242025!$AB$3:$AB$1315,DataRegularSeason20242025!$B$3:$B$1315, "&lt;=" &amp; $A137, DataRegularSeason20242025!$E$3:$E$1315, T$1)</f>
        <v>50</v>
      </c>
      <c r="U137" s="2">
        <f>SUMIFS(DataRegularSeason20242025!$AA$3:$AA$1315,DataRegularSeason20242025!$B$3:$B$1315, "&lt;=" &amp; $A137, DataRegularSeason20242025!$D$3:$D$1315, U$1)+SUMIFS(DataRegularSeason20242025!$AB$3:$AB$1315,DataRegularSeason20242025!$B$3:$B$1315, "&lt;=" &amp; $A137, DataRegularSeason20242025!$E$3:$E$1315, U$1)</f>
        <v>52</v>
      </c>
      <c r="V137" s="2">
        <f>SUMIFS(DataRegularSeason20242025!$AA$3:$AA$1315,DataRegularSeason20242025!$B$3:$B$1315, "&lt;=" &amp; $A137, DataRegularSeason20242025!$D$3:$D$1315, V$1)+SUMIFS(DataRegularSeason20242025!$AB$3:$AB$1315,DataRegularSeason20242025!$B$3:$B$1315, "&lt;=" &amp; $A137, DataRegularSeason20242025!$E$3:$E$1315, V$1)</f>
        <v>50</v>
      </c>
      <c r="W137" s="2">
        <f>SUMIFS(DataRegularSeason20242025!$AA$3:$AA$1315,DataRegularSeason20242025!$B$3:$B$1315, "&lt;=" &amp; $A137, DataRegularSeason20242025!$D$3:$D$1315, W$1)+SUMIFS(DataRegularSeason20242025!$AB$3:$AB$1315,DataRegularSeason20242025!$B$3:$B$1315, "&lt;=" &amp; $A137, DataRegularSeason20242025!$E$3:$E$1315, W$1)</f>
        <v>48</v>
      </c>
      <c r="X137" s="2">
        <f>SUMIFS(DataRegularSeason20242025!$AA$3:$AA$1315,DataRegularSeason20242025!$B$3:$B$1315, "&lt;=" &amp; $A137, DataRegularSeason20242025!$D$3:$D$1315, X$1)+SUMIFS(DataRegularSeason20242025!$AB$3:$AB$1315,DataRegularSeason20242025!$B$3:$B$1315, "&lt;=" &amp; $A137, DataRegularSeason20242025!$E$3:$E$1315, X$1)</f>
        <v>45</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50</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62</v>
      </c>
      <c r="AC137" s="2">
        <f>SUMIFS(DataRegularSeason20242025!$AA$3:$AA$1315,DataRegularSeason20242025!$B$3:$B$1315, "&lt;=" &amp; $A137, DataRegularSeason20242025!$D$3:$D$1315, AC$1)+SUMIFS(DataRegularSeason20242025!$AB$3:$AB$1315,DataRegularSeason20242025!$B$3:$B$1315, "&lt;=" &amp; $A137, DataRegularSeason20242025!$E$3:$E$1315, AC$1)</f>
        <v>47</v>
      </c>
      <c r="AD137" s="2">
        <f>SUMIFS(DataRegularSeason20242025!$AA$3:$AA$1315,DataRegularSeason20242025!$B$3:$B$1315, "&lt;=" &amp; $A137, DataRegularSeason20242025!$D$3:$D$1315, AD$1)+SUMIFS(DataRegularSeason20242025!$AB$3:$AB$1315,DataRegularSeason20242025!$B$3:$B$1315, "&lt;=" &amp; $A137, DataRegularSeason20242025!$E$3:$E$1315, AD$1)</f>
        <v>50</v>
      </c>
      <c r="AE137" s="2">
        <f>SUMIFS(DataRegularSeason20242025!$AA$3:$AA$1315,DataRegularSeason20242025!$B$3:$B$1315, "&lt;=" &amp; $A137, DataRegularSeason20242025!$D$3:$D$1315, AE$1)+SUMIFS(DataRegularSeason20242025!$AB$3:$AB$1315,DataRegularSeason20242025!$B$3:$B$1315, "&lt;=" &amp; $A137, DataRegularSeason20242025!$E$3:$E$1315, AE$1)</f>
        <v>62</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52</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59</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34</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59</v>
      </c>
      <c r="K138" s="2">
        <f>SUMIFS(DataRegularSeason20242025!$AA$3:$AA$1315,DataRegularSeason20242025!$B$3:$B$1315, "&lt;=" &amp; $A138, DataRegularSeason20242025!$D$3:$D$1315, K$1)+SUMIFS(DataRegularSeason20242025!$AB$3:$AB$1315,DataRegularSeason20242025!$B$3:$B$1315, "&lt;=" &amp; $A138, DataRegularSeason20242025!$E$3:$E$1315, K$1)</f>
        <v>47</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57</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60</v>
      </c>
      <c r="P138" s="2">
        <f>SUMIFS(DataRegularSeason20242025!$AA$3:$AA$1315,DataRegularSeason20242025!$B$3:$B$1315, "&lt;=" &amp; $A138, DataRegularSeason20242025!$D$3:$D$1315, P$1)+SUMIFS(DataRegularSeason20242025!$AB$3:$AB$1315,DataRegularSeason20242025!$B$3:$B$1315, "&lt;=" &amp; $A138, DataRegularSeason20242025!$E$3:$E$1315, P$1)</f>
        <v>52</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41</v>
      </c>
      <c r="S138" s="2">
        <f>SUMIFS(DataRegularSeason20242025!$AA$3:$AA$1315,DataRegularSeason20242025!$B$3:$B$1315, "&lt;=" &amp; $A138, DataRegularSeason20242025!$D$3:$D$1315, S$1)+SUMIFS(DataRegularSeason20242025!$AB$3:$AB$1315,DataRegularSeason20242025!$B$3:$B$1315, "&lt;=" &amp; $A138, DataRegularSeason20242025!$E$3:$E$1315, S$1)</f>
        <v>45</v>
      </c>
      <c r="T138" s="2">
        <f>SUMIFS(DataRegularSeason20242025!$AA$3:$AA$1315,DataRegularSeason20242025!$B$3:$B$1315, "&lt;=" &amp; $A138, DataRegularSeason20242025!$D$3:$D$1315, T$1)+SUMIFS(DataRegularSeason20242025!$AB$3:$AB$1315,DataRegularSeason20242025!$B$3:$B$1315, "&lt;=" &amp; $A138, DataRegularSeason20242025!$E$3:$E$1315, T$1)</f>
        <v>50</v>
      </c>
      <c r="U138" s="2">
        <f>SUMIFS(DataRegularSeason20242025!$AA$3:$AA$1315,DataRegularSeason20242025!$B$3:$B$1315, "&lt;=" &amp; $A138, DataRegularSeason20242025!$D$3:$D$1315, U$1)+SUMIFS(DataRegularSeason20242025!$AB$3:$AB$1315,DataRegularSeason20242025!$B$3:$B$1315, "&lt;=" &amp; $A138, DataRegularSeason20242025!$E$3:$E$1315, U$1)</f>
        <v>52</v>
      </c>
      <c r="V138" s="2">
        <f>SUMIFS(DataRegularSeason20242025!$AA$3:$AA$1315,DataRegularSeason20242025!$B$3:$B$1315, "&lt;=" &amp; $A138, DataRegularSeason20242025!$D$3:$D$1315, V$1)+SUMIFS(DataRegularSeason20242025!$AB$3:$AB$1315,DataRegularSeason20242025!$B$3:$B$1315, "&lt;=" &amp; $A138, DataRegularSeason20242025!$E$3:$E$1315, V$1)</f>
        <v>50</v>
      </c>
      <c r="W138" s="2">
        <f>SUMIFS(DataRegularSeason20242025!$AA$3:$AA$1315,DataRegularSeason20242025!$B$3:$B$1315, "&lt;=" &amp; $A138, DataRegularSeason20242025!$D$3:$D$1315, W$1)+SUMIFS(DataRegularSeason20242025!$AB$3:$AB$1315,DataRegularSeason20242025!$B$3:$B$1315, "&lt;=" &amp; $A138, DataRegularSeason20242025!$E$3:$E$1315, W$1)</f>
        <v>48</v>
      </c>
      <c r="X138" s="2">
        <f>SUMIFS(DataRegularSeason20242025!$AA$3:$AA$1315,DataRegularSeason20242025!$B$3:$B$1315, "&lt;=" &amp; $A138, DataRegularSeason20242025!$D$3:$D$1315, X$1)+SUMIFS(DataRegularSeason20242025!$AB$3:$AB$1315,DataRegularSeason20242025!$B$3:$B$1315, "&lt;=" &amp; $A138, DataRegularSeason20242025!$E$3:$E$1315, X$1)</f>
        <v>45</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50</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62</v>
      </c>
      <c r="AC138" s="2">
        <f>SUMIFS(DataRegularSeason20242025!$AA$3:$AA$1315,DataRegularSeason20242025!$B$3:$B$1315, "&lt;=" &amp; $A138, DataRegularSeason20242025!$D$3:$D$1315, AC$1)+SUMIFS(DataRegularSeason20242025!$AB$3:$AB$1315,DataRegularSeason20242025!$B$3:$B$1315, "&lt;=" &amp; $A138, DataRegularSeason20242025!$E$3:$E$1315, AC$1)</f>
        <v>47</v>
      </c>
      <c r="AD138" s="2">
        <f>SUMIFS(DataRegularSeason20242025!$AA$3:$AA$1315,DataRegularSeason20242025!$B$3:$B$1315, "&lt;=" &amp; $A138, DataRegularSeason20242025!$D$3:$D$1315, AD$1)+SUMIFS(DataRegularSeason20242025!$AB$3:$AB$1315,DataRegularSeason20242025!$B$3:$B$1315, "&lt;=" &amp; $A138, DataRegularSeason20242025!$E$3:$E$1315, AD$1)</f>
        <v>50</v>
      </c>
      <c r="AE138" s="2">
        <f>SUMIFS(DataRegularSeason20242025!$AA$3:$AA$1315,DataRegularSeason20242025!$B$3:$B$1315, "&lt;=" &amp; $A138, DataRegularSeason20242025!$D$3:$D$1315, AE$1)+SUMIFS(DataRegularSeason20242025!$AB$3:$AB$1315,DataRegularSeason20242025!$B$3:$B$1315, "&lt;=" &amp; $A138, DataRegularSeason20242025!$E$3:$E$1315, AE$1)</f>
        <v>62</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52</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59</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34</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59</v>
      </c>
      <c r="K139" s="2">
        <f>SUMIFS(DataRegularSeason20242025!$AA$3:$AA$1315,DataRegularSeason20242025!$B$3:$B$1315, "&lt;=" &amp; $A139, DataRegularSeason20242025!$D$3:$D$1315, K$1)+SUMIFS(DataRegularSeason20242025!$AB$3:$AB$1315,DataRegularSeason20242025!$B$3:$B$1315, "&lt;=" &amp; $A139, DataRegularSeason20242025!$E$3:$E$1315, K$1)</f>
        <v>47</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57</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60</v>
      </c>
      <c r="P139" s="2">
        <f>SUMIFS(DataRegularSeason20242025!$AA$3:$AA$1315,DataRegularSeason20242025!$B$3:$B$1315, "&lt;=" &amp; $A139, DataRegularSeason20242025!$D$3:$D$1315, P$1)+SUMIFS(DataRegularSeason20242025!$AB$3:$AB$1315,DataRegularSeason20242025!$B$3:$B$1315, "&lt;=" &amp; $A139, DataRegularSeason20242025!$E$3:$E$1315, P$1)</f>
        <v>52</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41</v>
      </c>
      <c r="S139" s="2">
        <f>SUMIFS(DataRegularSeason20242025!$AA$3:$AA$1315,DataRegularSeason20242025!$B$3:$B$1315, "&lt;=" &amp; $A139, DataRegularSeason20242025!$D$3:$D$1315, S$1)+SUMIFS(DataRegularSeason20242025!$AB$3:$AB$1315,DataRegularSeason20242025!$B$3:$B$1315, "&lt;=" &amp; $A139, DataRegularSeason20242025!$E$3:$E$1315, S$1)</f>
        <v>45</v>
      </c>
      <c r="T139" s="2">
        <f>SUMIFS(DataRegularSeason20242025!$AA$3:$AA$1315,DataRegularSeason20242025!$B$3:$B$1315, "&lt;=" &amp; $A139, DataRegularSeason20242025!$D$3:$D$1315, T$1)+SUMIFS(DataRegularSeason20242025!$AB$3:$AB$1315,DataRegularSeason20242025!$B$3:$B$1315, "&lt;=" &amp; $A139, DataRegularSeason20242025!$E$3:$E$1315, T$1)</f>
        <v>50</v>
      </c>
      <c r="U139" s="2">
        <f>SUMIFS(DataRegularSeason20242025!$AA$3:$AA$1315,DataRegularSeason20242025!$B$3:$B$1315, "&lt;=" &amp; $A139, DataRegularSeason20242025!$D$3:$D$1315, U$1)+SUMIFS(DataRegularSeason20242025!$AB$3:$AB$1315,DataRegularSeason20242025!$B$3:$B$1315, "&lt;=" &amp; $A139, DataRegularSeason20242025!$E$3:$E$1315, U$1)</f>
        <v>52</v>
      </c>
      <c r="V139" s="2">
        <f>SUMIFS(DataRegularSeason20242025!$AA$3:$AA$1315,DataRegularSeason20242025!$B$3:$B$1315, "&lt;=" &amp; $A139, DataRegularSeason20242025!$D$3:$D$1315, V$1)+SUMIFS(DataRegularSeason20242025!$AB$3:$AB$1315,DataRegularSeason20242025!$B$3:$B$1315, "&lt;=" &amp; $A139, DataRegularSeason20242025!$E$3:$E$1315, V$1)</f>
        <v>50</v>
      </c>
      <c r="W139" s="2">
        <f>SUMIFS(DataRegularSeason20242025!$AA$3:$AA$1315,DataRegularSeason20242025!$B$3:$B$1315, "&lt;=" &amp; $A139, DataRegularSeason20242025!$D$3:$D$1315, W$1)+SUMIFS(DataRegularSeason20242025!$AB$3:$AB$1315,DataRegularSeason20242025!$B$3:$B$1315, "&lt;=" &amp; $A139, DataRegularSeason20242025!$E$3:$E$1315, W$1)</f>
        <v>48</v>
      </c>
      <c r="X139" s="2">
        <f>SUMIFS(DataRegularSeason20242025!$AA$3:$AA$1315,DataRegularSeason20242025!$B$3:$B$1315, "&lt;=" &amp; $A139, DataRegularSeason20242025!$D$3:$D$1315, X$1)+SUMIFS(DataRegularSeason20242025!$AB$3:$AB$1315,DataRegularSeason20242025!$B$3:$B$1315, "&lt;=" &amp; $A139, DataRegularSeason20242025!$E$3:$E$1315, X$1)</f>
        <v>45</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50</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62</v>
      </c>
      <c r="AC139" s="2">
        <f>SUMIFS(DataRegularSeason20242025!$AA$3:$AA$1315,DataRegularSeason20242025!$B$3:$B$1315, "&lt;=" &amp; $A139, DataRegularSeason20242025!$D$3:$D$1315, AC$1)+SUMIFS(DataRegularSeason20242025!$AB$3:$AB$1315,DataRegularSeason20242025!$B$3:$B$1315, "&lt;=" &amp; $A139, DataRegularSeason20242025!$E$3:$E$1315, AC$1)</f>
        <v>47</v>
      </c>
      <c r="AD139" s="2">
        <f>SUMIFS(DataRegularSeason20242025!$AA$3:$AA$1315,DataRegularSeason20242025!$B$3:$B$1315, "&lt;=" &amp; $A139, DataRegularSeason20242025!$D$3:$D$1315, AD$1)+SUMIFS(DataRegularSeason20242025!$AB$3:$AB$1315,DataRegularSeason20242025!$B$3:$B$1315, "&lt;=" &amp; $A139, DataRegularSeason20242025!$E$3:$E$1315, AD$1)</f>
        <v>50</v>
      </c>
      <c r="AE139" s="2">
        <f>SUMIFS(DataRegularSeason20242025!$AA$3:$AA$1315,DataRegularSeason20242025!$B$3:$B$1315, "&lt;=" &amp; $A139, DataRegularSeason20242025!$D$3:$D$1315, AE$1)+SUMIFS(DataRegularSeason20242025!$AB$3:$AB$1315,DataRegularSeason20242025!$B$3:$B$1315, "&lt;=" &amp; $A139, DataRegularSeason20242025!$E$3:$E$1315, AE$1)</f>
        <v>62</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52</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59</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34</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59</v>
      </c>
      <c r="K140" s="2">
        <f>SUMIFS(DataRegularSeason20242025!$AA$3:$AA$1315,DataRegularSeason20242025!$B$3:$B$1315, "&lt;=" &amp; $A140, DataRegularSeason20242025!$D$3:$D$1315, K$1)+SUMIFS(DataRegularSeason20242025!$AB$3:$AB$1315,DataRegularSeason20242025!$B$3:$B$1315, "&lt;=" &amp; $A140, DataRegularSeason20242025!$E$3:$E$1315, K$1)</f>
        <v>47</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57</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60</v>
      </c>
      <c r="P140" s="2">
        <f>SUMIFS(DataRegularSeason20242025!$AA$3:$AA$1315,DataRegularSeason20242025!$B$3:$B$1315, "&lt;=" &amp; $A140, DataRegularSeason20242025!$D$3:$D$1315, P$1)+SUMIFS(DataRegularSeason20242025!$AB$3:$AB$1315,DataRegularSeason20242025!$B$3:$B$1315, "&lt;=" &amp; $A140, DataRegularSeason20242025!$E$3:$E$1315, P$1)</f>
        <v>52</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41</v>
      </c>
      <c r="S140" s="2">
        <f>SUMIFS(DataRegularSeason20242025!$AA$3:$AA$1315,DataRegularSeason20242025!$B$3:$B$1315, "&lt;=" &amp; $A140, DataRegularSeason20242025!$D$3:$D$1315, S$1)+SUMIFS(DataRegularSeason20242025!$AB$3:$AB$1315,DataRegularSeason20242025!$B$3:$B$1315, "&lt;=" &amp; $A140, DataRegularSeason20242025!$E$3:$E$1315, S$1)</f>
        <v>45</v>
      </c>
      <c r="T140" s="2">
        <f>SUMIFS(DataRegularSeason20242025!$AA$3:$AA$1315,DataRegularSeason20242025!$B$3:$B$1315, "&lt;=" &amp; $A140, DataRegularSeason20242025!$D$3:$D$1315, T$1)+SUMIFS(DataRegularSeason20242025!$AB$3:$AB$1315,DataRegularSeason20242025!$B$3:$B$1315, "&lt;=" &amp; $A140, DataRegularSeason20242025!$E$3:$E$1315, T$1)</f>
        <v>50</v>
      </c>
      <c r="U140" s="2">
        <f>SUMIFS(DataRegularSeason20242025!$AA$3:$AA$1315,DataRegularSeason20242025!$B$3:$B$1315, "&lt;=" &amp; $A140, DataRegularSeason20242025!$D$3:$D$1315, U$1)+SUMIFS(DataRegularSeason20242025!$AB$3:$AB$1315,DataRegularSeason20242025!$B$3:$B$1315, "&lt;=" &amp; $A140, DataRegularSeason20242025!$E$3:$E$1315, U$1)</f>
        <v>52</v>
      </c>
      <c r="V140" s="2">
        <f>SUMIFS(DataRegularSeason20242025!$AA$3:$AA$1315,DataRegularSeason20242025!$B$3:$B$1315, "&lt;=" &amp; $A140, DataRegularSeason20242025!$D$3:$D$1315, V$1)+SUMIFS(DataRegularSeason20242025!$AB$3:$AB$1315,DataRegularSeason20242025!$B$3:$B$1315, "&lt;=" &amp; $A140, DataRegularSeason20242025!$E$3:$E$1315, V$1)</f>
        <v>50</v>
      </c>
      <c r="W140" s="2">
        <f>SUMIFS(DataRegularSeason20242025!$AA$3:$AA$1315,DataRegularSeason20242025!$B$3:$B$1315, "&lt;=" &amp; $A140, DataRegularSeason20242025!$D$3:$D$1315, W$1)+SUMIFS(DataRegularSeason20242025!$AB$3:$AB$1315,DataRegularSeason20242025!$B$3:$B$1315, "&lt;=" &amp; $A140, DataRegularSeason20242025!$E$3:$E$1315, W$1)</f>
        <v>48</v>
      </c>
      <c r="X140" s="2">
        <f>SUMIFS(DataRegularSeason20242025!$AA$3:$AA$1315,DataRegularSeason20242025!$B$3:$B$1315, "&lt;=" &amp; $A140, DataRegularSeason20242025!$D$3:$D$1315, X$1)+SUMIFS(DataRegularSeason20242025!$AB$3:$AB$1315,DataRegularSeason20242025!$B$3:$B$1315, "&lt;=" &amp; $A140, DataRegularSeason20242025!$E$3:$E$1315, X$1)</f>
        <v>45</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50</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62</v>
      </c>
      <c r="AC140" s="2">
        <f>SUMIFS(DataRegularSeason20242025!$AA$3:$AA$1315,DataRegularSeason20242025!$B$3:$B$1315, "&lt;=" &amp; $A140, DataRegularSeason20242025!$D$3:$D$1315, AC$1)+SUMIFS(DataRegularSeason20242025!$AB$3:$AB$1315,DataRegularSeason20242025!$B$3:$B$1315, "&lt;=" &amp; $A140, DataRegularSeason20242025!$E$3:$E$1315, AC$1)</f>
        <v>47</v>
      </c>
      <c r="AD140" s="2">
        <f>SUMIFS(DataRegularSeason20242025!$AA$3:$AA$1315,DataRegularSeason20242025!$B$3:$B$1315, "&lt;=" &amp; $A140, DataRegularSeason20242025!$D$3:$D$1315, AD$1)+SUMIFS(DataRegularSeason20242025!$AB$3:$AB$1315,DataRegularSeason20242025!$B$3:$B$1315, "&lt;=" &amp; $A140, DataRegularSeason20242025!$E$3:$E$1315, AD$1)</f>
        <v>50</v>
      </c>
      <c r="AE140" s="2">
        <f>SUMIFS(DataRegularSeason20242025!$AA$3:$AA$1315,DataRegularSeason20242025!$B$3:$B$1315, "&lt;=" &amp; $A140, DataRegularSeason20242025!$D$3:$D$1315, AE$1)+SUMIFS(DataRegularSeason20242025!$AB$3:$AB$1315,DataRegularSeason20242025!$B$3:$B$1315, "&lt;=" &amp; $A140, DataRegularSeason20242025!$E$3:$E$1315, AE$1)</f>
        <v>62</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52</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59</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34</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59</v>
      </c>
      <c r="K141" s="2">
        <f>SUMIFS(DataRegularSeason20242025!$AA$3:$AA$1315,DataRegularSeason20242025!$B$3:$B$1315, "&lt;=" &amp; $A141, DataRegularSeason20242025!$D$3:$D$1315, K$1)+SUMIFS(DataRegularSeason20242025!$AB$3:$AB$1315,DataRegularSeason20242025!$B$3:$B$1315, "&lt;=" &amp; $A141, DataRegularSeason20242025!$E$3:$E$1315, K$1)</f>
        <v>47</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57</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60</v>
      </c>
      <c r="P141" s="2">
        <f>SUMIFS(DataRegularSeason20242025!$AA$3:$AA$1315,DataRegularSeason20242025!$B$3:$B$1315, "&lt;=" &amp; $A141, DataRegularSeason20242025!$D$3:$D$1315, P$1)+SUMIFS(DataRegularSeason20242025!$AB$3:$AB$1315,DataRegularSeason20242025!$B$3:$B$1315, "&lt;=" &amp; $A141, DataRegularSeason20242025!$E$3:$E$1315, P$1)</f>
        <v>52</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41</v>
      </c>
      <c r="S141" s="2">
        <f>SUMIFS(DataRegularSeason20242025!$AA$3:$AA$1315,DataRegularSeason20242025!$B$3:$B$1315, "&lt;=" &amp; $A141, DataRegularSeason20242025!$D$3:$D$1315, S$1)+SUMIFS(DataRegularSeason20242025!$AB$3:$AB$1315,DataRegularSeason20242025!$B$3:$B$1315, "&lt;=" &amp; $A141, DataRegularSeason20242025!$E$3:$E$1315, S$1)</f>
        <v>45</v>
      </c>
      <c r="T141" s="2">
        <f>SUMIFS(DataRegularSeason20242025!$AA$3:$AA$1315,DataRegularSeason20242025!$B$3:$B$1315, "&lt;=" &amp; $A141, DataRegularSeason20242025!$D$3:$D$1315, T$1)+SUMIFS(DataRegularSeason20242025!$AB$3:$AB$1315,DataRegularSeason20242025!$B$3:$B$1315, "&lt;=" &amp; $A141, DataRegularSeason20242025!$E$3:$E$1315, T$1)</f>
        <v>50</v>
      </c>
      <c r="U141" s="2">
        <f>SUMIFS(DataRegularSeason20242025!$AA$3:$AA$1315,DataRegularSeason20242025!$B$3:$B$1315, "&lt;=" &amp; $A141, DataRegularSeason20242025!$D$3:$D$1315, U$1)+SUMIFS(DataRegularSeason20242025!$AB$3:$AB$1315,DataRegularSeason20242025!$B$3:$B$1315, "&lt;=" &amp; $A141, DataRegularSeason20242025!$E$3:$E$1315, U$1)</f>
        <v>52</v>
      </c>
      <c r="V141" s="2">
        <f>SUMIFS(DataRegularSeason20242025!$AA$3:$AA$1315,DataRegularSeason20242025!$B$3:$B$1315, "&lt;=" &amp; $A141, DataRegularSeason20242025!$D$3:$D$1315, V$1)+SUMIFS(DataRegularSeason20242025!$AB$3:$AB$1315,DataRegularSeason20242025!$B$3:$B$1315, "&lt;=" &amp; $A141, DataRegularSeason20242025!$E$3:$E$1315, V$1)</f>
        <v>50</v>
      </c>
      <c r="W141" s="2">
        <f>SUMIFS(DataRegularSeason20242025!$AA$3:$AA$1315,DataRegularSeason20242025!$B$3:$B$1315, "&lt;=" &amp; $A141, DataRegularSeason20242025!$D$3:$D$1315, W$1)+SUMIFS(DataRegularSeason20242025!$AB$3:$AB$1315,DataRegularSeason20242025!$B$3:$B$1315, "&lt;=" &amp; $A141, DataRegularSeason20242025!$E$3:$E$1315, W$1)</f>
        <v>48</v>
      </c>
      <c r="X141" s="2">
        <f>SUMIFS(DataRegularSeason20242025!$AA$3:$AA$1315,DataRegularSeason20242025!$B$3:$B$1315, "&lt;=" &amp; $A141, DataRegularSeason20242025!$D$3:$D$1315, X$1)+SUMIFS(DataRegularSeason20242025!$AB$3:$AB$1315,DataRegularSeason20242025!$B$3:$B$1315, "&lt;=" &amp; $A141, DataRegularSeason20242025!$E$3:$E$1315, X$1)</f>
        <v>45</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50</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62</v>
      </c>
      <c r="AC141" s="2">
        <f>SUMIFS(DataRegularSeason20242025!$AA$3:$AA$1315,DataRegularSeason20242025!$B$3:$B$1315, "&lt;=" &amp; $A141, DataRegularSeason20242025!$D$3:$D$1315, AC$1)+SUMIFS(DataRegularSeason20242025!$AB$3:$AB$1315,DataRegularSeason20242025!$B$3:$B$1315, "&lt;=" &amp; $A141, DataRegularSeason20242025!$E$3:$E$1315, AC$1)</f>
        <v>47</v>
      </c>
      <c r="AD141" s="2">
        <f>SUMIFS(DataRegularSeason20242025!$AA$3:$AA$1315,DataRegularSeason20242025!$B$3:$B$1315, "&lt;=" &amp; $A141, DataRegularSeason20242025!$D$3:$D$1315, AD$1)+SUMIFS(DataRegularSeason20242025!$AB$3:$AB$1315,DataRegularSeason20242025!$B$3:$B$1315, "&lt;=" &amp; $A141, DataRegularSeason20242025!$E$3:$E$1315, AD$1)</f>
        <v>50</v>
      </c>
      <c r="AE141" s="2">
        <f>SUMIFS(DataRegularSeason20242025!$AA$3:$AA$1315,DataRegularSeason20242025!$B$3:$B$1315, "&lt;=" &amp; $A141, DataRegularSeason20242025!$D$3:$D$1315, AE$1)+SUMIFS(DataRegularSeason20242025!$AB$3:$AB$1315,DataRegularSeason20242025!$B$3:$B$1315, "&lt;=" &amp; $A141, DataRegularSeason20242025!$E$3:$E$1315, AE$1)</f>
        <v>62</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52</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59</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34</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59</v>
      </c>
      <c r="K142" s="2">
        <f>SUMIFS(DataRegularSeason20242025!$AA$3:$AA$1315,DataRegularSeason20242025!$B$3:$B$1315, "&lt;=" &amp; $A142, DataRegularSeason20242025!$D$3:$D$1315, K$1)+SUMIFS(DataRegularSeason20242025!$AB$3:$AB$1315,DataRegularSeason20242025!$B$3:$B$1315, "&lt;=" &amp; $A142, DataRegularSeason20242025!$E$3:$E$1315, K$1)</f>
        <v>47</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57</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60</v>
      </c>
      <c r="P142" s="2">
        <f>SUMIFS(DataRegularSeason20242025!$AA$3:$AA$1315,DataRegularSeason20242025!$B$3:$B$1315, "&lt;=" &amp; $A142, DataRegularSeason20242025!$D$3:$D$1315, P$1)+SUMIFS(DataRegularSeason20242025!$AB$3:$AB$1315,DataRegularSeason20242025!$B$3:$B$1315, "&lt;=" &amp; $A142, DataRegularSeason20242025!$E$3:$E$1315, P$1)</f>
        <v>52</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41</v>
      </c>
      <c r="S142" s="2">
        <f>SUMIFS(DataRegularSeason20242025!$AA$3:$AA$1315,DataRegularSeason20242025!$B$3:$B$1315, "&lt;=" &amp; $A142, DataRegularSeason20242025!$D$3:$D$1315, S$1)+SUMIFS(DataRegularSeason20242025!$AB$3:$AB$1315,DataRegularSeason20242025!$B$3:$B$1315, "&lt;=" &amp; $A142, DataRegularSeason20242025!$E$3:$E$1315, S$1)</f>
        <v>45</v>
      </c>
      <c r="T142" s="2">
        <f>SUMIFS(DataRegularSeason20242025!$AA$3:$AA$1315,DataRegularSeason20242025!$B$3:$B$1315, "&lt;=" &amp; $A142, DataRegularSeason20242025!$D$3:$D$1315, T$1)+SUMIFS(DataRegularSeason20242025!$AB$3:$AB$1315,DataRegularSeason20242025!$B$3:$B$1315, "&lt;=" &amp; $A142, DataRegularSeason20242025!$E$3:$E$1315, T$1)</f>
        <v>50</v>
      </c>
      <c r="U142" s="2">
        <f>SUMIFS(DataRegularSeason20242025!$AA$3:$AA$1315,DataRegularSeason20242025!$B$3:$B$1315, "&lt;=" &amp; $A142, DataRegularSeason20242025!$D$3:$D$1315, U$1)+SUMIFS(DataRegularSeason20242025!$AB$3:$AB$1315,DataRegularSeason20242025!$B$3:$B$1315, "&lt;=" &amp; $A142, DataRegularSeason20242025!$E$3:$E$1315, U$1)</f>
        <v>52</v>
      </c>
      <c r="V142" s="2">
        <f>SUMIFS(DataRegularSeason20242025!$AA$3:$AA$1315,DataRegularSeason20242025!$B$3:$B$1315, "&lt;=" &amp; $A142, DataRegularSeason20242025!$D$3:$D$1315, V$1)+SUMIFS(DataRegularSeason20242025!$AB$3:$AB$1315,DataRegularSeason20242025!$B$3:$B$1315, "&lt;=" &amp; $A142, DataRegularSeason20242025!$E$3:$E$1315, V$1)</f>
        <v>50</v>
      </c>
      <c r="W142" s="2">
        <f>SUMIFS(DataRegularSeason20242025!$AA$3:$AA$1315,DataRegularSeason20242025!$B$3:$B$1315, "&lt;=" &amp; $A142, DataRegularSeason20242025!$D$3:$D$1315, W$1)+SUMIFS(DataRegularSeason20242025!$AB$3:$AB$1315,DataRegularSeason20242025!$B$3:$B$1315, "&lt;=" &amp; $A142, DataRegularSeason20242025!$E$3:$E$1315, W$1)</f>
        <v>48</v>
      </c>
      <c r="X142" s="2">
        <f>SUMIFS(DataRegularSeason20242025!$AA$3:$AA$1315,DataRegularSeason20242025!$B$3:$B$1315, "&lt;=" &amp; $A142, DataRegularSeason20242025!$D$3:$D$1315, X$1)+SUMIFS(DataRegularSeason20242025!$AB$3:$AB$1315,DataRegularSeason20242025!$B$3:$B$1315, "&lt;=" &amp; $A142, DataRegularSeason20242025!$E$3:$E$1315, X$1)</f>
        <v>45</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50</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62</v>
      </c>
      <c r="AC142" s="2">
        <f>SUMIFS(DataRegularSeason20242025!$AA$3:$AA$1315,DataRegularSeason20242025!$B$3:$B$1315, "&lt;=" &amp; $A142, DataRegularSeason20242025!$D$3:$D$1315, AC$1)+SUMIFS(DataRegularSeason20242025!$AB$3:$AB$1315,DataRegularSeason20242025!$B$3:$B$1315, "&lt;=" &amp; $A142, DataRegularSeason20242025!$E$3:$E$1315, AC$1)</f>
        <v>47</v>
      </c>
      <c r="AD142" s="2">
        <f>SUMIFS(DataRegularSeason20242025!$AA$3:$AA$1315,DataRegularSeason20242025!$B$3:$B$1315, "&lt;=" &amp; $A142, DataRegularSeason20242025!$D$3:$D$1315, AD$1)+SUMIFS(DataRegularSeason20242025!$AB$3:$AB$1315,DataRegularSeason20242025!$B$3:$B$1315, "&lt;=" &amp; $A142, DataRegularSeason20242025!$E$3:$E$1315, AD$1)</f>
        <v>50</v>
      </c>
      <c r="AE142" s="2">
        <f>SUMIFS(DataRegularSeason20242025!$AA$3:$AA$1315,DataRegularSeason20242025!$B$3:$B$1315, "&lt;=" &amp; $A142, DataRegularSeason20242025!$D$3:$D$1315, AE$1)+SUMIFS(DataRegularSeason20242025!$AB$3:$AB$1315,DataRegularSeason20242025!$B$3:$B$1315, "&lt;=" &amp; $A142, DataRegularSeason20242025!$E$3:$E$1315, AE$1)</f>
        <v>62</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52</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59</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34</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59</v>
      </c>
      <c r="K143" s="2">
        <f>SUMIFS(DataRegularSeason20242025!$AA$3:$AA$1315,DataRegularSeason20242025!$B$3:$B$1315, "&lt;=" &amp; $A143, DataRegularSeason20242025!$D$3:$D$1315, K$1)+SUMIFS(DataRegularSeason20242025!$AB$3:$AB$1315,DataRegularSeason20242025!$B$3:$B$1315, "&lt;=" &amp; $A143, DataRegularSeason20242025!$E$3:$E$1315, K$1)</f>
        <v>47</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57</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60</v>
      </c>
      <c r="P143" s="2">
        <f>SUMIFS(DataRegularSeason20242025!$AA$3:$AA$1315,DataRegularSeason20242025!$B$3:$B$1315, "&lt;=" &amp; $A143, DataRegularSeason20242025!$D$3:$D$1315, P$1)+SUMIFS(DataRegularSeason20242025!$AB$3:$AB$1315,DataRegularSeason20242025!$B$3:$B$1315, "&lt;=" &amp; $A143, DataRegularSeason20242025!$E$3:$E$1315, P$1)</f>
        <v>52</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41</v>
      </c>
      <c r="S143" s="2">
        <f>SUMIFS(DataRegularSeason20242025!$AA$3:$AA$1315,DataRegularSeason20242025!$B$3:$B$1315, "&lt;=" &amp; $A143, DataRegularSeason20242025!$D$3:$D$1315, S$1)+SUMIFS(DataRegularSeason20242025!$AB$3:$AB$1315,DataRegularSeason20242025!$B$3:$B$1315, "&lt;=" &amp; $A143, DataRegularSeason20242025!$E$3:$E$1315, S$1)</f>
        <v>45</v>
      </c>
      <c r="T143" s="2">
        <f>SUMIFS(DataRegularSeason20242025!$AA$3:$AA$1315,DataRegularSeason20242025!$B$3:$B$1315, "&lt;=" &amp; $A143, DataRegularSeason20242025!$D$3:$D$1315, T$1)+SUMIFS(DataRegularSeason20242025!$AB$3:$AB$1315,DataRegularSeason20242025!$B$3:$B$1315, "&lt;=" &amp; $A143, DataRegularSeason20242025!$E$3:$E$1315, T$1)</f>
        <v>50</v>
      </c>
      <c r="U143" s="2">
        <f>SUMIFS(DataRegularSeason20242025!$AA$3:$AA$1315,DataRegularSeason20242025!$B$3:$B$1315, "&lt;=" &amp; $A143, DataRegularSeason20242025!$D$3:$D$1315, U$1)+SUMIFS(DataRegularSeason20242025!$AB$3:$AB$1315,DataRegularSeason20242025!$B$3:$B$1315, "&lt;=" &amp; $A143, DataRegularSeason20242025!$E$3:$E$1315, U$1)</f>
        <v>52</v>
      </c>
      <c r="V143" s="2">
        <f>SUMIFS(DataRegularSeason20242025!$AA$3:$AA$1315,DataRegularSeason20242025!$B$3:$B$1315, "&lt;=" &amp; $A143, DataRegularSeason20242025!$D$3:$D$1315, V$1)+SUMIFS(DataRegularSeason20242025!$AB$3:$AB$1315,DataRegularSeason20242025!$B$3:$B$1315, "&lt;=" &amp; $A143, DataRegularSeason20242025!$E$3:$E$1315, V$1)</f>
        <v>50</v>
      </c>
      <c r="W143" s="2">
        <f>SUMIFS(DataRegularSeason20242025!$AA$3:$AA$1315,DataRegularSeason20242025!$B$3:$B$1315, "&lt;=" &amp; $A143, DataRegularSeason20242025!$D$3:$D$1315, W$1)+SUMIFS(DataRegularSeason20242025!$AB$3:$AB$1315,DataRegularSeason20242025!$B$3:$B$1315, "&lt;=" &amp; $A143, DataRegularSeason20242025!$E$3:$E$1315, W$1)</f>
        <v>48</v>
      </c>
      <c r="X143" s="2">
        <f>SUMIFS(DataRegularSeason20242025!$AA$3:$AA$1315,DataRegularSeason20242025!$B$3:$B$1315, "&lt;=" &amp; $A143, DataRegularSeason20242025!$D$3:$D$1315, X$1)+SUMIFS(DataRegularSeason20242025!$AB$3:$AB$1315,DataRegularSeason20242025!$B$3:$B$1315, "&lt;=" &amp; $A143, DataRegularSeason20242025!$E$3:$E$1315, X$1)</f>
        <v>45</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50</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62</v>
      </c>
      <c r="AC143" s="2">
        <f>SUMIFS(DataRegularSeason20242025!$AA$3:$AA$1315,DataRegularSeason20242025!$B$3:$B$1315, "&lt;=" &amp; $A143, DataRegularSeason20242025!$D$3:$D$1315, AC$1)+SUMIFS(DataRegularSeason20242025!$AB$3:$AB$1315,DataRegularSeason20242025!$B$3:$B$1315, "&lt;=" &amp; $A143, DataRegularSeason20242025!$E$3:$E$1315, AC$1)</f>
        <v>47</v>
      </c>
      <c r="AD143" s="2">
        <f>SUMIFS(DataRegularSeason20242025!$AA$3:$AA$1315,DataRegularSeason20242025!$B$3:$B$1315, "&lt;=" &amp; $A143, DataRegularSeason20242025!$D$3:$D$1315, AD$1)+SUMIFS(DataRegularSeason20242025!$AB$3:$AB$1315,DataRegularSeason20242025!$B$3:$B$1315, "&lt;=" &amp; $A143, DataRegularSeason20242025!$E$3:$E$1315, AD$1)</f>
        <v>50</v>
      </c>
      <c r="AE143" s="2">
        <f>SUMIFS(DataRegularSeason20242025!$AA$3:$AA$1315,DataRegularSeason20242025!$B$3:$B$1315, "&lt;=" &amp; $A143, DataRegularSeason20242025!$D$3:$D$1315, AE$1)+SUMIFS(DataRegularSeason20242025!$AB$3:$AB$1315,DataRegularSeason20242025!$B$3:$B$1315, "&lt;=" &amp; $A143, DataRegularSeason20242025!$E$3:$E$1315, AE$1)</f>
        <v>62</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52</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59</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34</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59</v>
      </c>
      <c r="K144" s="2">
        <f>SUMIFS(DataRegularSeason20242025!$AA$3:$AA$1315,DataRegularSeason20242025!$B$3:$B$1315, "&lt;=" &amp; $A144, DataRegularSeason20242025!$D$3:$D$1315, K$1)+SUMIFS(DataRegularSeason20242025!$AB$3:$AB$1315,DataRegularSeason20242025!$B$3:$B$1315, "&lt;=" &amp; $A144, DataRegularSeason20242025!$E$3:$E$1315, K$1)</f>
        <v>47</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57</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60</v>
      </c>
      <c r="P144" s="2">
        <f>SUMIFS(DataRegularSeason20242025!$AA$3:$AA$1315,DataRegularSeason20242025!$B$3:$B$1315, "&lt;=" &amp; $A144, DataRegularSeason20242025!$D$3:$D$1315, P$1)+SUMIFS(DataRegularSeason20242025!$AB$3:$AB$1315,DataRegularSeason20242025!$B$3:$B$1315, "&lt;=" &amp; $A144, DataRegularSeason20242025!$E$3:$E$1315, P$1)</f>
        <v>52</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41</v>
      </c>
      <c r="S144" s="2">
        <f>SUMIFS(DataRegularSeason20242025!$AA$3:$AA$1315,DataRegularSeason20242025!$B$3:$B$1315, "&lt;=" &amp; $A144, DataRegularSeason20242025!$D$3:$D$1315, S$1)+SUMIFS(DataRegularSeason20242025!$AB$3:$AB$1315,DataRegularSeason20242025!$B$3:$B$1315, "&lt;=" &amp; $A144, DataRegularSeason20242025!$E$3:$E$1315, S$1)</f>
        <v>45</v>
      </c>
      <c r="T144" s="2">
        <f>SUMIFS(DataRegularSeason20242025!$AA$3:$AA$1315,DataRegularSeason20242025!$B$3:$B$1315, "&lt;=" &amp; $A144, DataRegularSeason20242025!$D$3:$D$1315, T$1)+SUMIFS(DataRegularSeason20242025!$AB$3:$AB$1315,DataRegularSeason20242025!$B$3:$B$1315, "&lt;=" &amp; $A144, DataRegularSeason20242025!$E$3:$E$1315, T$1)</f>
        <v>50</v>
      </c>
      <c r="U144" s="2">
        <f>SUMIFS(DataRegularSeason20242025!$AA$3:$AA$1315,DataRegularSeason20242025!$B$3:$B$1315, "&lt;=" &amp; $A144, DataRegularSeason20242025!$D$3:$D$1315, U$1)+SUMIFS(DataRegularSeason20242025!$AB$3:$AB$1315,DataRegularSeason20242025!$B$3:$B$1315, "&lt;=" &amp; $A144, DataRegularSeason20242025!$E$3:$E$1315, U$1)</f>
        <v>52</v>
      </c>
      <c r="V144" s="2">
        <f>SUMIFS(DataRegularSeason20242025!$AA$3:$AA$1315,DataRegularSeason20242025!$B$3:$B$1315, "&lt;=" &amp; $A144, DataRegularSeason20242025!$D$3:$D$1315, V$1)+SUMIFS(DataRegularSeason20242025!$AB$3:$AB$1315,DataRegularSeason20242025!$B$3:$B$1315, "&lt;=" &amp; $A144, DataRegularSeason20242025!$E$3:$E$1315, V$1)</f>
        <v>50</v>
      </c>
      <c r="W144" s="2">
        <f>SUMIFS(DataRegularSeason20242025!$AA$3:$AA$1315,DataRegularSeason20242025!$B$3:$B$1315, "&lt;=" &amp; $A144, DataRegularSeason20242025!$D$3:$D$1315, W$1)+SUMIFS(DataRegularSeason20242025!$AB$3:$AB$1315,DataRegularSeason20242025!$B$3:$B$1315, "&lt;=" &amp; $A144, DataRegularSeason20242025!$E$3:$E$1315, W$1)</f>
        <v>48</v>
      </c>
      <c r="X144" s="2">
        <f>SUMIFS(DataRegularSeason20242025!$AA$3:$AA$1315,DataRegularSeason20242025!$B$3:$B$1315, "&lt;=" &amp; $A144, DataRegularSeason20242025!$D$3:$D$1315, X$1)+SUMIFS(DataRegularSeason20242025!$AB$3:$AB$1315,DataRegularSeason20242025!$B$3:$B$1315, "&lt;=" &amp; $A144, DataRegularSeason20242025!$E$3:$E$1315, X$1)</f>
        <v>45</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50</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62</v>
      </c>
      <c r="AC144" s="2">
        <f>SUMIFS(DataRegularSeason20242025!$AA$3:$AA$1315,DataRegularSeason20242025!$B$3:$B$1315, "&lt;=" &amp; $A144, DataRegularSeason20242025!$D$3:$D$1315, AC$1)+SUMIFS(DataRegularSeason20242025!$AB$3:$AB$1315,DataRegularSeason20242025!$B$3:$B$1315, "&lt;=" &amp; $A144, DataRegularSeason20242025!$E$3:$E$1315, AC$1)</f>
        <v>47</v>
      </c>
      <c r="AD144" s="2">
        <f>SUMIFS(DataRegularSeason20242025!$AA$3:$AA$1315,DataRegularSeason20242025!$B$3:$B$1315, "&lt;=" &amp; $A144, DataRegularSeason20242025!$D$3:$D$1315, AD$1)+SUMIFS(DataRegularSeason20242025!$AB$3:$AB$1315,DataRegularSeason20242025!$B$3:$B$1315, "&lt;=" &amp; $A144, DataRegularSeason20242025!$E$3:$E$1315, AD$1)</f>
        <v>50</v>
      </c>
      <c r="AE144" s="2">
        <f>SUMIFS(DataRegularSeason20242025!$AA$3:$AA$1315,DataRegularSeason20242025!$B$3:$B$1315, "&lt;=" &amp; $A144, DataRegularSeason20242025!$D$3:$D$1315, AE$1)+SUMIFS(DataRegularSeason20242025!$AB$3:$AB$1315,DataRegularSeason20242025!$B$3:$B$1315, "&lt;=" &amp; $A144, DataRegularSeason20242025!$E$3:$E$1315, AE$1)</f>
        <v>62</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52</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59</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34</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59</v>
      </c>
      <c r="K145" s="2">
        <f>SUMIFS(DataRegularSeason20242025!$AA$3:$AA$1315,DataRegularSeason20242025!$B$3:$B$1315, "&lt;=" &amp; $A145, DataRegularSeason20242025!$D$3:$D$1315, K$1)+SUMIFS(DataRegularSeason20242025!$AB$3:$AB$1315,DataRegularSeason20242025!$B$3:$B$1315, "&lt;=" &amp; $A145, DataRegularSeason20242025!$E$3:$E$1315, K$1)</f>
        <v>47</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57</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60</v>
      </c>
      <c r="P145" s="2">
        <f>SUMIFS(DataRegularSeason20242025!$AA$3:$AA$1315,DataRegularSeason20242025!$B$3:$B$1315, "&lt;=" &amp; $A145, DataRegularSeason20242025!$D$3:$D$1315, P$1)+SUMIFS(DataRegularSeason20242025!$AB$3:$AB$1315,DataRegularSeason20242025!$B$3:$B$1315, "&lt;=" &amp; $A145, DataRegularSeason20242025!$E$3:$E$1315, P$1)</f>
        <v>52</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41</v>
      </c>
      <c r="S145" s="2">
        <f>SUMIFS(DataRegularSeason20242025!$AA$3:$AA$1315,DataRegularSeason20242025!$B$3:$B$1315, "&lt;=" &amp; $A145, DataRegularSeason20242025!$D$3:$D$1315, S$1)+SUMIFS(DataRegularSeason20242025!$AB$3:$AB$1315,DataRegularSeason20242025!$B$3:$B$1315, "&lt;=" &amp; $A145, DataRegularSeason20242025!$E$3:$E$1315, S$1)</f>
        <v>45</v>
      </c>
      <c r="T145" s="2">
        <f>SUMIFS(DataRegularSeason20242025!$AA$3:$AA$1315,DataRegularSeason20242025!$B$3:$B$1315, "&lt;=" &amp; $A145, DataRegularSeason20242025!$D$3:$D$1315, T$1)+SUMIFS(DataRegularSeason20242025!$AB$3:$AB$1315,DataRegularSeason20242025!$B$3:$B$1315, "&lt;=" &amp; $A145, DataRegularSeason20242025!$E$3:$E$1315, T$1)</f>
        <v>50</v>
      </c>
      <c r="U145" s="2">
        <f>SUMIFS(DataRegularSeason20242025!$AA$3:$AA$1315,DataRegularSeason20242025!$B$3:$B$1315, "&lt;=" &amp; $A145, DataRegularSeason20242025!$D$3:$D$1315, U$1)+SUMIFS(DataRegularSeason20242025!$AB$3:$AB$1315,DataRegularSeason20242025!$B$3:$B$1315, "&lt;=" &amp; $A145, DataRegularSeason20242025!$E$3:$E$1315, U$1)</f>
        <v>52</v>
      </c>
      <c r="V145" s="2">
        <f>SUMIFS(DataRegularSeason20242025!$AA$3:$AA$1315,DataRegularSeason20242025!$B$3:$B$1315, "&lt;=" &amp; $A145, DataRegularSeason20242025!$D$3:$D$1315, V$1)+SUMIFS(DataRegularSeason20242025!$AB$3:$AB$1315,DataRegularSeason20242025!$B$3:$B$1315, "&lt;=" &amp; $A145, DataRegularSeason20242025!$E$3:$E$1315, V$1)</f>
        <v>50</v>
      </c>
      <c r="W145" s="2">
        <f>SUMIFS(DataRegularSeason20242025!$AA$3:$AA$1315,DataRegularSeason20242025!$B$3:$B$1315, "&lt;=" &amp; $A145, DataRegularSeason20242025!$D$3:$D$1315, W$1)+SUMIFS(DataRegularSeason20242025!$AB$3:$AB$1315,DataRegularSeason20242025!$B$3:$B$1315, "&lt;=" &amp; $A145, DataRegularSeason20242025!$E$3:$E$1315, W$1)</f>
        <v>48</v>
      </c>
      <c r="X145" s="2">
        <f>SUMIFS(DataRegularSeason20242025!$AA$3:$AA$1315,DataRegularSeason20242025!$B$3:$B$1315, "&lt;=" &amp; $A145, DataRegularSeason20242025!$D$3:$D$1315, X$1)+SUMIFS(DataRegularSeason20242025!$AB$3:$AB$1315,DataRegularSeason20242025!$B$3:$B$1315, "&lt;=" &amp; $A145, DataRegularSeason20242025!$E$3:$E$1315, X$1)</f>
        <v>45</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50</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62</v>
      </c>
      <c r="AC145" s="2">
        <f>SUMIFS(DataRegularSeason20242025!$AA$3:$AA$1315,DataRegularSeason20242025!$B$3:$B$1315, "&lt;=" &amp; $A145, DataRegularSeason20242025!$D$3:$D$1315, AC$1)+SUMIFS(DataRegularSeason20242025!$AB$3:$AB$1315,DataRegularSeason20242025!$B$3:$B$1315, "&lt;=" &amp; $A145, DataRegularSeason20242025!$E$3:$E$1315, AC$1)</f>
        <v>47</v>
      </c>
      <c r="AD145" s="2">
        <f>SUMIFS(DataRegularSeason20242025!$AA$3:$AA$1315,DataRegularSeason20242025!$B$3:$B$1315, "&lt;=" &amp; $A145, DataRegularSeason20242025!$D$3:$D$1315, AD$1)+SUMIFS(DataRegularSeason20242025!$AB$3:$AB$1315,DataRegularSeason20242025!$B$3:$B$1315, "&lt;=" &amp; $A145, DataRegularSeason20242025!$E$3:$E$1315, AD$1)</f>
        <v>50</v>
      </c>
      <c r="AE145" s="2">
        <f>SUMIFS(DataRegularSeason20242025!$AA$3:$AA$1315,DataRegularSeason20242025!$B$3:$B$1315, "&lt;=" &amp; $A145, DataRegularSeason20242025!$D$3:$D$1315, AE$1)+SUMIFS(DataRegularSeason20242025!$AB$3:$AB$1315,DataRegularSeason20242025!$B$3:$B$1315, "&lt;=" &amp; $A145, DataRegularSeason20242025!$E$3:$E$1315, AE$1)</f>
        <v>62</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52</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59</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34</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59</v>
      </c>
      <c r="K146" s="2">
        <f>SUMIFS(DataRegularSeason20242025!$AA$3:$AA$1315,DataRegularSeason20242025!$B$3:$B$1315, "&lt;=" &amp; $A146, DataRegularSeason20242025!$D$3:$D$1315, K$1)+SUMIFS(DataRegularSeason20242025!$AB$3:$AB$1315,DataRegularSeason20242025!$B$3:$B$1315, "&lt;=" &amp; $A146, DataRegularSeason20242025!$E$3:$E$1315, K$1)</f>
        <v>47</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57</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60</v>
      </c>
      <c r="P146" s="2">
        <f>SUMIFS(DataRegularSeason20242025!$AA$3:$AA$1315,DataRegularSeason20242025!$B$3:$B$1315, "&lt;=" &amp; $A146, DataRegularSeason20242025!$D$3:$D$1315, P$1)+SUMIFS(DataRegularSeason20242025!$AB$3:$AB$1315,DataRegularSeason20242025!$B$3:$B$1315, "&lt;=" &amp; $A146, DataRegularSeason20242025!$E$3:$E$1315, P$1)</f>
        <v>52</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41</v>
      </c>
      <c r="S146" s="2">
        <f>SUMIFS(DataRegularSeason20242025!$AA$3:$AA$1315,DataRegularSeason20242025!$B$3:$B$1315, "&lt;=" &amp; $A146, DataRegularSeason20242025!$D$3:$D$1315, S$1)+SUMIFS(DataRegularSeason20242025!$AB$3:$AB$1315,DataRegularSeason20242025!$B$3:$B$1315, "&lt;=" &amp; $A146, DataRegularSeason20242025!$E$3:$E$1315, S$1)</f>
        <v>45</v>
      </c>
      <c r="T146" s="2">
        <f>SUMIFS(DataRegularSeason20242025!$AA$3:$AA$1315,DataRegularSeason20242025!$B$3:$B$1315, "&lt;=" &amp; $A146, DataRegularSeason20242025!$D$3:$D$1315, T$1)+SUMIFS(DataRegularSeason20242025!$AB$3:$AB$1315,DataRegularSeason20242025!$B$3:$B$1315, "&lt;=" &amp; $A146, DataRegularSeason20242025!$E$3:$E$1315, T$1)</f>
        <v>50</v>
      </c>
      <c r="U146" s="2">
        <f>SUMIFS(DataRegularSeason20242025!$AA$3:$AA$1315,DataRegularSeason20242025!$B$3:$B$1315, "&lt;=" &amp; $A146, DataRegularSeason20242025!$D$3:$D$1315, U$1)+SUMIFS(DataRegularSeason20242025!$AB$3:$AB$1315,DataRegularSeason20242025!$B$3:$B$1315, "&lt;=" &amp; $A146, DataRegularSeason20242025!$E$3:$E$1315, U$1)</f>
        <v>52</v>
      </c>
      <c r="V146" s="2">
        <f>SUMIFS(DataRegularSeason20242025!$AA$3:$AA$1315,DataRegularSeason20242025!$B$3:$B$1315, "&lt;=" &amp; $A146, DataRegularSeason20242025!$D$3:$D$1315, V$1)+SUMIFS(DataRegularSeason20242025!$AB$3:$AB$1315,DataRegularSeason20242025!$B$3:$B$1315, "&lt;=" &amp; $A146, DataRegularSeason20242025!$E$3:$E$1315, V$1)</f>
        <v>50</v>
      </c>
      <c r="W146" s="2">
        <f>SUMIFS(DataRegularSeason20242025!$AA$3:$AA$1315,DataRegularSeason20242025!$B$3:$B$1315, "&lt;=" &amp; $A146, DataRegularSeason20242025!$D$3:$D$1315, W$1)+SUMIFS(DataRegularSeason20242025!$AB$3:$AB$1315,DataRegularSeason20242025!$B$3:$B$1315, "&lt;=" &amp; $A146, DataRegularSeason20242025!$E$3:$E$1315, W$1)</f>
        <v>48</v>
      </c>
      <c r="X146" s="2">
        <f>SUMIFS(DataRegularSeason20242025!$AA$3:$AA$1315,DataRegularSeason20242025!$B$3:$B$1315, "&lt;=" &amp; $A146, DataRegularSeason20242025!$D$3:$D$1315, X$1)+SUMIFS(DataRegularSeason20242025!$AB$3:$AB$1315,DataRegularSeason20242025!$B$3:$B$1315, "&lt;=" &amp; $A146, DataRegularSeason20242025!$E$3:$E$1315, X$1)</f>
        <v>45</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50</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62</v>
      </c>
      <c r="AC146" s="2">
        <f>SUMIFS(DataRegularSeason20242025!$AA$3:$AA$1315,DataRegularSeason20242025!$B$3:$B$1315, "&lt;=" &amp; $A146, DataRegularSeason20242025!$D$3:$D$1315, AC$1)+SUMIFS(DataRegularSeason20242025!$AB$3:$AB$1315,DataRegularSeason20242025!$B$3:$B$1315, "&lt;=" &amp; $A146, DataRegularSeason20242025!$E$3:$E$1315, AC$1)</f>
        <v>47</v>
      </c>
      <c r="AD146" s="2">
        <f>SUMIFS(DataRegularSeason20242025!$AA$3:$AA$1315,DataRegularSeason20242025!$B$3:$B$1315, "&lt;=" &amp; $A146, DataRegularSeason20242025!$D$3:$D$1315, AD$1)+SUMIFS(DataRegularSeason20242025!$AB$3:$AB$1315,DataRegularSeason20242025!$B$3:$B$1315, "&lt;=" &amp; $A146, DataRegularSeason20242025!$E$3:$E$1315, AD$1)</f>
        <v>50</v>
      </c>
      <c r="AE146" s="2">
        <f>SUMIFS(DataRegularSeason20242025!$AA$3:$AA$1315,DataRegularSeason20242025!$B$3:$B$1315, "&lt;=" &amp; $A146, DataRegularSeason20242025!$D$3:$D$1315, AE$1)+SUMIFS(DataRegularSeason20242025!$AB$3:$AB$1315,DataRegularSeason20242025!$B$3:$B$1315, "&lt;=" &amp; $A146, DataRegularSeason20242025!$E$3:$E$1315, AE$1)</f>
        <v>62</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52</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59</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34</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59</v>
      </c>
      <c r="K147" s="2">
        <f>SUMIFS(DataRegularSeason20242025!$AA$3:$AA$1315,DataRegularSeason20242025!$B$3:$B$1315, "&lt;=" &amp; $A147, DataRegularSeason20242025!$D$3:$D$1315, K$1)+SUMIFS(DataRegularSeason20242025!$AB$3:$AB$1315,DataRegularSeason20242025!$B$3:$B$1315, "&lt;=" &amp; $A147, DataRegularSeason20242025!$E$3:$E$1315, K$1)</f>
        <v>47</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57</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60</v>
      </c>
      <c r="P147" s="2">
        <f>SUMIFS(DataRegularSeason20242025!$AA$3:$AA$1315,DataRegularSeason20242025!$B$3:$B$1315, "&lt;=" &amp; $A147, DataRegularSeason20242025!$D$3:$D$1315, P$1)+SUMIFS(DataRegularSeason20242025!$AB$3:$AB$1315,DataRegularSeason20242025!$B$3:$B$1315, "&lt;=" &amp; $A147, DataRegularSeason20242025!$E$3:$E$1315, P$1)</f>
        <v>52</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41</v>
      </c>
      <c r="S147" s="2">
        <f>SUMIFS(DataRegularSeason20242025!$AA$3:$AA$1315,DataRegularSeason20242025!$B$3:$B$1315, "&lt;=" &amp; $A147, DataRegularSeason20242025!$D$3:$D$1315, S$1)+SUMIFS(DataRegularSeason20242025!$AB$3:$AB$1315,DataRegularSeason20242025!$B$3:$B$1315, "&lt;=" &amp; $A147, DataRegularSeason20242025!$E$3:$E$1315, S$1)</f>
        <v>45</v>
      </c>
      <c r="T147" s="2">
        <f>SUMIFS(DataRegularSeason20242025!$AA$3:$AA$1315,DataRegularSeason20242025!$B$3:$B$1315, "&lt;=" &amp; $A147, DataRegularSeason20242025!$D$3:$D$1315, T$1)+SUMIFS(DataRegularSeason20242025!$AB$3:$AB$1315,DataRegularSeason20242025!$B$3:$B$1315, "&lt;=" &amp; $A147, DataRegularSeason20242025!$E$3:$E$1315, T$1)</f>
        <v>50</v>
      </c>
      <c r="U147" s="2">
        <f>SUMIFS(DataRegularSeason20242025!$AA$3:$AA$1315,DataRegularSeason20242025!$B$3:$B$1315, "&lt;=" &amp; $A147, DataRegularSeason20242025!$D$3:$D$1315, U$1)+SUMIFS(DataRegularSeason20242025!$AB$3:$AB$1315,DataRegularSeason20242025!$B$3:$B$1315, "&lt;=" &amp; $A147, DataRegularSeason20242025!$E$3:$E$1315, U$1)</f>
        <v>52</v>
      </c>
      <c r="V147" s="2">
        <f>SUMIFS(DataRegularSeason20242025!$AA$3:$AA$1315,DataRegularSeason20242025!$B$3:$B$1315, "&lt;=" &amp; $A147, DataRegularSeason20242025!$D$3:$D$1315, V$1)+SUMIFS(DataRegularSeason20242025!$AB$3:$AB$1315,DataRegularSeason20242025!$B$3:$B$1315, "&lt;=" &amp; $A147, DataRegularSeason20242025!$E$3:$E$1315, V$1)</f>
        <v>50</v>
      </c>
      <c r="W147" s="2">
        <f>SUMIFS(DataRegularSeason20242025!$AA$3:$AA$1315,DataRegularSeason20242025!$B$3:$B$1315, "&lt;=" &amp; $A147, DataRegularSeason20242025!$D$3:$D$1315, W$1)+SUMIFS(DataRegularSeason20242025!$AB$3:$AB$1315,DataRegularSeason20242025!$B$3:$B$1315, "&lt;=" &amp; $A147, DataRegularSeason20242025!$E$3:$E$1315, W$1)</f>
        <v>48</v>
      </c>
      <c r="X147" s="2">
        <f>SUMIFS(DataRegularSeason20242025!$AA$3:$AA$1315,DataRegularSeason20242025!$B$3:$B$1315, "&lt;=" &amp; $A147, DataRegularSeason20242025!$D$3:$D$1315, X$1)+SUMIFS(DataRegularSeason20242025!$AB$3:$AB$1315,DataRegularSeason20242025!$B$3:$B$1315, "&lt;=" &amp; $A147, DataRegularSeason20242025!$E$3:$E$1315, X$1)</f>
        <v>45</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50</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62</v>
      </c>
      <c r="AC147" s="2">
        <f>SUMIFS(DataRegularSeason20242025!$AA$3:$AA$1315,DataRegularSeason20242025!$B$3:$B$1315, "&lt;=" &amp; $A147, DataRegularSeason20242025!$D$3:$D$1315, AC$1)+SUMIFS(DataRegularSeason20242025!$AB$3:$AB$1315,DataRegularSeason20242025!$B$3:$B$1315, "&lt;=" &amp; $A147, DataRegularSeason20242025!$E$3:$E$1315, AC$1)</f>
        <v>47</v>
      </c>
      <c r="AD147" s="2">
        <f>SUMIFS(DataRegularSeason20242025!$AA$3:$AA$1315,DataRegularSeason20242025!$B$3:$B$1315, "&lt;=" &amp; $A147, DataRegularSeason20242025!$D$3:$D$1315, AD$1)+SUMIFS(DataRegularSeason20242025!$AB$3:$AB$1315,DataRegularSeason20242025!$B$3:$B$1315, "&lt;=" &amp; $A147, DataRegularSeason20242025!$E$3:$E$1315, AD$1)</f>
        <v>50</v>
      </c>
      <c r="AE147" s="2">
        <f>SUMIFS(DataRegularSeason20242025!$AA$3:$AA$1315,DataRegularSeason20242025!$B$3:$B$1315, "&lt;=" &amp; $A147, DataRegularSeason20242025!$D$3:$D$1315, AE$1)+SUMIFS(DataRegularSeason20242025!$AB$3:$AB$1315,DataRegularSeason20242025!$B$3:$B$1315, "&lt;=" &amp; $A147, DataRegularSeason20242025!$E$3:$E$1315, AE$1)</f>
        <v>62</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52</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59</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34</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59</v>
      </c>
      <c r="K148" s="2">
        <f>SUMIFS(DataRegularSeason20242025!$AA$3:$AA$1315,DataRegularSeason20242025!$B$3:$B$1315, "&lt;=" &amp; $A148, DataRegularSeason20242025!$D$3:$D$1315, K$1)+SUMIFS(DataRegularSeason20242025!$AB$3:$AB$1315,DataRegularSeason20242025!$B$3:$B$1315, "&lt;=" &amp; $A148, DataRegularSeason20242025!$E$3:$E$1315, K$1)</f>
        <v>47</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57</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60</v>
      </c>
      <c r="P148" s="2">
        <f>SUMIFS(DataRegularSeason20242025!$AA$3:$AA$1315,DataRegularSeason20242025!$B$3:$B$1315, "&lt;=" &amp; $A148, DataRegularSeason20242025!$D$3:$D$1315, P$1)+SUMIFS(DataRegularSeason20242025!$AB$3:$AB$1315,DataRegularSeason20242025!$B$3:$B$1315, "&lt;=" &amp; $A148, DataRegularSeason20242025!$E$3:$E$1315, P$1)</f>
        <v>52</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41</v>
      </c>
      <c r="S148" s="2">
        <f>SUMIFS(DataRegularSeason20242025!$AA$3:$AA$1315,DataRegularSeason20242025!$B$3:$B$1315, "&lt;=" &amp; $A148, DataRegularSeason20242025!$D$3:$D$1315, S$1)+SUMIFS(DataRegularSeason20242025!$AB$3:$AB$1315,DataRegularSeason20242025!$B$3:$B$1315, "&lt;=" &amp; $A148, DataRegularSeason20242025!$E$3:$E$1315, S$1)</f>
        <v>45</v>
      </c>
      <c r="T148" s="2">
        <f>SUMIFS(DataRegularSeason20242025!$AA$3:$AA$1315,DataRegularSeason20242025!$B$3:$B$1315, "&lt;=" &amp; $A148, DataRegularSeason20242025!$D$3:$D$1315, T$1)+SUMIFS(DataRegularSeason20242025!$AB$3:$AB$1315,DataRegularSeason20242025!$B$3:$B$1315, "&lt;=" &amp; $A148, DataRegularSeason20242025!$E$3:$E$1315, T$1)</f>
        <v>50</v>
      </c>
      <c r="U148" s="2">
        <f>SUMIFS(DataRegularSeason20242025!$AA$3:$AA$1315,DataRegularSeason20242025!$B$3:$B$1315, "&lt;=" &amp; $A148, DataRegularSeason20242025!$D$3:$D$1315, U$1)+SUMIFS(DataRegularSeason20242025!$AB$3:$AB$1315,DataRegularSeason20242025!$B$3:$B$1315, "&lt;=" &amp; $A148, DataRegularSeason20242025!$E$3:$E$1315, U$1)</f>
        <v>52</v>
      </c>
      <c r="V148" s="2">
        <f>SUMIFS(DataRegularSeason20242025!$AA$3:$AA$1315,DataRegularSeason20242025!$B$3:$B$1315, "&lt;=" &amp; $A148, DataRegularSeason20242025!$D$3:$D$1315, V$1)+SUMIFS(DataRegularSeason20242025!$AB$3:$AB$1315,DataRegularSeason20242025!$B$3:$B$1315, "&lt;=" &amp; $A148, DataRegularSeason20242025!$E$3:$E$1315, V$1)</f>
        <v>50</v>
      </c>
      <c r="W148" s="2">
        <f>SUMIFS(DataRegularSeason20242025!$AA$3:$AA$1315,DataRegularSeason20242025!$B$3:$B$1315, "&lt;=" &amp; $A148, DataRegularSeason20242025!$D$3:$D$1315, W$1)+SUMIFS(DataRegularSeason20242025!$AB$3:$AB$1315,DataRegularSeason20242025!$B$3:$B$1315, "&lt;=" &amp; $A148, DataRegularSeason20242025!$E$3:$E$1315, W$1)</f>
        <v>48</v>
      </c>
      <c r="X148" s="2">
        <f>SUMIFS(DataRegularSeason20242025!$AA$3:$AA$1315,DataRegularSeason20242025!$B$3:$B$1315, "&lt;=" &amp; $A148, DataRegularSeason20242025!$D$3:$D$1315, X$1)+SUMIFS(DataRegularSeason20242025!$AB$3:$AB$1315,DataRegularSeason20242025!$B$3:$B$1315, "&lt;=" &amp; $A148, DataRegularSeason20242025!$E$3:$E$1315, X$1)</f>
        <v>45</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50</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62</v>
      </c>
      <c r="AC148" s="2">
        <f>SUMIFS(DataRegularSeason20242025!$AA$3:$AA$1315,DataRegularSeason20242025!$B$3:$B$1315, "&lt;=" &amp; $A148, DataRegularSeason20242025!$D$3:$D$1315, AC$1)+SUMIFS(DataRegularSeason20242025!$AB$3:$AB$1315,DataRegularSeason20242025!$B$3:$B$1315, "&lt;=" &amp; $A148, DataRegularSeason20242025!$E$3:$E$1315, AC$1)</f>
        <v>47</v>
      </c>
      <c r="AD148" s="2">
        <f>SUMIFS(DataRegularSeason20242025!$AA$3:$AA$1315,DataRegularSeason20242025!$B$3:$B$1315, "&lt;=" &amp; $A148, DataRegularSeason20242025!$D$3:$D$1315, AD$1)+SUMIFS(DataRegularSeason20242025!$AB$3:$AB$1315,DataRegularSeason20242025!$B$3:$B$1315, "&lt;=" &amp; $A148, DataRegularSeason20242025!$E$3:$E$1315, AD$1)</f>
        <v>50</v>
      </c>
      <c r="AE148" s="2">
        <f>SUMIFS(DataRegularSeason20242025!$AA$3:$AA$1315,DataRegularSeason20242025!$B$3:$B$1315, "&lt;=" &amp; $A148, DataRegularSeason20242025!$D$3:$D$1315, AE$1)+SUMIFS(DataRegularSeason20242025!$AB$3:$AB$1315,DataRegularSeason20242025!$B$3:$B$1315, "&lt;=" &amp; $A148, DataRegularSeason20242025!$E$3:$E$1315, AE$1)</f>
        <v>62</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52</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59</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34</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59</v>
      </c>
      <c r="K149" s="2">
        <f>SUMIFS(DataRegularSeason20242025!$AA$3:$AA$1315,DataRegularSeason20242025!$B$3:$B$1315, "&lt;=" &amp; $A149, DataRegularSeason20242025!$D$3:$D$1315, K$1)+SUMIFS(DataRegularSeason20242025!$AB$3:$AB$1315,DataRegularSeason20242025!$B$3:$B$1315, "&lt;=" &amp; $A149, DataRegularSeason20242025!$E$3:$E$1315, K$1)</f>
        <v>47</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57</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60</v>
      </c>
      <c r="P149" s="2">
        <f>SUMIFS(DataRegularSeason20242025!$AA$3:$AA$1315,DataRegularSeason20242025!$B$3:$B$1315, "&lt;=" &amp; $A149, DataRegularSeason20242025!$D$3:$D$1315, P$1)+SUMIFS(DataRegularSeason20242025!$AB$3:$AB$1315,DataRegularSeason20242025!$B$3:$B$1315, "&lt;=" &amp; $A149, DataRegularSeason20242025!$E$3:$E$1315, P$1)</f>
        <v>52</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41</v>
      </c>
      <c r="S149" s="2">
        <f>SUMIFS(DataRegularSeason20242025!$AA$3:$AA$1315,DataRegularSeason20242025!$B$3:$B$1315, "&lt;=" &amp; $A149, DataRegularSeason20242025!$D$3:$D$1315, S$1)+SUMIFS(DataRegularSeason20242025!$AB$3:$AB$1315,DataRegularSeason20242025!$B$3:$B$1315, "&lt;=" &amp; $A149, DataRegularSeason20242025!$E$3:$E$1315, S$1)</f>
        <v>45</v>
      </c>
      <c r="T149" s="2">
        <f>SUMIFS(DataRegularSeason20242025!$AA$3:$AA$1315,DataRegularSeason20242025!$B$3:$B$1315, "&lt;=" &amp; $A149, DataRegularSeason20242025!$D$3:$D$1315, T$1)+SUMIFS(DataRegularSeason20242025!$AB$3:$AB$1315,DataRegularSeason20242025!$B$3:$B$1315, "&lt;=" &amp; $A149, DataRegularSeason20242025!$E$3:$E$1315, T$1)</f>
        <v>50</v>
      </c>
      <c r="U149" s="2">
        <f>SUMIFS(DataRegularSeason20242025!$AA$3:$AA$1315,DataRegularSeason20242025!$B$3:$B$1315, "&lt;=" &amp; $A149, DataRegularSeason20242025!$D$3:$D$1315, U$1)+SUMIFS(DataRegularSeason20242025!$AB$3:$AB$1315,DataRegularSeason20242025!$B$3:$B$1315, "&lt;=" &amp; $A149, DataRegularSeason20242025!$E$3:$E$1315, U$1)</f>
        <v>52</v>
      </c>
      <c r="V149" s="2">
        <f>SUMIFS(DataRegularSeason20242025!$AA$3:$AA$1315,DataRegularSeason20242025!$B$3:$B$1315, "&lt;=" &amp; $A149, DataRegularSeason20242025!$D$3:$D$1315, V$1)+SUMIFS(DataRegularSeason20242025!$AB$3:$AB$1315,DataRegularSeason20242025!$B$3:$B$1315, "&lt;=" &amp; $A149, DataRegularSeason20242025!$E$3:$E$1315, V$1)</f>
        <v>50</v>
      </c>
      <c r="W149" s="2">
        <f>SUMIFS(DataRegularSeason20242025!$AA$3:$AA$1315,DataRegularSeason20242025!$B$3:$B$1315, "&lt;=" &amp; $A149, DataRegularSeason20242025!$D$3:$D$1315, W$1)+SUMIFS(DataRegularSeason20242025!$AB$3:$AB$1315,DataRegularSeason20242025!$B$3:$B$1315, "&lt;=" &amp; $A149, DataRegularSeason20242025!$E$3:$E$1315, W$1)</f>
        <v>48</v>
      </c>
      <c r="X149" s="2">
        <f>SUMIFS(DataRegularSeason20242025!$AA$3:$AA$1315,DataRegularSeason20242025!$B$3:$B$1315, "&lt;=" &amp; $A149, DataRegularSeason20242025!$D$3:$D$1315, X$1)+SUMIFS(DataRegularSeason20242025!$AB$3:$AB$1315,DataRegularSeason20242025!$B$3:$B$1315, "&lt;=" &amp; $A149, DataRegularSeason20242025!$E$3:$E$1315, X$1)</f>
        <v>45</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50</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62</v>
      </c>
      <c r="AC149" s="2">
        <f>SUMIFS(DataRegularSeason20242025!$AA$3:$AA$1315,DataRegularSeason20242025!$B$3:$B$1315, "&lt;=" &amp; $A149, DataRegularSeason20242025!$D$3:$D$1315, AC$1)+SUMIFS(DataRegularSeason20242025!$AB$3:$AB$1315,DataRegularSeason20242025!$B$3:$B$1315, "&lt;=" &amp; $A149, DataRegularSeason20242025!$E$3:$E$1315, AC$1)</f>
        <v>47</v>
      </c>
      <c r="AD149" s="2">
        <f>SUMIFS(DataRegularSeason20242025!$AA$3:$AA$1315,DataRegularSeason20242025!$B$3:$B$1315, "&lt;=" &amp; $A149, DataRegularSeason20242025!$D$3:$D$1315, AD$1)+SUMIFS(DataRegularSeason20242025!$AB$3:$AB$1315,DataRegularSeason20242025!$B$3:$B$1315, "&lt;=" &amp; $A149, DataRegularSeason20242025!$E$3:$E$1315, AD$1)</f>
        <v>50</v>
      </c>
      <c r="AE149" s="2">
        <f>SUMIFS(DataRegularSeason20242025!$AA$3:$AA$1315,DataRegularSeason20242025!$B$3:$B$1315, "&lt;=" &amp; $A149, DataRegularSeason20242025!$D$3:$D$1315, AE$1)+SUMIFS(DataRegularSeason20242025!$AB$3:$AB$1315,DataRegularSeason20242025!$B$3:$B$1315, "&lt;=" &amp; $A149, DataRegularSeason20242025!$E$3:$E$1315, AE$1)</f>
        <v>62</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52</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59</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34</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59</v>
      </c>
      <c r="K150" s="2">
        <f>SUMIFS(DataRegularSeason20242025!$AA$3:$AA$1315,DataRegularSeason20242025!$B$3:$B$1315, "&lt;=" &amp; $A150, DataRegularSeason20242025!$D$3:$D$1315, K$1)+SUMIFS(DataRegularSeason20242025!$AB$3:$AB$1315,DataRegularSeason20242025!$B$3:$B$1315, "&lt;=" &amp; $A150, DataRegularSeason20242025!$E$3:$E$1315, K$1)</f>
        <v>47</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57</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60</v>
      </c>
      <c r="P150" s="2">
        <f>SUMIFS(DataRegularSeason20242025!$AA$3:$AA$1315,DataRegularSeason20242025!$B$3:$B$1315, "&lt;=" &amp; $A150, DataRegularSeason20242025!$D$3:$D$1315, P$1)+SUMIFS(DataRegularSeason20242025!$AB$3:$AB$1315,DataRegularSeason20242025!$B$3:$B$1315, "&lt;=" &amp; $A150, DataRegularSeason20242025!$E$3:$E$1315, P$1)</f>
        <v>52</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41</v>
      </c>
      <c r="S150" s="2">
        <f>SUMIFS(DataRegularSeason20242025!$AA$3:$AA$1315,DataRegularSeason20242025!$B$3:$B$1315, "&lt;=" &amp; $A150, DataRegularSeason20242025!$D$3:$D$1315, S$1)+SUMIFS(DataRegularSeason20242025!$AB$3:$AB$1315,DataRegularSeason20242025!$B$3:$B$1315, "&lt;=" &amp; $A150, DataRegularSeason20242025!$E$3:$E$1315, S$1)</f>
        <v>45</v>
      </c>
      <c r="T150" s="2">
        <f>SUMIFS(DataRegularSeason20242025!$AA$3:$AA$1315,DataRegularSeason20242025!$B$3:$B$1315, "&lt;=" &amp; $A150, DataRegularSeason20242025!$D$3:$D$1315, T$1)+SUMIFS(DataRegularSeason20242025!$AB$3:$AB$1315,DataRegularSeason20242025!$B$3:$B$1315, "&lt;=" &amp; $A150, DataRegularSeason20242025!$E$3:$E$1315, T$1)</f>
        <v>50</v>
      </c>
      <c r="U150" s="2">
        <f>SUMIFS(DataRegularSeason20242025!$AA$3:$AA$1315,DataRegularSeason20242025!$B$3:$B$1315, "&lt;=" &amp; $A150, DataRegularSeason20242025!$D$3:$D$1315, U$1)+SUMIFS(DataRegularSeason20242025!$AB$3:$AB$1315,DataRegularSeason20242025!$B$3:$B$1315, "&lt;=" &amp; $A150, DataRegularSeason20242025!$E$3:$E$1315, U$1)</f>
        <v>52</v>
      </c>
      <c r="V150" s="2">
        <f>SUMIFS(DataRegularSeason20242025!$AA$3:$AA$1315,DataRegularSeason20242025!$B$3:$B$1315, "&lt;=" &amp; $A150, DataRegularSeason20242025!$D$3:$D$1315, V$1)+SUMIFS(DataRegularSeason20242025!$AB$3:$AB$1315,DataRegularSeason20242025!$B$3:$B$1315, "&lt;=" &amp; $A150, DataRegularSeason20242025!$E$3:$E$1315, V$1)</f>
        <v>50</v>
      </c>
      <c r="W150" s="2">
        <f>SUMIFS(DataRegularSeason20242025!$AA$3:$AA$1315,DataRegularSeason20242025!$B$3:$B$1315, "&lt;=" &amp; $A150, DataRegularSeason20242025!$D$3:$D$1315, W$1)+SUMIFS(DataRegularSeason20242025!$AB$3:$AB$1315,DataRegularSeason20242025!$B$3:$B$1315, "&lt;=" &amp; $A150, DataRegularSeason20242025!$E$3:$E$1315, W$1)</f>
        <v>48</v>
      </c>
      <c r="X150" s="2">
        <f>SUMIFS(DataRegularSeason20242025!$AA$3:$AA$1315,DataRegularSeason20242025!$B$3:$B$1315, "&lt;=" &amp; $A150, DataRegularSeason20242025!$D$3:$D$1315, X$1)+SUMIFS(DataRegularSeason20242025!$AB$3:$AB$1315,DataRegularSeason20242025!$B$3:$B$1315, "&lt;=" &amp; $A150, DataRegularSeason20242025!$E$3:$E$1315, X$1)</f>
        <v>45</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50</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62</v>
      </c>
      <c r="AC150" s="2">
        <f>SUMIFS(DataRegularSeason20242025!$AA$3:$AA$1315,DataRegularSeason20242025!$B$3:$B$1315, "&lt;=" &amp; $A150, DataRegularSeason20242025!$D$3:$D$1315, AC$1)+SUMIFS(DataRegularSeason20242025!$AB$3:$AB$1315,DataRegularSeason20242025!$B$3:$B$1315, "&lt;=" &amp; $A150, DataRegularSeason20242025!$E$3:$E$1315, AC$1)</f>
        <v>47</v>
      </c>
      <c r="AD150" s="2">
        <f>SUMIFS(DataRegularSeason20242025!$AA$3:$AA$1315,DataRegularSeason20242025!$B$3:$B$1315, "&lt;=" &amp; $A150, DataRegularSeason20242025!$D$3:$D$1315, AD$1)+SUMIFS(DataRegularSeason20242025!$AB$3:$AB$1315,DataRegularSeason20242025!$B$3:$B$1315, "&lt;=" &amp; $A150, DataRegularSeason20242025!$E$3:$E$1315, AD$1)</f>
        <v>50</v>
      </c>
      <c r="AE150" s="2">
        <f>SUMIFS(DataRegularSeason20242025!$AA$3:$AA$1315,DataRegularSeason20242025!$B$3:$B$1315, "&lt;=" &amp; $A150, DataRegularSeason20242025!$D$3:$D$1315, AE$1)+SUMIFS(DataRegularSeason20242025!$AB$3:$AB$1315,DataRegularSeason20242025!$B$3:$B$1315, "&lt;=" &amp; $A150, DataRegularSeason20242025!$E$3:$E$1315, AE$1)</f>
        <v>62</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52</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59</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34</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59</v>
      </c>
      <c r="K151" s="2">
        <f>SUMIFS(DataRegularSeason20242025!$AA$3:$AA$1315,DataRegularSeason20242025!$B$3:$B$1315, "&lt;=" &amp; $A151, DataRegularSeason20242025!$D$3:$D$1315, K$1)+SUMIFS(DataRegularSeason20242025!$AB$3:$AB$1315,DataRegularSeason20242025!$B$3:$B$1315, "&lt;=" &amp; $A151, DataRegularSeason20242025!$E$3:$E$1315, K$1)</f>
        <v>47</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57</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60</v>
      </c>
      <c r="P151" s="2">
        <f>SUMIFS(DataRegularSeason20242025!$AA$3:$AA$1315,DataRegularSeason20242025!$B$3:$B$1315, "&lt;=" &amp; $A151, DataRegularSeason20242025!$D$3:$D$1315, P$1)+SUMIFS(DataRegularSeason20242025!$AB$3:$AB$1315,DataRegularSeason20242025!$B$3:$B$1315, "&lt;=" &amp; $A151, DataRegularSeason20242025!$E$3:$E$1315, P$1)</f>
        <v>52</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41</v>
      </c>
      <c r="S151" s="2">
        <f>SUMIFS(DataRegularSeason20242025!$AA$3:$AA$1315,DataRegularSeason20242025!$B$3:$B$1315, "&lt;=" &amp; $A151, DataRegularSeason20242025!$D$3:$D$1315, S$1)+SUMIFS(DataRegularSeason20242025!$AB$3:$AB$1315,DataRegularSeason20242025!$B$3:$B$1315, "&lt;=" &amp; $A151, DataRegularSeason20242025!$E$3:$E$1315, S$1)</f>
        <v>45</v>
      </c>
      <c r="T151" s="2">
        <f>SUMIFS(DataRegularSeason20242025!$AA$3:$AA$1315,DataRegularSeason20242025!$B$3:$B$1315, "&lt;=" &amp; $A151, DataRegularSeason20242025!$D$3:$D$1315, T$1)+SUMIFS(DataRegularSeason20242025!$AB$3:$AB$1315,DataRegularSeason20242025!$B$3:$B$1315, "&lt;=" &amp; $A151, DataRegularSeason20242025!$E$3:$E$1315, T$1)</f>
        <v>50</v>
      </c>
      <c r="U151" s="2">
        <f>SUMIFS(DataRegularSeason20242025!$AA$3:$AA$1315,DataRegularSeason20242025!$B$3:$B$1315, "&lt;=" &amp; $A151, DataRegularSeason20242025!$D$3:$D$1315, U$1)+SUMIFS(DataRegularSeason20242025!$AB$3:$AB$1315,DataRegularSeason20242025!$B$3:$B$1315, "&lt;=" &amp; $A151, DataRegularSeason20242025!$E$3:$E$1315, U$1)</f>
        <v>52</v>
      </c>
      <c r="V151" s="2">
        <f>SUMIFS(DataRegularSeason20242025!$AA$3:$AA$1315,DataRegularSeason20242025!$B$3:$B$1315, "&lt;=" &amp; $A151, DataRegularSeason20242025!$D$3:$D$1315, V$1)+SUMIFS(DataRegularSeason20242025!$AB$3:$AB$1315,DataRegularSeason20242025!$B$3:$B$1315, "&lt;=" &amp; $A151, DataRegularSeason20242025!$E$3:$E$1315, V$1)</f>
        <v>50</v>
      </c>
      <c r="W151" s="2">
        <f>SUMIFS(DataRegularSeason20242025!$AA$3:$AA$1315,DataRegularSeason20242025!$B$3:$B$1315, "&lt;=" &amp; $A151, DataRegularSeason20242025!$D$3:$D$1315, W$1)+SUMIFS(DataRegularSeason20242025!$AB$3:$AB$1315,DataRegularSeason20242025!$B$3:$B$1315, "&lt;=" &amp; $A151, DataRegularSeason20242025!$E$3:$E$1315, W$1)</f>
        <v>48</v>
      </c>
      <c r="X151" s="2">
        <f>SUMIFS(DataRegularSeason20242025!$AA$3:$AA$1315,DataRegularSeason20242025!$B$3:$B$1315, "&lt;=" &amp; $A151, DataRegularSeason20242025!$D$3:$D$1315, X$1)+SUMIFS(DataRegularSeason20242025!$AB$3:$AB$1315,DataRegularSeason20242025!$B$3:$B$1315, "&lt;=" &amp; $A151, DataRegularSeason20242025!$E$3:$E$1315, X$1)</f>
        <v>45</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50</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62</v>
      </c>
      <c r="AC151" s="2">
        <f>SUMIFS(DataRegularSeason20242025!$AA$3:$AA$1315,DataRegularSeason20242025!$B$3:$B$1315, "&lt;=" &amp; $A151, DataRegularSeason20242025!$D$3:$D$1315, AC$1)+SUMIFS(DataRegularSeason20242025!$AB$3:$AB$1315,DataRegularSeason20242025!$B$3:$B$1315, "&lt;=" &amp; $A151, DataRegularSeason20242025!$E$3:$E$1315, AC$1)</f>
        <v>47</v>
      </c>
      <c r="AD151" s="2">
        <f>SUMIFS(DataRegularSeason20242025!$AA$3:$AA$1315,DataRegularSeason20242025!$B$3:$B$1315, "&lt;=" &amp; $A151, DataRegularSeason20242025!$D$3:$D$1315, AD$1)+SUMIFS(DataRegularSeason20242025!$AB$3:$AB$1315,DataRegularSeason20242025!$B$3:$B$1315, "&lt;=" &amp; $A151, DataRegularSeason20242025!$E$3:$E$1315, AD$1)</f>
        <v>50</v>
      </c>
      <c r="AE151" s="2">
        <f>SUMIFS(DataRegularSeason20242025!$AA$3:$AA$1315,DataRegularSeason20242025!$B$3:$B$1315, "&lt;=" &amp; $A151, DataRegularSeason20242025!$D$3:$D$1315, AE$1)+SUMIFS(DataRegularSeason20242025!$AB$3:$AB$1315,DataRegularSeason20242025!$B$3:$B$1315, "&lt;=" &amp; $A151, DataRegularSeason20242025!$E$3:$E$1315, AE$1)</f>
        <v>62</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52</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59</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34</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59</v>
      </c>
      <c r="K152" s="2">
        <f>SUMIFS(DataRegularSeason20242025!$AA$3:$AA$1315,DataRegularSeason20242025!$B$3:$B$1315, "&lt;=" &amp; $A152, DataRegularSeason20242025!$D$3:$D$1315, K$1)+SUMIFS(DataRegularSeason20242025!$AB$3:$AB$1315,DataRegularSeason20242025!$B$3:$B$1315, "&lt;=" &amp; $A152, DataRegularSeason20242025!$E$3:$E$1315, K$1)</f>
        <v>47</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57</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60</v>
      </c>
      <c r="P152" s="2">
        <f>SUMIFS(DataRegularSeason20242025!$AA$3:$AA$1315,DataRegularSeason20242025!$B$3:$B$1315, "&lt;=" &amp; $A152, DataRegularSeason20242025!$D$3:$D$1315, P$1)+SUMIFS(DataRegularSeason20242025!$AB$3:$AB$1315,DataRegularSeason20242025!$B$3:$B$1315, "&lt;=" &amp; $A152, DataRegularSeason20242025!$E$3:$E$1315, P$1)</f>
        <v>52</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41</v>
      </c>
      <c r="S152" s="2">
        <f>SUMIFS(DataRegularSeason20242025!$AA$3:$AA$1315,DataRegularSeason20242025!$B$3:$B$1315, "&lt;=" &amp; $A152, DataRegularSeason20242025!$D$3:$D$1315, S$1)+SUMIFS(DataRegularSeason20242025!$AB$3:$AB$1315,DataRegularSeason20242025!$B$3:$B$1315, "&lt;=" &amp; $A152, DataRegularSeason20242025!$E$3:$E$1315, S$1)</f>
        <v>45</v>
      </c>
      <c r="T152" s="2">
        <f>SUMIFS(DataRegularSeason20242025!$AA$3:$AA$1315,DataRegularSeason20242025!$B$3:$B$1315, "&lt;=" &amp; $A152, DataRegularSeason20242025!$D$3:$D$1315, T$1)+SUMIFS(DataRegularSeason20242025!$AB$3:$AB$1315,DataRegularSeason20242025!$B$3:$B$1315, "&lt;=" &amp; $A152, DataRegularSeason20242025!$E$3:$E$1315, T$1)</f>
        <v>50</v>
      </c>
      <c r="U152" s="2">
        <f>SUMIFS(DataRegularSeason20242025!$AA$3:$AA$1315,DataRegularSeason20242025!$B$3:$B$1315, "&lt;=" &amp; $A152, DataRegularSeason20242025!$D$3:$D$1315, U$1)+SUMIFS(DataRegularSeason20242025!$AB$3:$AB$1315,DataRegularSeason20242025!$B$3:$B$1315, "&lt;=" &amp; $A152, DataRegularSeason20242025!$E$3:$E$1315, U$1)</f>
        <v>52</v>
      </c>
      <c r="V152" s="2">
        <f>SUMIFS(DataRegularSeason20242025!$AA$3:$AA$1315,DataRegularSeason20242025!$B$3:$B$1315, "&lt;=" &amp; $A152, DataRegularSeason20242025!$D$3:$D$1315, V$1)+SUMIFS(DataRegularSeason20242025!$AB$3:$AB$1315,DataRegularSeason20242025!$B$3:$B$1315, "&lt;=" &amp; $A152, DataRegularSeason20242025!$E$3:$E$1315, V$1)</f>
        <v>50</v>
      </c>
      <c r="W152" s="2">
        <f>SUMIFS(DataRegularSeason20242025!$AA$3:$AA$1315,DataRegularSeason20242025!$B$3:$B$1315, "&lt;=" &amp; $A152, DataRegularSeason20242025!$D$3:$D$1315, W$1)+SUMIFS(DataRegularSeason20242025!$AB$3:$AB$1315,DataRegularSeason20242025!$B$3:$B$1315, "&lt;=" &amp; $A152, DataRegularSeason20242025!$E$3:$E$1315, W$1)</f>
        <v>48</v>
      </c>
      <c r="X152" s="2">
        <f>SUMIFS(DataRegularSeason20242025!$AA$3:$AA$1315,DataRegularSeason20242025!$B$3:$B$1315, "&lt;=" &amp; $A152, DataRegularSeason20242025!$D$3:$D$1315, X$1)+SUMIFS(DataRegularSeason20242025!$AB$3:$AB$1315,DataRegularSeason20242025!$B$3:$B$1315, "&lt;=" &amp; $A152, DataRegularSeason20242025!$E$3:$E$1315, X$1)</f>
        <v>45</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50</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62</v>
      </c>
      <c r="AC152" s="2">
        <f>SUMIFS(DataRegularSeason20242025!$AA$3:$AA$1315,DataRegularSeason20242025!$B$3:$B$1315, "&lt;=" &amp; $A152, DataRegularSeason20242025!$D$3:$D$1315, AC$1)+SUMIFS(DataRegularSeason20242025!$AB$3:$AB$1315,DataRegularSeason20242025!$B$3:$B$1315, "&lt;=" &amp; $A152, DataRegularSeason20242025!$E$3:$E$1315, AC$1)</f>
        <v>47</v>
      </c>
      <c r="AD152" s="2">
        <f>SUMIFS(DataRegularSeason20242025!$AA$3:$AA$1315,DataRegularSeason20242025!$B$3:$B$1315, "&lt;=" &amp; $A152, DataRegularSeason20242025!$D$3:$D$1315, AD$1)+SUMIFS(DataRegularSeason20242025!$AB$3:$AB$1315,DataRegularSeason20242025!$B$3:$B$1315, "&lt;=" &amp; $A152, DataRegularSeason20242025!$E$3:$E$1315, AD$1)</f>
        <v>50</v>
      </c>
      <c r="AE152" s="2">
        <f>SUMIFS(DataRegularSeason20242025!$AA$3:$AA$1315,DataRegularSeason20242025!$B$3:$B$1315, "&lt;=" &amp; $A152, DataRegularSeason20242025!$D$3:$D$1315, AE$1)+SUMIFS(DataRegularSeason20242025!$AB$3:$AB$1315,DataRegularSeason20242025!$B$3:$B$1315, "&lt;=" &amp; $A152, DataRegularSeason20242025!$E$3:$E$1315, AE$1)</f>
        <v>62</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52</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59</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34</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59</v>
      </c>
      <c r="K153" s="2">
        <f>SUMIFS(DataRegularSeason20242025!$AA$3:$AA$1315,DataRegularSeason20242025!$B$3:$B$1315, "&lt;=" &amp; $A153, DataRegularSeason20242025!$D$3:$D$1315, K$1)+SUMIFS(DataRegularSeason20242025!$AB$3:$AB$1315,DataRegularSeason20242025!$B$3:$B$1315, "&lt;=" &amp; $A153, DataRegularSeason20242025!$E$3:$E$1315, K$1)</f>
        <v>47</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57</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60</v>
      </c>
      <c r="P153" s="2">
        <f>SUMIFS(DataRegularSeason20242025!$AA$3:$AA$1315,DataRegularSeason20242025!$B$3:$B$1315, "&lt;=" &amp; $A153, DataRegularSeason20242025!$D$3:$D$1315, P$1)+SUMIFS(DataRegularSeason20242025!$AB$3:$AB$1315,DataRegularSeason20242025!$B$3:$B$1315, "&lt;=" &amp; $A153, DataRegularSeason20242025!$E$3:$E$1315, P$1)</f>
        <v>52</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41</v>
      </c>
      <c r="S153" s="2">
        <f>SUMIFS(DataRegularSeason20242025!$AA$3:$AA$1315,DataRegularSeason20242025!$B$3:$B$1315, "&lt;=" &amp; $A153, DataRegularSeason20242025!$D$3:$D$1315, S$1)+SUMIFS(DataRegularSeason20242025!$AB$3:$AB$1315,DataRegularSeason20242025!$B$3:$B$1315, "&lt;=" &amp; $A153, DataRegularSeason20242025!$E$3:$E$1315, S$1)</f>
        <v>45</v>
      </c>
      <c r="T153" s="2">
        <f>SUMIFS(DataRegularSeason20242025!$AA$3:$AA$1315,DataRegularSeason20242025!$B$3:$B$1315, "&lt;=" &amp; $A153, DataRegularSeason20242025!$D$3:$D$1315, T$1)+SUMIFS(DataRegularSeason20242025!$AB$3:$AB$1315,DataRegularSeason20242025!$B$3:$B$1315, "&lt;=" &amp; $A153, DataRegularSeason20242025!$E$3:$E$1315, T$1)</f>
        <v>50</v>
      </c>
      <c r="U153" s="2">
        <f>SUMIFS(DataRegularSeason20242025!$AA$3:$AA$1315,DataRegularSeason20242025!$B$3:$B$1315, "&lt;=" &amp; $A153, DataRegularSeason20242025!$D$3:$D$1315, U$1)+SUMIFS(DataRegularSeason20242025!$AB$3:$AB$1315,DataRegularSeason20242025!$B$3:$B$1315, "&lt;=" &amp; $A153, DataRegularSeason20242025!$E$3:$E$1315, U$1)</f>
        <v>52</v>
      </c>
      <c r="V153" s="2">
        <f>SUMIFS(DataRegularSeason20242025!$AA$3:$AA$1315,DataRegularSeason20242025!$B$3:$B$1315, "&lt;=" &amp; $A153, DataRegularSeason20242025!$D$3:$D$1315, V$1)+SUMIFS(DataRegularSeason20242025!$AB$3:$AB$1315,DataRegularSeason20242025!$B$3:$B$1315, "&lt;=" &amp; $A153, DataRegularSeason20242025!$E$3:$E$1315, V$1)</f>
        <v>50</v>
      </c>
      <c r="W153" s="2">
        <f>SUMIFS(DataRegularSeason20242025!$AA$3:$AA$1315,DataRegularSeason20242025!$B$3:$B$1315, "&lt;=" &amp; $A153, DataRegularSeason20242025!$D$3:$D$1315, W$1)+SUMIFS(DataRegularSeason20242025!$AB$3:$AB$1315,DataRegularSeason20242025!$B$3:$B$1315, "&lt;=" &amp; $A153, DataRegularSeason20242025!$E$3:$E$1315, W$1)</f>
        <v>48</v>
      </c>
      <c r="X153" s="2">
        <f>SUMIFS(DataRegularSeason20242025!$AA$3:$AA$1315,DataRegularSeason20242025!$B$3:$B$1315, "&lt;=" &amp; $A153, DataRegularSeason20242025!$D$3:$D$1315, X$1)+SUMIFS(DataRegularSeason20242025!$AB$3:$AB$1315,DataRegularSeason20242025!$B$3:$B$1315, "&lt;=" &amp; $A153, DataRegularSeason20242025!$E$3:$E$1315, X$1)</f>
        <v>45</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50</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62</v>
      </c>
      <c r="AC153" s="2">
        <f>SUMIFS(DataRegularSeason20242025!$AA$3:$AA$1315,DataRegularSeason20242025!$B$3:$B$1315, "&lt;=" &amp; $A153, DataRegularSeason20242025!$D$3:$D$1315, AC$1)+SUMIFS(DataRegularSeason20242025!$AB$3:$AB$1315,DataRegularSeason20242025!$B$3:$B$1315, "&lt;=" &amp; $A153, DataRegularSeason20242025!$E$3:$E$1315, AC$1)</f>
        <v>47</v>
      </c>
      <c r="AD153" s="2">
        <f>SUMIFS(DataRegularSeason20242025!$AA$3:$AA$1315,DataRegularSeason20242025!$B$3:$B$1315, "&lt;=" &amp; $A153, DataRegularSeason20242025!$D$3:$D$1315, AD$1)+SUMIFS(DataRegularSeason20242025!$AB$3:$AB$1315,DataRegularSeason20242025!$B$3:$B$1315, "&lt;=" &amp; $A153, DataRegularSeason20242025!$E$3:$E$1315, AD$1)</f>
        <v>50</v>
      </c>
      <c r="AE153" s="2">
        <f>SUMIFS(DataRegularSeason20242025!$AA$3:$AA$1315,DataRegularSeason20242025!$B$3:$B$1315, "&lt;=" &amp; $A153, DataRegularSeason20242025!$D$3:$D$1315, AE$1)+SUMIFS(DataRegularSeason20242025!$AB$3:$AB$1315,DataRegularSeason20242025!$B$3:$B$1315, "&lt;=" &amp; $A153, DataRegularSeason20242025!$E$3:$E$1315, AE$1)</f>
        <v>62</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52</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59</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34</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59</v>
      </c>
      <c r="K154" s="2">
        <f>SUMIFS(DataRegularSeason20242025!$AA$3:$AA$1315,DataRegularSeason20242025!$B$3:$B$1315, "&lt;=" &amp; $A154, DataRegularSeason20242025!$D$3:$D$1315, K$1)+SUMIFS(DataRegularSeason20242025!$AB$3:$AB$1315,DataRegularSeason20242025!$B$3:$B$1315, "&lt;=" &amp; $A154, DataRegularSeason20242025!$E$3:$E$1315, K$1)</f>
        <v>47</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57</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60</v>
      </c>
      <c r="P154" s="2">
        <f>SUMIFS(DataRegularSeason20242025!$AA$3:$AA$1315,DataRegularSeason20242025!$B$3:$B$1315, "&lt;=" &amp; $A154, DataRegularSeason20242025!$D$3:$D$1315, P$1)+SUMIFS(DataRegularSeason20242025!$AB$3:$AB$1315,DataRegularSeason20242025!$B$3:$B$1315, "&lt;=" &amp; $A154, DataRegularSeason20242025!$E$3:$E$1315, P$1)</f>
        <v>52</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41</v>
      </c>
      <c r="S154" s="2">
        <f>SUMIFS(DataRegularSeason20242025!$AA$3:$AA$1315,DataRegularSeason20242025!$B$3:$B$1315, "&lt;=" &amp; $A154, DataRegularSeason20242025!$D$3:$D$1315, S$1)+SUMIFS(DataRegularSeason20242025!$AB$3:$AB$1315,DataRegularSeason20242025!$B$3:$B$1315, "&lt;=" &amp; $A154, DataRegularSeason20242025!$E$3:$E$1315, S$1)</f>
        <v>45</v>
      </c>
      <c r="T154" s="2">
        <f>SUMIFS(DataRegularSeason20242025!$AA$3:$AA$1315,DataRegularSeason20242025!$B$3:$B$1315, "&lt;=" &amp; $A154, DataRegularSeason20242025!$D$3:$D$1315, T$1)+SUMIFS(DataRegularSeason20242025!$AB$3:$AB$1315,DataRegularSeason20242025!$B$3:$B$1315, "&lt;=" &amp; $A154, DataRegularSeason20242025!$E$3:$E$1315, T$1)</f>
        <v>50</v>
      </c>
      <c r="U154" s="2">
        <f>SUMIFS(DataRegularSeason20242025!$AA$3:$AA$1315,DataRegularSeason20242025!$B$3:$B$1315, "&lt;=" &amp; $A154, DataRegularSeason20242025!$D$3:$D$1315, U$1)+SUMIFS(DataRegularSeason20242025!$AB$3:$AB$1315,DataRegularSeason20242025!$B$3:$B$1315, "&lt;=" &amp; $A154, DataRegularSeason20242025!$E$3:$E$1315, U$1)</f>
        <v>52</v>
      </c>
      <c r="V154" s="2">
        <f>SUMIFS(DataRegularSeason20242025!$AA$3:$AA$1315,DataRegularSeason20242025!$B$3:$B$1315, "&lt;=" &amp; $A154, DataRegularSeason20242025!$D$3:$D$1315, V$1)+SUMIFS(DataRegularSeason20242025!$AB$3:$AB$1315,DataRegularSeason20242025!$B$3:$B$1315, "&lt;=" &amp; $A154, DataRegularSeason20242025!$E$3:$E$1315, V$1)</f>
        <v>50</v>
      </c>
      <c r="W154" s="2">
        <f>SUMIFS(DataRegularSeason20242025!$AA$3:$AA$1315,DataRegularSeason20242025!$B$3:$B$1315, "&lt;=" &amp; $A154, DataRegularSeason20242025!$D$3:$D$1315, W$1)+SUMIFS(DataRegularSeason20242025!$AB$3:$AB$1315,DataRegularSeason20242025!$B$3:$B$1315, "&lt;=" &amp; $A154, DataRegularSeason20242025!$E$3:$E$1315, W$1)</f>
        <v>48</v>
      </c>
      <c r="X154" s="2">
        <f>SUMIFS(DataRegularSeason20242025!$AA$3:$AA$1315,DataRegularSeason20242025!$B$3:$B$1315, "&lt;=" &amp; $A154, DataRegularSeason20242025!$D$3:$D$1315, X$1)+SUMIFS(DataRegularSeason20242025!$AB$3:$AB$1315,DataRegularSeason20242025!$B$3:$B$1315, "&lt;=" &amp; $A154, DataRegularSeason20242025!$E$3:$E$1315, X$1)</f>
        <v>45</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50</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62</v>
      </c>
      <c r="AC154" s="2">
        <f>SUMIFS(DataRegularSeason20242025!$AA$3:$AA$1315,DataRegularSeason20242025!$B$3:$B$1315, "&lt;=" &amp; $A154, DataRegularSeason20242025!$D$3:$D$1315, AC$1)+SUMIFS(DataRegularSeason20242025!$AB$3:$AB$1315,DataRegularSeason20242025!$B$3:$B$1315, "&lt;=" &amp; $A154, DataRegularSeason20242025!$E$3:$E$1315, AC$1)</f>
        <v>47</v>
      </c>
      <c r="AD154" s="2">
        <f>SUMIFS(DataRegularSeason20242025!$AA$3:$AA$1315,DataRegularSeason20242025!$B$3:$B$1315, "&lt;=" &amp; $A154, DataRegularSeason20242025!$D$3:$D$1315, AD$1)+SUMIFS(DataRegularSeason20242025!$AB$3:$AB$1315,DataRegularSeason20242025!$B$3:$B$1315, "&lt;=" &amp; $A154, DataRegularSeason20242025!$E$3:$E$1315, AD$1)</f>
        <v>50</v>
      </c>
      <c r="AE154" s="2">
        <f>SUMIFS(DataRegularSeason20242025!$AA$3:$AA$1315,DataRegularSeason20242025!$B$3:$B$1315, "&lt;=" &amp; $A154, DataRegularSeason20242025!$D$3:$D$1315, AE$1)+SUMIFS(DataRegularSeason20242025!$AB$3:$AB$1315,DataRegularSeason20242025!$B$3:$B$1315, "&lt;=" &amp; $A154, DataRegularSeason20242025!$E$3:$E$1315, AE$1)</f>
        <v>62</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52</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59</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34</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59</v>
      </c>
      <c r="K155" s="2">
        <f>SUMIFS(DataRegularSeason20242025!$AA$3:$AA$1315,DataRegularSeason20242025!$B$3:$B$1315, "&lt;=" &amp; $A155, DataRegularSeason20242025!$D$3:$D$1315, K$1)+SUMIFS(DataRegularSeason20242025!$AB$3:$AB$1315,DataRegularSeason20242025!$B$3:$B$1315, "&lt;=" &amp; $A155, DataRegularSeason20242025!$E$3:$E$1315, K$1)</f>
        <v>47</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57</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60</v>
      </c>
      <c r="P155" s="2">
        <f>SUMIFS(DataRegularSeason20242025!$AA$3:$AA$1315,DataRegularSeason20242025!$B$3:$B$1315, "&lt;=" &amp; $A155, DataRegularSeason20242025!$D$3:$D$1315, P$1)+SUMIFS(DataRegularSeason20242025!$AB$3:$AB$1315,DataRegularSeason20242025!$B$3:$B$1315, "&lt;=" &amp; $A155, DataRegularSeason20242025!$E$3:$E$1315, P$1)</f>
        <v>52</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41</v>
      </c>
      <c r="S155" s="2">
        <f>SUMIFS(DataRegularSeason20242025!$AA$3:$AA$1315,DataRegularSeason20242025!$B$3:$B$1315, "&lt;=" &amp; $A155, DataRegularSeason20242025!$D$3:$D$1315, S$1)+SUMIFS(DataRegularSeason20242025!$AB$3:$AB$1315,DataRegularSeason20242025!$B$3:$B$1315, "&lt;=" &amp; $A155, DataRegularSeason20242025!$E$3:$E$1315, S$1)</f>
        <v>45</v>
      </c>
      <c r="T155" s="2">
        <f>SUMIFS(DataRegularSeason20242025!$AA$3:$AA$1315,DataRegularSeason20242025!$B$3:$B$1315, "&lt;=" &amp; $A155, DataRegularSeason20242025!$D$3:$D$1315, T$1)+SUMIFS(DataRegularSeason20242025!$AB$3:$AB$1315,DataRegularSeason20242025!$B$3:$B$1315, "&lt;=" &amp; $A155, DataRegularSeason20242025!$E$3:$E$1315, T$1)</f>
        <v>50</v>
      </c>
      <c r="U155" s="2">
        <f>SUMIFS(DataRegularSeason20242025!$AA$3:$AA$1315,DataRegularSeason20242025!$B$3:$B$1315, "&lt;=" &amp; $A155, DataRegularSeason20242025!$D$3:$D$1315, U$1)+SUMIFS(DataRegularSeason20242025!$AB$3:$AB$1315,DataRegularSeason20242025!$B$3:$B$1315, "&lt;=" &amp; $A155, DataRegularSeason20242025!$E$3:$E$1315, U$1)</f>
        <v>52</v>
      </c>
      <c r="V155" s="2">
        <f>SUMIFS(DataRegularSeason20242025!$AA$3:$AA$1315,DataRegularSeason20242025!$B$3:$B$1315, "&lt;=" &amp; $A155, DataRegularSeason20242025!$D$3:$D$1315, V$1)+SUMIFS(DataRegularSeason20242025!$AB$3:$AB$1315,DataRegularSeason20242025!$B$3:$B$1315, "&lt;=" &amp; $A155, DataRegularSeason20242025!$E$3:$E$1315, V$1)</f>
        <v>50</v>
      </c>
      <c r="W155" s="2">
        <f>SUMIFS(DataRegularSeason20242025!$AA$3:$AA$1315,DataRegularSeason20242025!$B$3:$B$1315, "&lt;=" &amp; $A155, DataRegularSeason20242025!$D$3:$D$1315, W$1)+SUMIFS(DataRegularSeason20242025!$AB$3:$AB$1315,DataRegularSeason20242025!$B$3:$B$1315, "&lt;=" &amp; $A155, DataRegularSeason20242025!$E$3:$E$1315, W$1)</f>
        <v>48</v>
      </c>
      <c r="X155" s="2">
        <f>SUMIFS(DataRegularSeason20242025!$AA$3:$AA$1315,DataRegularSeason20242025!$B$3:$B$1315, "&lt;=" &amp; $A155, DataRegularSeason20242025!$D$3:$D$1315, X$1)+SUMIFS(DataRegularSeason20242025!$AB$3:$AB$1315,DataRegularSeason20242025!$B$3:$B$1315, "&lt;=" &amp; $A155, DataRegularSeason20242025!$E$3:$E$1315, X$1)</f>
        <v>45</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50</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62</v>
      </c>
      <c r="AC155" s="2">
        <f>SUMIFS(DataRegularSeason20242025!$AA$3:$AA$1315,DataRegularSeason20242025!$B$3:$B$1315, "&lt;=" &amp; $A155, DataRegularSeason20242025!$D$3:$D$1315, AC$1)+SUMIFS(DataRegularSeason20242025!$AB$3:$AB$1315,DataRegularSeason20242025!$B$3:$B$1315, "&lt;=" &amp; $A155, DataRegularSeason20242025!$E$3:$E$1315, AC$1)</f>
        <v>47</v>
      </c>
      <c r="AD155" s="2">
        <f>SUMIFS(DataRegularSeason20242025!$AA$3:$AA$1315,DataRegularSeason20242025!$B$3:$B$1315, "&lt;=" &amp; $A155, DataRegularSeason20242025!$D$3:$D$1315, AD$1)+SUMIFS(DataRegularSeason20242025!$AB$3:$AB$1315,DataRegularSeason20242025!$B$3:$B$1315, "&lt;=" &amp; $A155, DataRegularSeason20242025!$E$3:$E$1315, AD$1)</f>
        <v>50</v>
      </c>
      <c r="AE155" s="2">
        <f>SUMIFS(DataRegularSeason20242025!$AA$3:$AA$1315,DataRegularSeason20242025!$B$3:$B$1315, "&lt;=" &amp; $A155, DataRegularSeason20242025!$D$3:$D$1315, AE$1)+SUMIFS(DataRegularSeason20242025!$AB$3:$AB$1315,DataRegularSeason20242025!$B$3:$B$1315, "&lt;=" &amp; $A155, DataRegularSeason20242025!$E$3:$E$1315, AE$1)</f>
        <v>62</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52</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59</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34</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59</v>
      </c>
      <c r="K156" s="2">
        <f>SUMIFS(DataRegularSeason20242025!$AA$3:$AA$1315,DataRegularSeason20242025!$B$3:$B$1315, "&lt;=" &amp; $A156, DataRegularSeason20242025!$D$3:$D$1315, K$1)+SUMIFS(DataRegularSeason20242025!$AB$3:$AB$1315,DataRegularSeason20242025!$B$3:$B$1315, "&lt;=" &amp; $A156, DataRegularSeason20242025!$E$3:$E$1315, K$1)</f>
        <v>47</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57</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60</v>
      </c>
      <c r="P156" s="2">
        <f>SUMIFS(DataRegularSeason20242025!$AA$3:$AA$1315,DataRegularSeason20242025!$B$3:$B$1315, "&lt;=" &amp; $A156, DataRegularSeason20242025!$D$3:$D$1315, P$1)+SUMIFS(DataRegularSeason20242025!$AB$3:$AB$1315,DataRegularSeason20242025!$B$3:$B$1315, "&lt;=" &amp; $A156, DataRegularSeason20242025!$E$3:$E$1315, P$1)</f>
        <v>52</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41</v>
      </c>
      <c r="S156" s="2">
        <f>SUMIFS(DataRegularSeason20242025!$AA$3:$AA$1315,DataRegularSeason20242025!$B$3:$B$1315, "&lt;=" &amp; $A156, DataRegularSeason20242025!$D$3:$D$1315, S$1)+SUMIFS(DataRegularSeason20242025!$AB$3:$AB$1315,DataRegularSeason20242025!$B$3:$B$1315, "&lt;=" &amp; $A156, DataRegularSeason20242025!$E$3:$E$1315, S$1)</f>
        <v>45</v>
      </c>
      <c r="T156" s="2">
        <f>SUMIFS(DataRegularSeason20242025!$AA$3:$AA$1315,DataRegularSeason20242025!$B$3:$B$1315, "&lt;=" &amp; $A156, DataRegularSeason20242025!$D$3:$D$1315, T$1)+SUMIFS(DataRegularSeason20242025!$AB$3:$AB$1315,DataRegularSeason20242025!$B$3:$B$1315, "&lt;=" &amp; $A156, DataRegularSeason20242025!$E$3:$E$1315, T$1)</f>
        <v>50</v>
      </c>
      <c r="U156" s="2">
        <f>SUMIFS(DataRegularSeason20242025!$AA$3:$AA$1315,DataRegularSeason20242025!$B$3:$B$1315, "&lt;=" &amp; $A156, DataRegularSeason20242025!$D$3:$D$1315, U$1)+SUMIFS(DataRegularSeason20242025!$AB$3:$AB$1315,DataRegularSeason20242025!$B$3:$B$1315, "&lt;=" &amp; $A156, DataRegularSeason20242025!$E$3:$E$1315, U$1)</f>
        <v>52</v>
      </c>
      <c r="V156" s="2">
        <f>SUMIFS(DataRegularSeason20242025!$AA$3:$AA$1315,DataRegularSeason20242025!$B$3:$B$1315, "&lt;=" &amp; $A156, DataRegularSeason20242025!$D$3:$D$1315, V$1)+SUMIFS(DataRegularSeason20242025!$AB$3:$AB$1315,DataRegularSeason20242025!$B$3:$B$1315, "&lt;=" &amp; $A156, DataRegularSeason20242025!$E$3:$E$1315, V$1)</f>
        <v>50</v>
      </c>
      <c r="W156" s="2">
        <f>SUMIFS(DataRegularSeason20242025!$AA$3:$AA$1315,DataRegularSeason20242025!$B$3:$B$1315, "&lt;=" &amp; $A156, DataRegularSeason20242025!$D$3:$D$1315, W$1)+SUMIFS(DataRegularSeason20242025!$AB$3:$AB$1315,DataRegularSeason20242025!$B$3:$B$1315, "&lt;=" &amp; $A156, DataRegularSeason20242025!$E$3:$E$1315, W$1)</f>
        <v>48</v>
      </c>
      <c r="X156" s="2">
        <f>SUMIFS(DataRegularSeason20242025!$AA$3:$AA$1315,DataRegularSeason20242025!$B$3:$B$1315, "&lt;=" &amp; $A156, DataRegularSeason20242025!$D$3:$D$1315, X$1)+SUMIFS(DataRegularSeason20242025!$AB$3:$AB$1315,DataRegularSeason20242025!$B$3:$B$1315, "&lt;=" &amp; $A156, DataRegularSeason20242025!$E$3:$E$1315, X$1)</f>
        <v>45</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50</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62</v>
      </c>
      <c r="AC156" s="2">
        <f>SUMIFS(DataRegularSeason20242025!$AA$3:$AA$1315,DataRegularSeason20242025!$B$3:$B$1315, "&lt;=" &amp; $A156, DataRegularSeason20242025!$D$3:$D$1315, AC$1)+SUMIFS(DataRegularSeason20242025!$AB$3:$AB$1315,DataRegularSeason20242025!$B$3:$B$1315, "&lt;=" &amp; $A156, DataRegularSeason20242025!$E$3:$E$1315, AC$1)</f>
        <v>47</v>
      </c>
      <c r="AD156" s="2">
        <f>SUMIFS(DataRegularSeason20242025!$AA$3:$AA$1315,DataRegularSeason20242025!$B$3:$B$1315, "&lt;=" &amp; $A156, DataRegularSeason20242025!$D$3:$D$1315, AD$1)+SUMIFS(DataRegularSeason20242025!$AB$3:$AB$1315,DataRegularSeason20242025!$B$3:$B$1315, "&lt;=" &amp; $A156, DataRegularSeason20242025!$E$3:$E$1315, AD$1)</f>
        <v>50</v>
      </c>
      <c r="AE156" s="2">
        <f>SUMIFS(DataRegularSeason20242025!$AA$3:$AA$1315,DataRegularSeason20242025!$B$3:$B$1315, "&lt;=" &amp; $A156, DataRegularSeason20242025!$D$3:$D$1315, AE$1)+SUMIFS(DataRegularSeason20242025!$AB$3:$AB$1315,DataRegularSeason20242025!$B$3:$B$1315, "&lt;=" &amp; $A156, DataRegularSeason20242025!$E$3:$E$1315, AE$1)</f>
        <v>62</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52</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59</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34</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59</v>
      </c>
      <c r="K157" s="2">
        <f>SUMIFS(DataRegularSeason20242025!$AA$3:$AA$1315,DataRegularSeason20242025!$B$3:$B$1315, "&lt;=" &amp; $A157, DataRegularSeason20242025!$D$3:$D$1315, K$1)+SUMIFS(DataRegularSeason20242025!$AB$3:$AB$1315,DataRegularSeason20242025!$B$3:$B$1315, "&lt;=" &amp; $A157, DataRegularSeason20242025!$E$3:$E$1315, K$1)</f>
        <v>47</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57</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60</v>
      </c>
      <c r="P157" s="2">
        <f>SUMIFS(DataRegularSeason20242025!$AA$3:$AA$1315,DataRegularSeason20242025!$B$3:$B$1315, "&lt;=" &amp; $A157, DataRegularSeason20242025!$D$3:$D$1315, P$1)+SUMIFS(DataRegularSeason20242025!$AB$3:$AB$1315,DataRegularSeason20242025!$B$3:$B$1315, "&lt;=" &amp; $A157, DataRegularSeason20242025!$E$3:$E$1315, P$1)</f>
        <v>52</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41</v>
      </c>
      <c r="S157" s="2">
        <f>SUMIFS(DataRegularSeason20242025!$AA$3:$AA$1315,DataRegularSeason20242025!$B$3:$B$1315, "&lt;=" &amp; $A157, DataRegularSeason20242025!$D$3:$D$1315, S$1)+SUMIFS(DataRegularSeason20242025!$AB$3:$AB$1315,DataRegularSeason20242025!$B$3:$B$1315, "&lt;=" &amp; $A157, DataRegularSeason20242025!$E$3:$E$1315, S$1)</f>
        <v>45</v>
      </c>
      <c r="T157" s="2">
        <f>SUMIFS(DataRegularSeason20242025!$AA$3:$AA$1315,DataRegularSeason20242025!$B$3:$B$1315, "&lt;=" &amp; $A157, DataRegularSeason20242025!$D$3:$D$1315, T$1)+SUMIFS(DataRegularSeason20242025!$AB$3:$AB$1315,DataRegularSeason20242025!$B$3:$B$1315, "&lt;=" &amp; $A157, DataRegularSeason20242025!$E$3:$E$1315, T$1)</f>
        <v>50</v>
      </c>
      <c r="U157" s="2">
        <f>SUMIFS(DataRegularSeason20242025!$AA$3:$AA$1315,DataRegularSeason20242025!$B$3:$B$1315, "&lt;=" &amp; $A157, DataRegularSeason20242025!$D$3:$D$1315, U$1)+SUMIFS(DataRegularSeason20242025!$AB$3:$AB$1315,DataRegularSeason20242025!$B$3:$B$1315, "&lt;=" &amp; $A157, DataRegularSeason20242025!$E$3:$E$1315, U$1)</f>
        <v>52</v>
      </c>
      <c r="V157" s="2">
        <f>SUMIFS(DataRegularSeason20242025!$AA$3:$AA$1315,DataRegularSeason20242025!$B$3:$B$1315, "&lt;=" &amp; $A157, DataRegularSeason20242025!$D$3:$D$1315, V$1)+SUMIFS(DataRegularSeason20242025!$AB$3:$AB$1315,DataRegularSeason20242025!$B$3:$B$1315, "&lt;=" &amp; $A157, DataRegularSeason20242025!$E$3:$E$1315, V$1)</f>
        <v>50</v>
      </c>
      <c r="W157" s="2">
        <f>SUMIFS(DataRegularSeason20242025!$AA$3:$AA$1315,DataRegularSeason20242025!$B$3:$B$1315, "&lt;=" &amp; $A157, DataRegularSeason20242025!$D$3:$D$1315, W$1)+SUMIFS(DataRegularSeason20242025!$AB$3:$AB$1315,DataRegularSeason20242025!$B$3:$B$1315, "&lt;=" &amp; $A157, DataRegularSeason20242025!$E$3:$E$1315, W$1)</f>
        <v>48</v>
      </c>
      <c r="X157" s="2">
        <f>SUMIFS(DataRegularSeason20242025!$AA$3:$AA$1315,DataRegularSeason20242025!$B$3:$B$1315, "&lt;=" &amp; $A157, DataRegularSeason20242025!$D$3:$D$1315, X$1)+SUMIFS(DataRegularSeason20242025!$AB$3:$AB$1315,DataRegularSeason20242025!$B$3:$B$1315, "&lt;=" &amp; $A157, DataRegularSeason20242025!$E$3:$E$1315, X$1)</f>
        <v>45</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50</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62</v>
      </c>
      <c r="AC157" s="2">
        <f>SUMIFS(DataRegularSeason20242025!$AA$3:$AA$1315,DataRegularSeason20242025!$B$3:$B$1315, "&lt;=" &amp; $A157, DataRegularSeason20242025!$D$3:$D$1315, AC$1)+SUMIFS(DataRegularSeason20242025!$AB$3:$AB$1315,DataRegularSeason20242025!$B$3:$B$1315, "&lt;=" &amp; $A157, DataRegularSeason20242025!$E$3:$E$1315, AC$1)</f>
        <v>47</v>
      </c>
      <c r="AD157" s="2">
        <f>SUMIFS(DataRegularSeason20242025!$AA$3:$AA$1315,DataRegularSeason20242025!$B$3:$B$1315, "&lt;=" &amp; $A157, DataRegularSeason20242025!$D$3:$D$1315, AD$1)+SUMIFS(DataRegularSeason20242025!$AB$3:$AB$1315,DataRegularSeason20242025!$B$3:$B$1315, "&lt;=" &amp; $A157, DataRegularSeason20242025!$E$3:$E$1315, AD$1)</f>
        <v>50</v>
      </c>
      <c r="AE157" s="2">
        <f>SUMIFS(DataRegularSeason20242025!$AA$3:$AA$1315,DataRegularSeason20242025!$B$3:$B$1315, "&lt;=" &amp; $A157, DataRegularSeason20242025!$D$3:$D$1315, AE$1)+SUMIFS(DataRegularSeason20242025!$AB$3:$AB$1315,DataRegularSeason20242025!$B$3:$B$1315, "&lt;=" &amp; $A157, DataRegularSeason20242025!$E$3:$E$1315, AE$1)</f>
        <v>62</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52</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59</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34</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59</v>
      </c>
      <c r="K158" s="2">
        <f>SUMIFS(DataRegularSeason20242025!$AA$3:$AA$1315,DataRegularSeason20242025!$B$3:$B$1315, "&lt;=" &amp; $A158, DataRegularSeason20242025!$D$3:$D$1315, K$1)+SUMIFS(DataRegularSeason20242025!$AB$3:$AB$1315,DataRegularSeason20242025!$B$3:$B$1315, "&lt;=" &amp; $A158, DataRegularSeason20242025!$E$3:$E$1315, K$1)</f>
        <v>47</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57</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60</v>
      </c>
      <c r="P158" s="2">
        <f>SUMIFS(DataRegularSeason20242025!$AA$3:$AA$1315,DataRegularSeason20242025!$B$3:$B$1315, "&lt;=" &amp; $A158, DataRegularSeason20242025!$D$3:$D$1315, P$1)+SUMIFS(DataRegularSeason20242025!$AB$3:$AB$1315,DataRegularSeason20242025!$B$3:$B$1315, "&lt;=" &amp; $A158, DataRegularSeason20242025!$E$3:$E$1315, P$1)</f>
        <v>52</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41</v>
      </c>
      <c r="S158" s="2">
        <f>SUMIFS(DataRegularSeason20242025!$AA$3:$AA$1315,DataRegularSeason20242025!$B$3:$B$1315, "&lt;=" &amp; $A158, DataRegularSeason20242025!$D$3:$D$1315, S$1)+SUMIFS(DataRegularSeason20242025!$AB$3:$AB$1315,DataRegularSeason20242025!$B$3:$B$1315, "&lt;=" &amp; $A158, DataRegularSeason20242025!$E$3:$E$1315, S$1)</f>
        <v>45</v>
      </c>
      <c r="T158" s="2">
        <f>SUMIFS(DataRegularSeason20242025!$AA$3:$AA$1315,DataRegularSeason20242025!$B$3:$B$1315, "&lt;=" &amp; $A158, DataRegularSeason20242025!$D$3:$D$1315, T$1)+SUMIFS(DataRegularSeason20242025!$AB$3:$AB$1315,DataRegularSeason20242025!$B$3:$B$1315, "&lt;=" &amp; $A158, DataRegularSeason20242025!$E$3:$E$1315, T$1)</f>
        <v>50</v>
      </c>
      <c r="U158" s="2">
        <f>SUMIFS(DataRegularSeason20242025!$AA$3:$AA$1315,DataRegularSeason20242025!$B$3:$B$1315, "&lt;=" &amp; $A158, DataRegularSeason20242025!$D$3:$D$1315, U$1)+SUMIFS(DataRegularSeason20242025!$AB$3:$AB$1315,DataRegularSeason20242025!$B$3:$B$1315, "&lt;=" &amp; $A158, DataRegularSeason20242025!$E$3:$E$1315, U$1)</f>
        <v>52</v>
      </c>
      <c r="V158" s="2">
        <f>SUMIFS(DataRegularSeason20242025!$AA$3:$AA$1315,DataRegularSeason20242025!$B$3:$B$1315, "&lt;=" &amp; $A158, DataRegularSeason20242025!$D$3:$D$1315, V$1)+SUMIFS(DataRegularSeason20242025!$AB$3:$AB$1315,DataRegularSeason20242025!$B$3:$B$1315, "&lt;=" &amp; $A158, DataRegularSeason20242025!$E$3:$E$1315, V$1)</f>
        <v>50</v>
      </c>
      <c r="W158" s="2">
        <f>SUMIFS(DataRegularSeason20242025!$AA$3:$AA$1315,DataRegularSeason20242025!$B$3:$B$1315, "&lt;=" &amp; $A158, DataRegularSeason20242025!$D$3:$D$1315, W$1)+SUMIFS(DataRegularSeason20242025!$AB$3:$AB$1315,DataRegularSeason20242025!$B$3:$B$1315, "&lt;=" &amp; $A158, DataRegularSeason20242025!$E$3:$E$1315, W$1)</f>
        <v>48</v>
      </c>
      <c r="X158" s="2">
        <f>SUMIFS(DataRegularSeason20242025!$AA$3:$AA$1315,DataRegularSeason20242025!$B$3:$B$1315, "&lt;=" &amp; $A158, DataRegularSeason20242025!$D$3:$D$1315, X$1)+SUMIFS(DataRegularSeason20242025!$AB$3:$AB$1315,DataRegularSeason20242025!$B$3:$B$1315, "&lt;=" &amp; $A158, DataRegularSeason20242025!$E$3:$E$1315, X$1)</f>
        <v>45</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50</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62</v>
      </c>
      <c r="AC158" s="2">
        <f>SUMIFS(DataRegularSeason20242025!$AA$3:$AA$1315,DataRegularSeason20242025!$B$3:$B$1315, "&lt;=" &amp; $A158, DataRegularSeason20242025!$D$3:$D$1315, AC$1)+SUMIFS(DataRegularSeason20242025!$AB$3:$AB$1315,DataRegularSeason20242025!$B$3:$B$1315, "&lt;=" &amp; $A158, DataRegularSeason20242025!$E$3:$E$1315, AC$1)</f>
        <v>47</v>
      </c>
      <c r="AD158" s="2">
        <f>SUMIFS(DataRegularSeason20242025!$AA$3:$AA$1315,DataRegularSeason20242025!$B$3:$B$1315, "&lt;=" &amp; $A158, DataRegularSeason20242025!$D$3:$D$1315, AD$1)+SUMIFS(DataRegularSeason20242025!$AB$3:$AB$1315,DataRegularSeason20242025!$B$3:$B$1315, "&lt;=" &amp; $A158, DataRegularSeason20242025!$E$3:$E$1315, AD$1)</f>
        <v>50</v>
      </c>
      <c r="AE158" s="2">
        <f>SUMIFS(DataRegularSeason20242025!$AA$3:$AA$1315,DataRegularSeason20242025!$B$3:$B$1315, "&lt;=" &amp; $A158, DataRegularSeason20242025!$D$3:$D$1315, AE$1)+SUMIFS(DataRegularSeason20242025!$AB$3:$AB$1315,DataRegularSeason20242025!$B$3:$B$1315, "&lt;=" &amp; $A158, DataRegularSeason20242025!$E$3:$E$1315, AE$1)</f>
        <v>62</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52</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59</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34</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59</v>
      </c>
      <c r="K159" s="2">
        <f>SUMIFS(DataRegularSeason20242025!$AA$3:$AA$1315,DataRegularSeason20242025!$B$3:$B$1315, "&lt;=" &amp; $A159, DataRegularSeason20242025!$D$3:$D$1315, K$1)+SUMIFS(DataRegularSeason20242025!$AB$3:$AB$1315,DataRegularSeason20242025!$B$3:$B$1315, "&lt;=" &amp; $A159, DataRegularSeason20242025!$E$3:$E$1315, K$1)</f>
        <v>47</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57</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60</v>
      </c>
      <c r="P159" s="2">
        <f>SUMIFS(DataRegularSeason20242025!$AA$3:$AA$1315,DataRegularSeason20242025!$B$3:$B$1315, "&lt;=" &amp; $A159, DataRegularSeason20242025!$D$3:$D$1315, P$1)+SUMIFS(DataRegularSeason20242025!$AB$3:$AB$1315,DataRegularSeason20242025!$B$3:$B$1315, "&lt;=" &amp; $A159, DataRegularSeason20242025!$E$3:$E$1315, P$1)</f>
        <v>52</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41</v>
      </c>
      <c r="S159" s="2">
        <f>SUMIFS(DataRegularSeason20242025!$AA$3:$AA$1315,DataRegularSeason20242025!$B$3:$B$1315, "&lt;=" &amp; $A159, DataRegularSeason20242025!$D$3:$D$1315, S$1)+SUMIFS(DataRegularSeason20242025!$AB$3:$AB$1315,DataRegularSeason20242025!$B$3:$B$1315, "&lt;=" &amp; $A159, DataRegularSeason20242025!$E$3:$E$1315, S$1)</f>
        <v>45</v>
      </c>
      <c r="T159" s="2">
        <f>SUMIFS(DataRegularSeason20242025!$AA$3:$AA$1315,DataRegularSeason20242025!$B$3:$B$1315, "&lt;=" &amp; $A159, DataRegularSeason20242025!$D$3:$D$1315, T$1)+SUMIFS(DataRegularSeason20242025!$AB$3:$AB$1315,DataRegularSeason20242025!$B$3:$B$1315, "&lt;=" &amp; $A159, DataRegularSeason20242025!$E$3:$E$1315, T$1)</f>
        <v>50</v>
      </c>
      <c r="U159" s="2">
        <f>SUMIFS(DataRegularSeason20242025!$AA$3:$AA$1315,DataRegularSeason20242025!$B$3:$B$1315, "&lt;=" &amp; $A159, DataRegularSeason20242025!$D$3:$D$1315, U$1)+SUMIFS(DataRegularSeason20242025!$AB$3:$AB$1315,DataRegularSeason20242025!$B$3:$B$1315, "&lt;=" &amp; $A159, DataRegularSeason20242025!$E$3:$E$1315, U$1)</f>
        <v>52</v>
      </c>
      <c r="V159" s="2">
        <f>SUMIFS(DataRegularSeason20242025!$AA$3:$AA$1315,DataRegularSeason20242025!$B$3:$B$1315, "&lt;=" &amp; $A159, DataRegularSeason20242025!$D$3:$D$1315, V$1)+SUMIFS(DataRegularSeason20242025!$AB$3:$AB$1315,DataRegularSeason20242025!$B$3:$B$1315, "&lt;=" &amp; $A159, DataRegularSeason20242025!$E$3:$E$1315, V$1)</f>
        <v>50</v>
      </c>
      <c r="W159" s="2">
        <f>SUMIFS(DataRegularSeason20242025!$AA$3:$AA$1315,DataRegularSeason20242025!$B$3:$B$1315, "&lt;=" &amp; $A159, DataRegularSeason20242025!$D$3:$D$1315, W$1)+SUMIFS(DataRegularSeason20242025!$AB$3:$AB$1315,DataRegularSeason20242025!$B$3:$B$1315, "&lt;=" &amp; $A159, DataRegularSeason20242025!$E$3:$E$1315, W$1)</f>
        <v>48</v>
      </c>
      <c r="X159" s="2">
        <f>SUMIFS(DataRegularSeason20242025!$AA$3:$AA$1315,DataRegularSeason20242025!$B$3:$B$1315, "&lt;=" &amp; $A159, DataRegularSeason20242025!$D$3:$D$1315, X$1)+SUMIFS(DataRegularSeason20242025!$AB$3:$AB$1315,DataRegularSeason20242025!$B$3:$B$1315, "&lt;=" &amp; $A159, DataRegularSeason20242025!$E$3:$E$1315, X$1)</f>
        <v>45</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50</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62</v>
      </c>
      <c r="AC159" s="2">
        <f>SUMIFS(DataRegularSeason20242025!$AA$3:$AA$1315,DataRegularSeason20242025!$B$3:$B$1315, "&lt;=" &amp; $A159, DataRegularSeason20242025!$D$3:$D$1315, AC$1)+SUMIFS(DataRegularSeason20242025!$AB$3:$AB$1315,DataRegularSeason20242025!$B$3:$B$1315, "&lt;=" &amp; $A159, DataRegularSeason20242025!$E$3:$E$1315, AC$1)</f>
        <v>47</v>
      </c>
      <c r="AD159" s="2">
        <f>SUMIFS(DataRegularSeason20242025!$AA$3:$AA$1315,DataRegularSeason20242025!$B$3:$B$1315, "&lt;=" &amp; $A159, DataRegularSeason20242025!$D$3:$D$1315, AD$1)+SUMIFS(DataRegularSeason20242025!$AB$3:$AB$1315,DataRegularSeason20242025!$B$3:$B$1315, "&lt;=" &amp; $A159, DataRegularSeason20242025!$E$3:$E$1315, AD$1)</f>
        <v>50</v>
      </c>
      <c r="AE159" s="2">
        <f>SUMIFS(DataRegularSeason20242025!$AA$3:$AA$1315,DataRegularSeason20242025!$B$3:$B$1315, "&lt;=" &amp; $A159, DataRegularSeason20242025!$D$3:$D$1315, AE$1)+SUMIFS(DataRegularSeason20242025!$AB$3:$AB$1315,DataRegularSeason20242025!$B$3:$B$1315, "&lt;=" &amp; $A159, DataRegularSeason20242025!$E$3:$E$1315, AE$1)</f>
        <v>62</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52</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59</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34</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59</v>
      </c>
      <c r="K160" s="2">
        <f>SUMIFS(DataRegularSeason20242025!$AA$3:$AA$1315,DataRegularSeason20242025!$B$3:$B$1315, "&lt;=" &amp; $A160, DataRegularSeason20242025!$D$3:$D$1315, K$1)+SUMIFS(DataRegularSeason20242025!$AB$3:$AB$1315,DataRegularSeason20242025!$B$3:$B$1315, "&lt;=" &amp; $A160, DataRegularSeason20242025!$E$3:$E$1315, K$1)</f>
        <v>47</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57</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60</v>
      </c>
      <c r="P160" s="2">
        <f>SUMIFS(DataRegularSeason20242025!$AA$3:$AA$1315,DataRegularSeason20242025!$B$3:$B$1315, "&lt;=" &amp; $A160, DataRegularSeason20242025!$D$3:$D$1315, P$1)+SUMIFS(DataRegularSeason20242025!$AB$3:$AB$1315,DataRegularSeason20242025!$B$3:$B$1315, "&lt;=" &amp; $A160, DataRegularSeason20242025!$E$3:$E$1315, P$1)</f>
        <v>52</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41</v>
      </c>
      <c r="S160" s="2">
        <f>SUMIFS(DataRegularSeason20242025!$AA$3:$AA$1315,DataRegularSeason20242025!$B$3:$B$1315, "&lt;=" &amp; $A160, DataRegularSeason20242025!$D$3:$D$1315, S$1)+SUMIFS(DataRegularSeason20242025!$AB$3:$AB$1315,DataRegularSeason20242025!$B$3:$B$1315, "&lt;=" &amp; $A160, DataRegularSeason20242025!$E$3:$E$1315, S$1)</f>
        <v>45</v>
      </c>
      <c r="T160" s="2">
        <f>SUMIFS(DataRegularSeason20242025!$AA$3:$AA$1315,DataRegularSeason20242025!$B$3:$B$1315, "&lt;=" &amp; $A160, DataRegularSeason20242025!$D$3:$D$1315, T$1)+SUMIFS(DataRegularSeason20242025!$AB$3:$AB$1315,DataRegularSeason20242025!$B$3:$B$1315, "&lt;=" &amp; $A160, DataRegularSeason20242025!$E$3:$E$1315, T$1)</f>
        <v>50</v>
      </c>
      <c r="U160" s="2">
        <f>SUMIFS(DataRegularSeason20242025!$AA$3:$AA$1315,DataRegularSeason20242025!$B$3:$B$1315, "&lt;=" &amp; $A160, DataRegularSeason20242025!$D$3:$D$1315, U$1)+SUMIFS(DataRegularSeason20242025!$AB$3:$AB$1315,DataRegularSeason20242025!$B$3:$B$1315, "&lt;=" &amp; $A160, DataRegularSeason20242025!$E$3:$E$1315, U$1)</f>
        <v>52</v>
      </c>
      <c r="V160" s="2">
        <f>SUMIFS(DataRegularSeason20242025!$AA$3:$AA$1315,DataRegularSeason20242025!$B$3:$B$1315, "&lt;=" &amp; $A160, DataRegularSeason20242025!$D$3:$D$1315, V$1)+SUMIFS(DataRegularSeason20242025!$AB$3:$AB$1315,DataRegularSeason20242025!$B$3:$B$1315, "&lt;=" &amp; $A160, DataRegularSeason20242025!$E$3:$E$1315, V$1)</f>
        <v>50</v>
      </c>
      <c r="W160" s="2">
        <f>SUMIFS(DataRegularSeason20242025!$AA$3:$AA$1315,DataRegularSeason20242025!$B$3:$B$1315, "&lt;=" &amp; $A160, DataRegularSeason20242025!$D$3:$D$1315, W$1)+SUMIFS(DataRegularSeason20242025!$AB$3:$AB$1315,DataRegularSeason20242025!$B$3:$B$1315, "&lt;=" &amp; $A160, DataRegularSeason20242025!$E$3:$E$1315, W$1)</f>
        <v>48</v>
      </c>
      <c r="X160" s="2">
        <f>SUMIFS(DataRegularSeason20242025!$AA$3:$AA$1315,DataRegularSeason20242025!$B$3:$B$1315, "&lt;=" &amp; $A160, DataRegularSeason20242025!$D$3:$D$1315, X$1)+SUMIFS(DataRegularSeason20242025!$AB$3:$AB$1315,DataRegularSeason20242025!$B$3:$B$1315, "&lt;=" &amp; $A160, DataRegularSeason20242025!$E$3:$E$1315, X$1)</f>
        <v>45</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50</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62</v>
      </c>
      <c r="AC160" s="2">
        <f>SUMIFS(DataRegularSeason20242025!$AA$3:$AA$1315,DataRegularSeason20242025!$B$3:$B$1315, "&lt;=" &amp; $A160, DataRegularSeason20242025!$D$3:$D$1315, AC$1)+SUMIFS(DataRegularSeason20242025!$AB$3:$AB$1315,DataRegularSeason20242025!$B$3:$B$1315, "&lt;=" &amp; $A160, DataRegularSeason20242025!$E$3:$E$1315, AC$1)</f>
        <v>47</v>
      </c>
      <c r="AD160" s="2">
        <f>SUMIFS(DataRegularSeason20242025!$AA$3:$AA$1315,DataRegularSeason20242025!$B$3:$B$1315, "&lt;=" &amp; $A160, DataRegularSeason20242025!$D$3:$D$1315, AD$1)+SUMIFS(DataRegularSeason20242025!$AB$3:$AB$1315,DataRegularSeason20242025!$B$3:$B$1315, "&lt;=" &amp; $A160, DataRegularSeason20242025!$E$3:$E$1315, AD$1)</f>
        <v>50</v>
      </c>
      <c r="AE160" s="2">
        <f>SUMIFS(DataRegularSeason20242025!$AA$3:$AA$1315,DataRegularSeason20242025!$B$3:$B$1315, "&lt;=" &amp; $A160, DataRegularSeason20242025!$D$3:$D$1315, AE$1)+SUMIFS(DataRegularSeason20242025!$AB$3:$AB$1315,DataRegularSeason20242025!$B$3:$B$1315, "&lt;=" &amp; $A160, DataRegularSeason20242025!$E$3:$E$1315, AE$1)</f>
        <v>62</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52</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59</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34</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59</v>
      </c>
      <c r="K161" s="2">
        <f>SUMIFS(DataRegularSeason20242025!$AA$3:$AA$1315,DataRegularSeason20242025!$B$3:$B$1315, "&lt;=" &amp; $A161, DataRegularSeason20242025!$D$3:$D$1315, K$1)+SUMIFS(DataRegularSeason20242025!$AB$3:$AB$1315,DataRegularSeason20242025!$B$3:$B$1315, "&lt;=" &amp; $A161, DataRegularSeason20242025!$E$3:$E$1315, K$1)</f>
        <v>47</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57</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60</v>
      </c>
      <c r="P161" s="2">
        <f>SUMIFS(DataRegularSeason20242025!$AA$3:$AA$1315,DataRegularSeason20242025!$B$3:$B$1315, "&lt;=" &amp; $A161, DataRegularSeason20242025!$D$3:$D$1315, P$1)+SUMIFS(DataRegularSeason20242025!$AB$3:$AB$1315,DataRegularSeason20242025!$B$3:$B$1315, "&lt;=" &amp; $A161, DataRegularSeason20242025!$E$3:$E$1315, P$1)</f>
        <v>52</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41</v>
      </c>
      <c r="S161" s="2">
        <f>SUMIFS(DataRegularSeason20242025!$AA$3:$AA$1315,DataRegularSeason20242025!$B$3:$B$1315, "&lt;=" &amp; $A161, DataRegularSeason20242025!$D$3:$D$1315, S$1)+SUMIFS(DataRegularSeason20242025!$AB$3:$AB$1315,DataRegularSeason20242025!$B$3:$B$1315, "&lt;=" &amp; $A161, DataRegularSeason20242025!$E$3:$E$1315, S$1)</f>
        <v>45</v>
      </c>
      <c r="T161" s="2">
        <f>SUMIFS(DataRegularSeason20242025!$AA$3:$AA$1315,DataRegularSeason20242025!$B$3:$B$1315, "&lt;=" &amp; $A161, DataRegularSeason20242025!$D$3:$D$1315, T$1)+SUMIFS(DataRegularSeason20242025!$AB$3:$AB$1315,DataRegularSeason20242025!$B$3:$B$1315, "&lt;=" &amp; $A161, DataRegularSeason20242025!$E$3:$E$1315, T$1)</f>
        <v>50</v>
      </c>
      <c r="U161" s="2">
        <f>SUMIFS(DataRegularSeason20242025!$AA$3:$AA$1315,DataRegularSeason20242025!$B$3:$B$1315, "&lt;=" &amp; $A161, DataRegularSeason20242025!$D$3:$D$1315, U$1)+SUMIFS(DataRegularSeason20242025!$AB$3:$AB$1315,DataRegularSeason20242025!$B$3:$B$1315, "&lt;=" &amp; $A161, DataRegularSeason20242025!$E$3:$E$1315, U$1)</f>
        <v>52</v>
      </c>
      <c r="V161" s="2">
        <f>SUMIFS(DataRegularSeason20242025!$AA$3:$AA$1315,DataRegularSeason20242025!$B$3:$B$1315, "&lt;=" &amp; $A161, DataRegularSeason20242025!$D$3:$D$1315, V$1)+SUMIFS(DataRegularSeason20242025!$AB$3:$AB$1315,DataRegularSeason20242025!$B$3:$B$1315, "&lt;=" &amp; $A161, DataRegularSeason20242025!$E$3:$E$1315, V$1)</f>
        <v>50</v>
      </c>
      <c r="W161" s="2">
        <f>SUMIFS(DataRegularSeason20242025!$AA$3:$AA$1315,DataRegularSeason20242025!$B$3:$B$1315, "&lt;=" &amp; $A161, DataRegularSeason20242025!$D$3:$D$1315, W$1)+SUMIFS(DataRegularSeason20242025!$AB$3:$AB$1315,DataRegularSeason20242025!$B$3:$B$1315, "&lt;=" &amp; $A161, DataRegularSeason20242025!$E$3:$E$1315, W$1)</f>
        <v>48</v>
      </c>
      <c r="X161" s="2">
        <f>SUMIFS(DataRegularSeason20242025!$AA$3:$AA$1315,DataRegularSeason20242025!$B$3:$B$1315, "&lt;=" &amp; $A161, DataRegularSeason20242025!$D$3:$D$1315, X$1)+SUMIFS(DataRegularSeason20242025!$AB$3:$AB$1315,DataRegularSeason20242025!$B$3:$B$1315, "&lt;=" &amp; $A161, DataRegularSeason20242025!$E$3:$E$1315, X$1)</f>
        <v>45</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50</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62</v>
      </c>
      <c r="AC161" s="2">
        <f>SUMIFS(DataRegularSeason20242025!$AA$3:$AA$1315,DataRegularSeason20242025!$B$3:$B$1315, "&lt;=" &amp; $A161, DataRegularSeason20242025!$D$3:$D$1315, AC$1)+SUMIFS(DataRegularSeason20242025!$AB$3:$AB$1315,DataRegularSeason20242025!$B$3:$B$1315, "&lt;=" &amp; $A161, DataRegularSeason20242025!$E$3:$E$1315, AC$1)</f>
        <v>47</v>
      </c>
      <c r="AD161" s="2">
        <f>SUMIFS(DataRegularSeason20242025!$AA$3:$AA$1315,DataRegularSeason20242025!$B$3:$B$1315, "&lt;=" &amp; $A161, DataRegularSeason20242025!$D$3:$D$1315, AD$1)+SUMIFS(DataRegularSeason20242025!$AB$3:$AB$1315,DataRegularSeason20242025!$B$3:$B$1315, "&lt;=" &amp; $A161, DataRegularSeason20242025!$E$3:$E$1315, AD$1)</f>
        <v>50</v>
      </c>
      <c r="AE161" s="2">
        <f>SUMIFS(DataRegularSeason20242025!$AA$3:$AA$1315,DataRegularSeason20242025!$B$3:$B$1315, "&lt;=" &amp; $A161, DataRegularSeason20242025!$D$3:$D$1315, AE$1)+SUMIFS(DataRegularSeason20242025!$AB$3:$AB$1315,DataRegularSeason20242025!$B$3:$B$1315, "&lt;=" &amp; $A161, DataRegularSeason20242025!$E$3:$E$1315, AE$1)</f>
        <v>62</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52</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59</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34</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59</v>
      </c>
      <c r="K162" s="2">
        <f>SUMIFS(DataRegularSeason20242025!$AA$3:$AA$1315,DataRegularSeason20242025!$B$3:$B$1315, "&lt;=" &amp; $A162, DataRegularSeason20242025!$D$3:$D$1315, K$1)+SUMIFS(DataRegularSeason20242025!$AB$3:$AB$1315,DataRegularSeason20242025!$B$3:$B$1315, "&lt;=" &amp; $A162, DataRegularSeason20242025!$E$3:$E$1315, K$1)</f>
        <v>47</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57</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60</v>
      </c>
      <c r="P162" s="2">
        <f>SUMIFS(DataRegularSeason20242025!$AA$3:$AA$1315,DataRegularSeason20242025!$B$3:$B$1315, "&lt;=" &amp; $A162, DataRegularSeason20242025!$D$3:$D$1315, P$1)+SUMIFS(DataRegularSeason20242025!$AB$3:$AB$1315,DataRegularSeason20242025!$B$3:$B$1315, "&lt;=" &amp; $A162, DataRegularSeason20242025!$E$3:$E$1315, P$1)</f>
        <v>52</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41</v>
      </c>
      <c r="S162" s="2">
        <f>SUMIFS(DataRegularSeason20242025!$AA$3:$AA$1315,DataRegularSeason20242025!$B$3:$B$1315, "&lt;=" &amp; $A162, DataRegularSeason20242025!$D$3:$D$1315, S$1)+SUMIFS(DataRegularSeason20242025!$AB$3:$AB$1315,DataRegularSeason20242025!$B$3:$B$1315, "&lt;=" &amp; $A162, DataRegularSeason20242025!$E$3:$E$1315, S$1)</f>
        <v>45</v>
      </c>
      <c r="T162" s="2">
        <f>SUMIFS(DataRegularSeason20242025!$AA$3:$AA$1315,DataRegularSeason20242025!$B$3:$B$1315, "&lt;=" &amp; $A162, DataRegularSeason20242025!$D$3:$D$1315, T$1)+SUMIFS(DataRegularSeason20242025!$AB$3:$AB$1315,DataRegularSeason20242025!$B$3:$B$1315, "&lt;=" &amp; $A162, DataRegularSeason20242025!$E$3:$E$1315, T$1)</f>
        <v>50</v>
      </c>
      <c r="U162" s="2">
        <f>SUMIFS(DataRegularSeason20242025!$AA$3:$AA$1315,DataRegularSeason20242025!$B$3:$B$1315, "&lt;=" &amp; $A162, DataRegularSeason20242025!$D$3:$D$1315, U$1)+SUMIFS(DataRegularSeason20242025!$AB$3:$AB$1315,DataRegularSeason20242025!$B$3:$B$1315, "&lt;=" &amp; $A162, DataRegularSeason20242025!$E$3:$E$1315, U$1)</f>
        <v>52</v>
      </c>
      <c r="V162" s="2">
        <f>SUMIFS(DataRegularSeason20242025!$AA$3:$AA$1315,DataRegularSeason20242025!$B$3:$B$1315, "&lt;=" &amp; $A162, DataRegularSeason20242025!$D$3:$D$1315, V$1)+SUMIFS(DataRegularSeason20242025!$AB$3:$AB$1315,DataRegularSeason20242025!$B$3:$B$1315, "&lt;=" &amp; $A162, DataRegularSeason20242025!$E$3:$E$1315, V$1)</f>
        <v>50</v>
      </c>
      <c r="W162" s="2">
        <f>SUMIFS(DataRegularSeason20242025!$AA$3:$AA$1315,DataRegularSeason20242025!$B$3:$B$1315, "&lt;=" &amp; $A162, DataRegularSeason20242025!$D$3:$D$1315, W$1)+SUMIFS(DataRegularSeason20242025!$AB$3:$AB$1315,DataRegularSeason20242025!$B$3:$B$1315, "&lt;=" &amp; $A162, DataRegularSeason20242025!$E$3:$E$1315, W$1)</f>
        <v>48</v>
      </c>
      <c r="X162" s="2">
        <f>SUMIFS(DataRegularSeason20242025!$AA$3:$AA$1315,DataRegularSeason20242025!$B$3:$B$1315, "&lt;=" &amp; $A162, DataRegularSeason20242025!$D$3:$D$1315, X$1)+SUMIFS(DataRegularSeason20242025!$AB$3:$AB$1315,DataRegularSeason20242025!$B$3:$B$1315, "&lt;=" &amp; $A162, DataRegularSeason20242025!$E$3:$E$1315, X$1)</f>
        <v>45</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50</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62</v>
      </c>
      <c r="AC162" s="2">
        <f>SUMIFS(DataRegularSeason20242025!$AA$3:$AA$1315,DataRegularSeason20242025!$B$3:$B$1315, "&lt;=" &amp; $A162, DataRegularSeason20242025!$D$3:$D$1315, AC$1)+SUMIFS(DataRegularSeason20242025!$AB$3:$AB$1315,DataRegularSeason20242025!$B$3:$B$1315, "&lt;=" &amp; $A162, DataRegularSeason20242025!$E$3:$E$1315, AC$1)</f>
        <v>47</v>
      </c>
      <c r="AD162" s="2">
        <f>SUMIFS(DataRegularSeason20242025!$AA$3:$AA$1315,DataRegularSeason20242025!$B$3:$B$1315, "&lt;=" &amp; $A162, DataRegularSeason20242025!$D$3:$D$1315, AD$1)+SUMIFS(DataRegularSeason20242025!$AB$3:$AB$1315,DataRegularSeason20242025!$B$3:$B$1315, "&lt;=" &amp; $A162, DataRegularSeason20242025!$E$3:$E$1315, AD$1)</f>
        <v>50</v>
      </c>
      <c r="AE162" s="2">
        <f>SUMIFS(DataRegularSeason20242025!$AA$3:$AA$1315,DataRegularSeason20242025!$B$3:$B$1315, "&lt;=" &amp; $A162, DataRegularSeason20242025!$D$3:$D$1315, AE$1)+SUMIFS(DataRegularSeason20242025!$AB$3:$AB$1315,DataRegularSeason20242025!$B$3:$B$1315, "&lt;=" &amp; $A162, DataRegularSeason20242025!$E$3:$E$1315, AE$1)</f>
        <v>62</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52</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59</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34</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59</v>
      </c>
      <c r="K163" s="2">
        <f>SUMIFS(DataRegularSeason20242025!$AA$3:$AA$1315,DataRegularSeason20242025!$B$3:$B$1315, "&lt;=" &amp; $A163, DataRegularSeason20242025!$D$3:$D$1315, K$1)+SUMIFS(DataRegularSeason20242025!$AB$3:$AB$1315,DataRegularSeason20242025!$B$3:$B$1315, "&lt;=" &amp; $A163, DataRegularSeason20242025!$E$3:$E$1315, K$1)</f>
        <v>47</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57</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60</v>
      </c>
      <c r="P163" s="2">
        <f>SUMIFS(DataRegularSeason20242025!$AA$3:$AA$1315,DataRegularSeason20242025!$B$3:$B$1315, "&lt;=" &amp; $A163, DataRegularSeason20242025!$D$3:$D$1315, P$1)+SUMIFS(DataRegularSeason20242025!$AB$3:$AB$1315,DataRegularSeason20242025!$B$3:$B$1315, "&lt;=" &amp; $A163, DataRegularSeason20242025!$E$3:$E$1315, P$1)</f>
        <v>52</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41</v>
      </c>
      <c r="S163" s="2">
        <f>SUMIFS(DataRegularSeason20242025!$AA$3:$AA$1315,DataRegularSeason20242025!$B$3:$B$1315, "&lt;=" &amp; $A163, DataRegularSeason20242025!$D$3:$D$1315, S$1)+SUMIFS(DataRegularSeason20242025!$AB$3:$AB$1315,DataRegularSeason20242025!$B$3:$B$1315, "&lt;=" &amp; $A163, DataRegularSeason20242025!$E$3:$E$1315, S$1)</f>
        <v>45</v>
      </c>
      <c r="T163" s="2">
        <f>SUMIFS(DataRegularSeason20242025!$AA$3:$AA$1315,DataRegularSeason20242025!$B$3:$B$1315, "&lt;=" &amp; $A163, DataRegularSeason20242025!$D$3:$D$1315, T$1)+SUMIFS(DataRegularSeason20242025!$AB$3:$AB$1315,DataRegularSeason20242025!$B$3:$B$1315, "&lt;=" &amp; $A163, DataRegularSeason20242025!$E$3:$E$1315, T$1)</f>
        <v>50</v>
      </c>
      <c r="U163" s="2">
        <f>SUMIFS(DataRegularSeason20242025!$AA$3:$AA$1315,DataRegularSeason20242025!$B$3:$B$1315, "&lt;=" &amp; $A163, DataRegularSeason20242025!$D$3:$D$1315, U$1)+SUMIFS(DataRegularSeason20242025!$AB$3:$AB$1315,DataRegularSeason20242025!$B$3:$B$1315, "&lt;=" &amp; $A163, DataRegularSeason20242025!$E$3:$E$1315, U$1)</f>
        <v>52</v>
      </c>
      <c r="V163" s="2">
        <f>SUMIFS(DataRegularSeason20242025!$AA$3:$AA$1315,DataRegularSeason20242025!$B$3:$B$1315, "&lt;=" &amp; $A163, DataRegularSeason20242025!$D$3:$D$1315, V$1)+SUMIFS(DataRegularSeason20242025!$AB$3:$AB$1315,DataRegularSeason20242025!$B$3:$B$1315, "&lt;=" &amp; $A163, DataRegularSeason20242025!$E$3:$E$1315, V$1)</f>
        <v>50</v>
      </c>
      <c r="W163" s="2">
        <f>SUMIFS(DataRegularSeason20242025!$AA$3:$AA$1315,DataRegularSeason20242025!$B$3:$B$1315, "&lt;=" &amp; $A163, DataRegularSeason20242025!$D$3:$D$1315, W$1)+SUMIFS(DataRegularSeason20242025!$AB$3:$AB$1315,DataRegularSeason20242025!$B$3:$B$1315, "&lt;=" &amp; $A163, DataRegularSeason20242025!$E$3:$E$1315, W$1)</f>
        <v>48</v>
      </c>
      <c r="X163" s="2">
        <f>SUMIFS(DataRegularSeason20242025!$AA$3:$AA$1315,DataRegularSeason20242025!$B$3:$B$1315, "&lt;=" &amp; $A163, DataRegularSeason20242025!$D$3:$D$1315, X$1)+SUMIFS(DataRegularSeason20242025!$AB$3:$AB$1315,DataRegularSeason20242025!$B$3:$B$1315, "&lt;=" &amp; $A163, DataRegularSeason20242025!$E$3:$E$1315, X$1)</f>
        <v>45</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50</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62</v>
      </c>
      <c r="AC163" s="2">
        <f>SUMIFS(DataRegularSeason20242025!$AA$3:$AA$1315,DataRegularSeason20242025!$B$3:$B$1315, "&lt;=" &amp; $A163, DataRegularSeason20242025!$D$3:$D$1315, AC$1)+SUMIFS(DataRegularSeason20242025!$AB$3:$AB$1315,DataRegularSeason20242025!$B$3:$B$1315, "&lt;=" &amp; $A163, DataRegularSeason20242025!$E$3:$E$1315, AC$1)</f>
        <v>47</v>
      </c>
      <c r="AD163" s="2">
        <f>SUMIFS(DataRegularSeason20242025!$AA$3:$AA$1315,DataRegularSeason20242025!$B$3:$B$1315, "&lt;=" &amp; $A163, DataRegularSeason20242025!$D$3:$D$1315, AD$1)+SUMIFS(DataRegularSeason20242025!$AB$3:$AB$1315,DataRegularSeason20242025!$B$3:$B$1315, "&lt;=" &amp; $A163, DataRegularSeason20242025!$E$3:$E$1315, AD$1)</f>
        <v>50</v>
      </c>
      <c r="AE163" s="2">
        <f>SUMIFS(DataRegularSeason20242025!$AA$3:$AA$1315,DataRegularSeason20242025!$B$3:$B$1315, "&lt;=" &amp; $A163, DataRegularSeason20242025!$D$3:$D$1315, AE$1)+SUMIFS(DataRegularSeason20242025!$AB$3:$AB$1315,DataRegularSeason20242025!$B$3:$B$1315, "&lt;=" &amp; $A163, DataRegularSeason20242025!$E$3:$E$1315, AE$1)</f>
        <v>62</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52</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59</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34</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59</v>
      </c>
      <c r="K164" s="2">
        <f>SUMIFS(DataRegularSeason20242025!$AA$3:$AA$1315,DataRegularSeason20242025!$B$3:$B$1315, "&lt;=" &amp; $A164, DataRegularSeason20242025!$D$3:$D$1315, K$1)+SUMIFS(DataRegularSeason20242025!$AB$3:$AB$1315,DataRegularSeason20242025!$B$3:$B$1315, "&lt;=" &amp; $A164, DataRegularSeason20242025!$E$3:$E$1315, K$1)</f>
        <v>47</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57</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60</v>
      </c>
      <c r="P164" s="2">
        <f>SUMIFS(DataRegularSeason20242025!$AA$3:$AA$1315,DataRegularSeason20242025!$B$3:$B$1315, "&lt;=" &amp; $A164, DataRegularSeason20242025!$D$3:$D$1315, P$1)+SUMIFS(DataRegularSeason20242025!$AB$3:$AB$1315,DataRegularSeason20242025!$B$3:$B$1315, "&lt;=" &amp; $A164, DataRegularSeason20242025!$E$3:$E$1315, P$1)</f>
        <v>52</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41</v>
      </c>
      <c r="S164" s="2">
        <f>SUMIFS(DataRegularSeason20242025!$AA$3:$AA$1315,DataRegularSeason20242025!$B$3:$B$1315, "&lt;=" &amp; $A164, DataRegularSeason20242025!$D$3:$D$1315, S$1)+SUMIFS(DataRegularSeason20242025!$AB$3:$AB$1315,DataRegularSeason20242025!$B$3:$B$1315, "&lt;=" &amp; $A164, DataRegularSeason20242025!$E$3:$E$1315, S$1)</f>
        <v>45</v>
      </c>
      <c r="T164" s="2">
        <f>SUMIFS(DataRegularSeason20242025!$AA$3:$AA$1315,DataRegularSeason20242025!$B$3:$B$1315, "&lt;=" &amp; $A164, DataRegularSeason20242025!$D$3:$D$1315, T$1)+SUMIFS(DataRegularSeason20242025!$AB$3:$AB$1315,DataRegularSeason20242025!$B$3:$B$1315, "&lt;=" &amp; $A164, DataRegularSeason20242025!$E$3:$E$1315, T$1)</f>
        <v>50</v>
      </c>
      <c r="U164" s="2">
        <f>SUMIFS(DataRegularSeason20242025!$AA$3:$AA$1315,DataRegularSeason20242025!$B$3:$B$1315, "&lt;=" &amp; $A164, DataRegularSeason20242025!$D$3:$D$1315, U$1)+SUMIFS(DataRegularSeason20242025!$AB$3:$AB$1315,DataRegularSeason20242025!$B$3:$B$1315, "&lt;=" &amp; $A164, DataRegularSeason20242025!$E$3:$E$1315, U$1)</f>
        <v>52</v>
      </c>
      <c r="V164" s="2">
        <f>SUMIFS(DataRegularSeason20242025!$AA$3:$AA$1315,DataRegularSeason20242025!$B$3:$B$1315, "&lt;=" &amp; $A164, DataRegularSeason20242025!$D$3:$D$1315, V$1)+SUMIFS(DataRegularSeason20242025!$AB$3:$AB$1315,DataRegularSeason20242025!$B$3:$B$1315, "&lt;=" &amp; $A164, DataRegularSeason20242025!$E$3:$E$1315, V$1)</f>
        <v>50</v>
      </c>
      <c r="W164" s="2">
        <f>SUMIFS(DataRegularSeason20242025!$AA$3:$AA$1315,DataRegularSeason20242025!$B$3:$B$1315, "&lt;=" &amp; $A164, DataRegularSeason20242025!$D$3:$D$1315, W$1)+SUMIFS(DataRegularSeason20242025!$AB$3:$AB$1315,DataRegularSeason20242025!$B$3:$B$1315, "&lt;=" &amp; $A164, DataRegularSeason20242025!$E$3:$E$1315, W$1)</f>
        <v>48</v>
      </c>
      <c r="X164" s="2">
        <f>SUMIFS(DataRegularSeason20242025!$AA$3:$AA$1315,DataRegularSeason20242025!$B$3:$B$1315, "&lt;=" &amp; $A164, DataRegularSeason20242025!$D$3:$D$1315, X$1)+SUMIFS(DataRegularSeason20242025!$AB$3:$AB$1315,DataRegularSeason20242025!$B$3:$B$1315, "&lt;=" &amp; $A164, DataRegularSeason20242025!$E$3:$E$1315, X$1)</f>
        <v>45</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50</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62</v>
      </c>
      <c r="AC164" s="2">
        <f>SUMIFS(DataRegularSeason20242025!$AA$3:$AA$1315,DataRegularSeason20242025!$B$3:$B$1315, "&lt;=" &amp; $A164, DataRegularSeason20242025!$D$3:$D$1315, AC$1)+SUMIFS(DataRegularSeason20242025!$AB$3:$AB$1315,DataRegularSeason20242025!$B$3:$B$1315, "&lt;=" &amp; $A164, DataRegularSeason20242025!$E$3:$E$1315, AC$1)</f>
        <v>47</v>
      </c>
      <c r="AD164" s="2">
        <f>SUMIFS(DataRegularSeason20242025!$AA$3:$AA$1315,DataRegularSeason20242025!$B$3:$B$1315, "&lt;=" &amp; $A164, DataRegularSeason20242025!$D$3:$D$1315, AD$1)+SUMIFS(DataRegularSeason20242025!$AB$3:$AB$1315,DataRegularSeason20242025!$B$3:$B$1315, "&lt;=" &amp; $A164, DataRegularSeason20242025!$E$3:$E$1315, AD$1)</f>
        <v>50</v>
      </c>
      <c r="AE164" s="2">
        <f>SUMIFS(DataRegularSeason20242025!$AA$3:$AA$1315,DataRegularSeason20242025!$B$3:$B$1315, "&lt;=" &amp; $A164, DataRegularSeason20242025!$D$3:$D$1315, AE$1)+SUMIFS(DataRegularSeason20242025!$AB$3:$AB$1315,DataRegularSeason20242025!$B$3:$B$1315, "&lt;=" &amp; $A164, DataRegularSeason20242025!$E$3:$E$1315, AE$1)</f>
        <v>62</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52</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59</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34</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59</v>
      </c>
      <c r="K165" s="2">
        <f>SUMIFS(DataRegularSeason20242025!$AA$3:$AA$1315,DataRegularSeason20242025!$B$3:$B$1315, "&lt;=" &amp; $A165, DataRegularSeason20242025!$D$3:$D$1315, K$1)+SUMIFS(DataRegularSeason20242025!$AB$3:$AB$1315,DataRegularSeason20242025!$B$3:$B$1315, "&lt;=" &amp; $A165, DataRegularSeason20242025!$E$3:$E$1315, K$1)</f>
        <v>47</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57</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60</v>
      </c>
      <c r="P165" s="2">
        <f>SUMIFS(DataRegularSeason20242025!$AA$3:$AA$1315,DataRegularSeason20242025!$B$3:$B$1315, "&lt;=" &amp; $A165, DataRegularSeason20242025!$D$3:$D$1315, P$1)+SUMIFS(DataRegularSeason20242025!$AB$3:$AB$1315,DataRegularSeason20242025!$B$3:$B$1315, "&lt;=" &amp; $A165, DataRegularSeason20242025!$E$3:$E$1315, P$1)</f>
        <v>52</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41</v>
      </c>
      <c r="S165" s="2">
        <f>SUMIFS(DataRegularSeason20242025!$AA$3:$AA$1315,DataRegularSeason20242025!$B$3:$B$1315, "&lt;=" &amp; $A165, DataRegularSeason20242025!$D$3:$D$1315, S$1)+SUMIFS(DataRegularSeason20242025!$AB$3:$AB$1315,DataRegularSeason20242025!$B$3:$B$1315, "&lt;=" &amp; $A165, DataRegularSeason20242025!$E$3:$E$1315, S$1)</f>
        <v>45</v>
      </c>
      <c r="T165" s="2">
        <f>SUMIFS(DataRegularSeason20242025!$AA$3:$AA$1315,DataRegularSeason20242025!$B$3:$B$1315, "&lt;=" &amp; $A165, DataRegularSeason20242025!$D$3:$D$1315, T$1)+SUMIFS(DataRegularSeason20242025!$AB$3:$AB$1315,DataRegularSeason20242025!$B$3:$B$1315, "&lt;=" &amp; $A165, DataRegularSeason20242025!$E$3:$E$1315, T$1)</f>
        <v>50</v>
      </c>
      <c r="U165" s="2">
        <f>SUMIFS(DataRegularSeason20242025!$AA$3:$AA$1315,DataRegularSeason20242025!$B$3:$B$1315, "&lt;=" &amp; $A165, DataRegularSeason20242025!$D$3:$D$1315, U$1)+SUMIFS(DataRegularSeason20242025!$AB$3:$AB$1315,DataRegularSeason20242025!$B$3:$B$1315, "&lt;=" &amp; $A165, DataRegularSeason20242025!$E$3:$E$1315, U$1)</f>
        <v>52</v>
      </c>
      <c r="V165" s="2">
        <f>SUMIFS(DataRegularSeason20242025!$AA$3:$AA$1315,DataRegularSeason20242025!$B$3:$B$1315, "&lt;=" &amp; $A165, DataRegularSeason20242025!$D$3:$D$1315, V$1)+SUMIFS(DataRegularSeason20242025!$AB$3:$AB$1315,DataRegularSeason20242025!$B$3:$B$1315, "&lt;=" &amp; $A165, DataRegularSeason20242025!$E$3:$E$1315, V$1)</f>
        <v>50</v>
      </c>
      <c r="W165" s="2">
        <f>SUMIFS(DataRegularSeason20242025!$AA$3:$AA$1315,DataRegularSeason20242025!$B$3:$B$1315, "&lt;=" &amp; $A165, DataRegularSeason20242025!$D$3:$D$1315, W$1)+SUMIFS(DataRegularSeason20242025!$AB$3:$AB$1315,DataRegularSeason20242025!$B$3:$B$1315, "&lt;=" &amp; $A165, DataRegularSeason20242025!$E$3:$E$1315, W$1)</f>
        <v>48</v>
      </c>
      <c r="X165" s="2">
        <f>SUMIFS(DataRegularSeason20242025!$AA$3:$AA$1315,DataRegularSeason20242025!$B$3:$B$1315, "&lt;=" &amp; $A165, DataRegularSeason20242025!$D$3:$D$1315, X$1)+SUMIFS(DataRegularSeason20242025!$AB$3:$AB$1315,DataRegularSeason20242025!$B$3:$B$1315, "&lt;=" &amp; $A165, DataRegularSeason20242025!$E$3:$E$1315, X$1)</f>
        <v>45</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50</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62</v>
      </c>
      <c r="AC165" s="2">
        <f>SUMIFS(DataRegularSeason20242025!$AA$3:$AA$1315,DataRegularSeason20242025!$B$3:$B$1315, "&lt;=" &amp; $A165, DataRegularSeason20242025!$D$3:$D$1315, AC$1)+SUMIFS(DataRegularSeason20242025!$AB$3:$AB$1315,DataRegularSeason20242025!$B$3:$B$1315, "&lt;=" &amp; $A165, DataRegularSeason20242025!$E$3:$E$1315, AC$1)</f>
        <v>47</v>
      </c>
      <c r="AD165" s="2">
        <f>SUMIFS(DataRegularSeason20242025!$AA$3:$AA$1315,DataRegularSeason20242025!$B$3:$B$1315, "&lt;=" &amp; $A165, DataRegularSeason20242025!$D$3:$D$1315, AD$1)+SUMIFS(DataRegularSeason20242025!$AB$3:$AB$1315,DataRegularSeason20242025!$B$3:$B$1315, "&lt;=" &amp; $A165, DataRegularSeason20242025!$E$3:$E$1315, AD$1)</f>
        <v>50</v>
      </c>
      <c r="AE165" s="2">
        <f>SUMIFS(DataRegularSeason20242025!$AA$3:$AA$1315,DataRegularSeason20242025!$B$3:$B$1315, "&lt;=" &amp; $A165, DataRegularSeason20242025!$D$3:$D$1315, AE$1)+SUMIFS(DataRegularSeason20242025!$AB$3:$AB$1315,DataRegularSeason20242025!$B$3:$B$1315, "&lt;=" &amp; $A165, DataRegularSeason20242025!$E$3:$E$1315, AE$1)</f>
        <v>62</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52</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59</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34</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59</v>
      </c>
      <c r="K166" s="2">
        <f>SUMIFS(DataRegularSeason20242025!$AA$3:$AA$1315,DataRegularSeason20242025!$B$3:$B$1315, "&lt;=" &amp; $A166, DataRegularSeason20242025!$D$3:$D$1315, K$1)+SUMIFS(DataRegularSeason20242025!$AB$3:$AB$1315,DataRegularSeason20242025!$B$3:$B$1315, "&lt;=" &amp; $A166, DataRegularSeason20242025!$E$3:$E$1315, K$1)</f>
        <v>47</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57</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60</v>
      </c>
      <c r="P166" s="2">
        <f>SUMIFS(DataRegularSeason20242025!$AA$3:$AA$1315,DataRegularSeason20242025!$B$3:$B$1315, "&lt;=" &amp; $A166, DataRegularSeason20242025!$D$3:$D$1315, P$1)+SUMIFS(DataRegularSeason20242025!$AB$3:$AB$1315,DataRegularSeason20242025!$B$3:$B$1315, "&lt;=" &amp; $A166, DataRegularSeason20242025!$E$3:$E$1315, P$1)</f>
        <v>52</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41</v>
      </c>
      <c r="S166" s="2">
        <f>SUMIFS(DataRegularSeason20242025!$AA$3:$AA$1315,DataRegularSeason20242025!$B$3:$B$1315, "&lt;=" &amp; $A166, DataRegularSeason20242025!$D$3:$D$1315, S$1)+SUMIFS(DataRegularSeason20242025!$AB$3:$AB$1315,DataRegularSeason20242025!$B$3:$B$1315, "&lt;=" &amp; $A166, DataRegularSeason20242025!$E$3:$E$1315, S$1)</f>
        <v>45</v>
      </c>
      <c r="T166" s="2">
        <f>SUMIFS(DataRegularSeason20242025!$AA$3:$AA$1315,DataRegularSeason20242025!$B$3:$B$1315, "&lt;=" &amp; $A166, DataRegularSeason20242025!$D$3:$D$1315, T$1)+SUMIFS(DataRegularSeason20242025!$AB$3:$AB$1315,DataRegularSeason20242025!$B$3:$B$1315, "&lt;=" &amp; $A166, DataRegularSeason20242025!$E$3:$E$1315, T$1)</f>
        <v>50</v>
      </c>
      <c r="U166" s="2">
        <f>SUMIFS(DataRegularSeason20242025!$AA$3:$AA$1315,DataRegularSeason20242025!$B$3:$B$1315, "&lt;=" &amp; $A166, DataRegularSeason20242025!$D$3:$D$1315, U$1)+SUMIFS(DataRegularSeason20242025!$AB$3:$AB$1315,DataRegularSeason20242025!$B$3:$B$1315, "&lt;=" &amp; $A166, DataRegularSeason20242025!$E$3:$E$1315, U$1)</f>
        <v>52</v>
      </c>
      <c r="V166" s="2">
        <f>SUMIFS(DataRegularSeason20242025!$AA$3:$AA$1315,DataRegularSeason20242025!$B$3:$B$1315, "&lt;=" &amp; $A166, DataRegularSeason20242025!$D$3:$D$1315, V$1)+SUMIFS(DataRegularSeason20242025!$AB$3:$AB$1315,DataRegularSeason20242025!$B$3:$B$1315, "&lt;=" &amp; $A166, DataRegularSeason20242025!$E$3:$E$1315, V$1)</f>
        <v>50</v>
      </c>
      <c r="W166" s="2">
        <f>SUMIFS(DataRegularSeason20242025!$AA$3:$AA$1315,DataRegularSeason20242025!$B$3:$B$1315, "&lt;=" &amp; $A166, DataRegularSeason20242025!$D$3:$D$1315, W$1)+SUMIFS(DataRegularSeason20242025!$AB$3:$AB$1315,DataRegularSeason20242025!$B$3:$B$1315, "&lt;=" &amp; $A166, DataRegularSeason20242025!$E$3:$E$1315, W$1)</f>
        <v>48</v>
      </c>
      <c r="X166" s="2">
        <f>SUMIFS(DataRegularSeason20242025!$AA$3:$AA$1315,DataRegularSeason20242025!$B$3:$B$1315, "&lt;=" &amp; $A166, DataRegularSeason20242025!$D$3:$D$1315, X$1)+SUMIFS(DataRegularSeason20242025!$AB$3:$AB$1315,DataRegularSeason20242025!$B$3:$B$1315, "&lt;=" &amp; $A166, DataRegularSeason20242025!$E$3:$E$1315, X$1)</f>
        <v>45</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50</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62</v>
      </c>
      <c r="AC166" s="2">
        <f>SUMIFS(DataRegularSeason20242025!$AA$3:$AA$1315,DataRegularSeason20242025!$B$3:$B$1315, "&lt;=" &amp; $A166, DataRegularSeason20242025!$D$3:$D$1315, AC$1)+SUMIFS(DataRegularSeason20242025!$AB$3:$AB$1315,DataRegularSeason20242025!$B$3:$B$1315, "&lt;=" &amp; $A166, DataRegularSeason20242025!$E$3:$E$1315, AC$1)</f>
        <v>47</v>
      </c>
      <c r="AD166" s="2">
        <f>SUMIFS(DataRegularSeason20242025!$AA$3:$AA$1315,DataRegularSeason20242025!$B$3:$B$1315, "&lt;=" &amp; $A166, DataRegularSeason20242025!$D$3:$D$1315, AD$1)+SUMIFS(DataRegularSeason20242025!$AB$3:$AB$1315,DataRegularSeason20242025!$B$3:$B$1315, "&lt;=" &amp; $A166, DataRegularSeason20242025!$E$3:$E$1315, AD$1)</f>
        <v>50</v>
      </c>
      <c r="AE166" s="2">
        <f>SUMIFS(DataRegularSeason20242025!$AA$3:$AA$1315,DataRegularSeason20242025!$B$3:$B$1315, "&lt;=" &amp; $A166, DataRegularSeason20242025!$D$3:$D$1315, AE$1)+SUMIFS(DataRegularSeason20242025!$AB$3:$AB$1315,DataRegularSeason20242025!$B$3:$B$1315, "&lt;=" &amp; $A166, DataRegularSeason20242025!$E$3:$E$1315, AE$1)</f>
        <v>62</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52</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59</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34</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59</v>
      </c>
      <c r="K167" s="2">
        <f>SUMIFS(DataRegularSeason20242025!$AA$3:$AA$1315,DataRegularSeason20242025!$B$3:$B$1315, "&lt;=" &amp; $A167, DataRegularSeason20242025!$D$3:$D$1315, K$1)+SUMIFS(DataRegularSeason20242025!$AB$3:$AB$1315,DataRegularSeason20242025!$B$3:$B$1315, "&lt;=" &amp; $A167, DataRegularSeason20242025!$E$3:$E$1315, K$1)</f>
        <v>47</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57</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60</v>
      </c>
      <c r="P167" s="2">
        <f>SUMIFS(DataRegularSeason20242025!$AA$3:$AA$1315,DataRegularSeason20242025!$B$3:$B$1315, "&lt;=" &amp; $A167, DataRegularSeason20242025!$D$3:$D$1315, P$1)+SUMIFS(DataRegularSeason20242025!$AB$3:$AB$1315,DataRegularSeason20242025!$B$3:$B$1315, "&lt;=" &amp; $A167, DataRegularSeason20242025!$E$3:$E$1315, P$1)</f>
        <v>52</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41</v>
      </c>
      <c r="S167" s="2">
        <f>SUMIFS(DataRegularSeason20242025!$AA$3:$AA$1315,DataRegularSeason20242025!$B$3:$B$1315, "&lt;=" &amp; $A167, DataRegularSeason20242025!$D$3:$D$1315, S$1)+SUMIFS(DataRegularSeason20242025!$AB$3:$AB$1315,DataRegularSeason20242025!$B$3:$B$1315, "&lt;=" &amp; $A167, DataRegularSeason20242025!$E$3:$E$1315, S$1)</f>
        <v>45</v>
      </c>
      <c r="T167" s="2">
        <f>SUMIFS(DataRegularSeason20242025!$AA$3:$AA$1315,DataRegularSeason20242025!$B$3:$B$1315, "&lt;=" &amp; $A167, DataRegularSeason20242025!$D$3:$D$1315, T$1)+SUMIFS(DataRegularSeason20242025!$AB$3:$AB$1315,DataRegularSeason20242025!$B$3:$B$1315, "&lt;=" &amp; $A167, DataRegularSeason20242025!$E$3:$E$1315, T$1)</f>
        <v>50</v>
      </c>
      <c r="U167" s="2">
        <f>SUMIFS(DataRegularSeason20242025!$AA$3:$AA$1315,DataRegularSeason20242025!$B$3:$B$1315, "&lt;=" &amp; $A167, DataRegularSeason20242025!$D$3:$D$1315, U$1)+SUMIFS(DataRegularSeason20242025!$AB$3:$AB$1315,DataRegularSeason20242025!$B$3:$B$1315, "&lt;=" &amp; $A167, DataRegularSeason20242025!$E$3:$E$1315, U$1)</f>
        <v>52</v>
      </c>
      <c r="V167" s="2">
        <f>SUMIFS(DataRegularSeason20242025!$AA$3:$AA$1315,DataRegularSeason20242025!$B$3:$B$1315, "&lt;=" &amp; $A167, DataRegularSeason20242025!$D$3:$D$1315, V$1)+SUMIFS(DataRegularSeason20242025!$AB$3:$AB$1315,DataRegularSeason20242025!$B$3:$B$1315, "&lt;=" &amp; $A167, DataRegularSeason20242025!$E$3:$E$1315, V$1)</f>
        <v>50</v>
      </c>
      <c r="W167" s="2">
        <f>SUMIFS(DataRegularSeason20242025!$AA$3:$AA$1315,DataRegularSeason20242025!$B$3:$B$1315, "&lt;=" &amp; $A167, DataRegularSeason20242025!$D$3:$D$1315, W$1)+SUMIFS(DataRegularSeason20242025!$AB$3:$AB$1315,DataRegularSeason20242025!$B$3:$B$1315, "&lt;=" &amp; $A167, DataRegularSeason20242025!$E$3:$E$1315, W$1)</f>
        <v>48</v>
      </c>
      <c r="X167" s="2">
        <f>SUMIFS(DataRegularSeason20242025!$AA$3:$AA$1315,DataRegularSeason20242025!$B$3:$B$1315, "&lt;=" &amp; $A167, DataRegularSeason20242025!$D$3:$D$1315, X$1)+SUMIFS(DataRegularSeason20242025!$AB$3:$AB$1315,DataRegularSeason20242025!$B$3:$B$1315, "&lt;=" &amp; $A167, DataRegularSeason20242025!$E$3:$E$1315, X$1)</f>
        <v>45</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50</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62</v>
      </c>
      <c r="AC167" s="2">
        <f>SUMIFS(DataRegularSeason20242025!$AA$3:$AA$1315,DataRegularSeason20242025!$B$3:$B$1315, "&lt;=" &amp; $A167, DataRegularSeason20242025!$D$3:$D$1315, AC$1)+SUMIFS(DataRegularSeason20242025!$AB$3:$AB$1315,DataRegularSeason20242025!$B$3:$B$1315, "&lt;=" &amp; $A167, DataRegularSeason20242025!$E$3:$E$1315, AC$1)</f>
        <v>47</v>
      </c>
      <c r="AD167" s="2">
        <f>SUMIFS(DataRegularSeason20242025!$AA$3:$AA$1315,DataRegularSeason20242025!$B$3:$B$1315, "&lt;=" &amp; $A167, DataRegularSeason20242025!$D$3:$D$1315, AD$1)+SUMIFS(DataRegularSeason20242025!$AB$3:$AB$1315,DataRegularSeason20242025!$B$3:$B$1315, "&lt;=" &amp; $A167, DataRegularSeason20242025!$E$3:$E$1315, AD$1)</f>
        <v>50</v>
      </c>
      <c r="AE167" s="2">
        <f>SUMIFS(DataRegularSeason20242025!$AA$3:$AA$1315,DataRegularSeason20242025!$B$3:$B$1315, "&lt;=" &amp; $A167, DataRegularSeason20242025!$D$3:$D$1315, AE$1)+SUMIFS(DataRegularSeason20242025!$AB$3:$AB$1315,DataRegularSeason20242025!$B$3:$B$1315, "&lt;=" &amp; $A167, DataRegularSeason20242025!$E$3:$E$1315, AE$1)</f>
        <v>62</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52</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59</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34</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59</v>
      </c>
      <c r="K168" s="2">
        <f>SUMIFS(DataRegularSeason20242025!$AA$3:$AA$1315,DataRegularSeason20242025!$B$3:$B$1315, "&lt;=" &amp; $A168, DataRegularSeason20242025!$D$3:$D$1315, K$1)+SUMIFS(DataRegularSeason20242025!$AB$3:$AB$1315,DataRegularSeason20242025!$B$3:$B$1315, "&lt;=" &amp; $A168, DataRegularSeason20242025!$E$3:$E$1315, K$1)</f>
        <v>47</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57</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60</v>
      </c>
      <c r="P168" s="2">
        <f>SUMIFS(DataRegularSeason20242025!$AA$3:$AA$1315,DataRegularSeason20242025!$B$3:$B$1315, "&lt;=" &amp; $A168, DataRegularSeason20242025!$D$3:$D$1315, P$1)+SUMIFS(DataRegularSeason20242025!$AB$3:$AB$1315,DataRegularSeason20242025!$B$3:$B$1315, "&lt;=" &amp; $A168, DataRegularSeason20242025!$E$3:$E$1315, P$1)</f>
        <v>52</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41</v>
      </c>
      <c r="S168" s="2">
        <f>SUMIFS(DataRegularSeason20242025!$AA$3:$AA$1315,DataRegularSeason20242025!$B$3:$B$1315, "&lt;=" &amp; $A168, DataRegularSeason20242025!$D$3:$D$1315, S$1)+SUMIFS(DataRegularSeason20242025!$AB$3:$AB$1315,DataRegularSeason20242025!$B$3:$B$1315, "&lt;=" &amp; $A168, DataRegularSeason20242025!$E$3:$E$1315, S$1)</f>
        <v>45</v>
      </c>
      <c r="T168" s="2">
        <f>SUMIFS(DataRegularSeason20242025!$AA$3:$AA$1315,DataRegularSeason20242025!$B$3:$B$1315, "&lt;=" &amp; $A168, DataRegularSeason20242025!$D$3:$D$1315, T$1)+SUMIFS(DataRegularSeason20242025!$AB$3:$AB$1315,DataRegularSeason20242025!$B$3:$B$1315, "&lt;=" &amp; $A168, DataRegularSeason20242025!$E$3:$E$1315, T$1)</f>
        <v>50</v>
      </c>
      <c r="U168" s="2">
        <f>SUMIFS(DataRegularSeason20242025!$AA$3:$AA$1315,DataRegularSeason20242025!$B$3:$B$1315, "&lt;=" &amp; $A168, DataRegularSeason20242025!$D$3:$D$1315, U$1)+SUMIFS(DataRegularSeason20242025!$AB$3:$AB$1315,DataRegularSeason20242025!$B$3:$B$1315, "&lt;=" &amp; $A168, DataRegularSeason20242025!$E$3:$E$1315, U$1)</f>
        <v>52</v>
      </c>
      <c r="V168" s="2">
        <f>SUMIFS(DataRegularSeason20242025!$AA$3:$AA$1315,DataRegularSeason20242025!$B$3:$B$1315, "&lt;=" &amp; $A168, DataRegularSeason20242025!$D$3:$D$1315, V$1)+SUMIFS(DataRegularSeason20242025!$AB$3:$AB$1315,DataRegularSeason20242025!$B$3:$B$1315, "&lt;=" &amp; $A168, DataRegularSeason20242025!$E$3:$E$1315, V$1)</f>
        <v>50</v>
      </c>
      <c r="W168" s="2">
        <f>SUMIFS(DataRegularSeason20242025!$AA$3:$AA$1315,DataRegularSeason20242025!$B$3:$B$1315, "&lt;=" &amp; $A168, DataRegularSeason20242025!$D$3:$D$1315, W$1)+SUMIFS(DataRegularSeason20242025!$AB$3:$AB$1315,DataRegularSeason20242025!$B$3:$B$1315, "&lt;=" &amp; $A168, DataRegularSeason20242025!$E$3:$E$1315, W$1)</f>
        <v>48</v>
      </c>
      <c r="X168" s="2">
        <f>SUMIFS(DataRegularSeason20242025!$AA$3:$AA$1315,DataRegularSeason20242025!$B$3:$B$1315, "&lt;=" &amp; $A168, DataRegularSeason20242025!$D$3:$D$1315, X$1)+SUMIFS(DataRegularSeason20242025!$AB$3:$AB$1315,DataRegularSeason20242025!$B$3:$B$1315, "&lt;=" &amp; $A168, DataRegularSeason20242025!$E$3:$E$1315, X$1)</f>
        <v>45</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50</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62</v>
      </c>
      <c r="AC168" s="2">
        <f>SUMIFS(DataRegularSeason20242025!$AA$3:$AA$1315,DataRegularSeason20242025!$B$3:$B$1315, "&lt;=" &amp; $A168, DataRegularSeason20242025!$D$3:$D$1315, AC$1)+SUMIFS(DataRegularSeason20242025!$AB$3:$AB$1315,DataRegularSeason20242025!$B$3:$B$1315, "&lt;=" &amp; $A168, DataRegularSeason20242025!$E$3:$E$1315, AC$1)</f>
        <v>47</v>
      </c>
      <c r="AD168" s="2">
        <f>SUMIFS(DataRegularSeason20242025!$AA$3:$AA$1315,DataRegularSeason20242025!$B$3:$B$1315, "&lt;=" &amp; $A168, DataRegularSeason20242025!$D$3:$D$1315, AD$1)+SUMIFS(DataRegularSeason20242025!$AB$3:$AB$1315,DataRegularSeason20242025!$B$3:$B$1315, "&lt;=" &amp; $A168, DataRegularSeason20242025!$E$3:$E$1315, AD$1)</f>
        <v>50</v>
      </c>
      <c r="AE168" s="2">
        <f>SUMIFS(DataRegularSeason20242025!$AA$3:$AA$1315,DataRegularSeason20242025!$B$3:$B$1315, "&lt;=" &amp; $A168, DataRegularSeason20242025!$D$3:$D$1315, AE$1)+SUMIFS(DataRegularSeason20242025!$AB$3:$AB$1315,DataRegularSeason20242025!$B$3:$B$1315, "&lt;=" &amp; $A168, DataRegularSeason20242025!$E$3:$E$1315, AE$1)</f>
        <v>62</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52</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59</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34</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59</v>
      </c>
      <c r="K169" s="2">
        <f>SUMIFS(DataRegularSeason20242025!$AA$3:$AA$1315,DataRegularSeason20242025!$B$3:$B$1315, "&lt;=" &amp; $A169, DataRegularSeason20242025!$D$3:$D$1315, K$1)+SUMIFS(DataRegularSeason20242025!$AB$3:$AB$1315,DataRegularSeason20242025!$B$3:$B$1315, "&lt;=" &amp; $A169, DataRegularSeason20242025!$E$3:$E$1315, K$1)</f>
        <v>47</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57</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60</v>
      </c>
      <c r="P169" s="2">
        <f>SUMIFS(DataRegularSeason20242025!$AA$3:$AA$1315,DataRegularSeason20242025!$B$3:$B$1315, "&lt;=" &amp; $A169, DataRegularSeason20242025!$D$3:$D$1315, P$1)+SUMIFS(DataRegularSeason20242025!$AB$3:$AB$1315,DataRegularSeason20242025!$B$3:$B$1315, "&lt;=" &amp; $A169, DataRegularSeason20242025!$E$3:$E$1315, P$1)</f>
        <v>52</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41</v>
      </c>
      <c r="S169" s="2">
        <f>SUMIFS(DataRegularSeason20242025!$AA$3:$AA$1315,DataRegularSeason20242025!$B$3:$B$1315, "&lt;=" &amp; $A169, DataRegularSeason20242025!$D$3:$D$1315, S$1)+SUMIFS(DataRegularSeason20242025!$AB$3:$AB$1315,DataRegularSeason20242025!$B$3:$B$1315, "&lt;=" &amp; $A169, DataRegularSeason20242025!$E$3:$E$1315, S$1)</f>
        <v>45</v>
      </c>
      <c r="T169" s="2">
        <f>SUMIFS(DataRegularSeason20242025!$AA$3:$AA$1315,DataRegularSeason20242025!$B$3:$B$1315, "&lt;=" &amp; $A169, DataRegularSeason20242025!$D$3:$D$1315, T$1)+SUMIFS(DataRegularSeason20242025!$AB$3:$AB$1315,DataRegularSeason20242025!$B$3:$B$1315, "&lt;=" &amp; $A169, DataRegularSeason20242025!$E$3:$E$1315, T$1)</f>
        <v>50</v>
      </c>
      <c r="U169" s="2">
        <f>SUMIFS(DataRegularSeason20242025!$AA$3:$AA$1315,DataRegularSeason20242025!$B$3:$B$1315, "&lt;=" &amp; $A169, DataRegularSeason20242025!$D$3:$D$1315, U$1)+SUMIFS(DataRegularSeason20242025!$AB$3:$AB$1315,DataRegularSeason20242025!$B$3:$B$1315, "&lt;=" &amp; $A169, DataRegularSeason20242025!$E$3:$E$1315, U$1)</f>
        <v>52</v>
      </c>
      <c r="V169" s="2">
        <f>SUMIFS(DataRegularSeason20242025!$AA$3:$AA$1315,DataRegularSeason20242025!$B$3:$B$1315, "&lt;=" &amp; $A169, DataRegularSeason20242025!$D$3:$D$1315, V$1)+SUMIFS(DataRegularSeason20242025!$AB$3:$AB$1315,DataRegularSeason20242025!$B$3:$B$1315, "&lt;=" &amp; $A169, DataRegularSeason20242025!$E$3:$E$1315, V$1)</f>
        <v>50</v>
      </c>
      <c r="W169" s="2">
        <f>SUMIFS(DataRegularSeason20242025!$AA$3:$AA$1315,DataRegularSeason20242025!$B$3:$B$1315, "&lt;=" &amp; $A169, DataRegularSeason20242025!$D$3:$D$1315, W$1)+SUMIFS(DataRegularSeason20242025!$AB$3:$AB$1315,DataRegularSeason20242025!$B$3:$B$1315, "&lt;=" &amp; $A169, DataRegularSeason20242025!$E$3:$E$1315, W$1)</f>
        <v>48</v>
      </c>
      <c r="X169" s="2">
        <f>SUMIFS(DataRegularSeason20242025!$AA$3:$AA$1315,DataRegularSeason20242025!$B$3:$B$1315, "&lt;=" &amp; $A169, DataRegularSeason20242025!$D$3:$D$1315, X$1)+SUMIFS(DataRegularSeason20242025!$AB$3:$AB$1315,DataRegularSeason20242025!$B$3:$B$1315, "&lt;=" &amp; $A169, DataRegularSeason20242025!$E$3:$E$1315, X$1)</f>
        <v>45</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50</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62</v>
      </c>
      <c r="AC169" s="2">
        <f>SUMIFS(DataRegularSeason20242025!$AA$3:$AA$1315,DataRegularSeason20242025!$B$3:$B$1315, "&lt;=" &amp; $A169, DataRegularSeason20242025!$D$3:$D$1315, AC$1)+SUMIFS(DataRegularSeason20242025!$AB$3:$AB$1315,DataRegularSeason20242025!$B$3:$B$1315, "&lt;=" &amp; $A169, DataRegularSeason20242025!$E$3:$E$1315, AC$1)</f>
        <v>47</v>
      </c>
      <c r="AD169" s="2">
        <f>SUMIFS(DataRegularSeason20242025!$AA$3:$AA$1315,DataRegularSeason20242025!$B$3:$B$1315, "&lt;=" &amp; $A169, DataRegularSeason20242025!$D$3:$D$1315, AD$1)+SUMIFS(DataRegularSeason20242025!$AB$3:$AB$1315,DataRegularSeason20242025!$B$3:$B$1315, "&lt;=" &amp; $A169, DataRegularSeason20242025!$E$3:$E$1315, AD$1)</f>
        <v>50</v>
      </c>
      <c r="AE169" s="2">
        <f>SUMIFS(DataRegularSeason20242025!$AA$3:$AA$1315,DataRegularSeason20242025!$B$3:$B$1315, "&lt;=" &amp; $A169, DataRegularSeason20242025!$D$3:$D$1315, AE$1)+SUMIFS(DataRegularSeason20242025!$AB$3:$AB$1315,DataRegularSeason20242025!$B$3:$B$1315, "&lt;=" &amp; $A169, DataRegularSeason20242025!$E$3:$E$1315, AE$1)</f>
        <v>62</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52</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59</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34</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59</v>
      </c>
      <c r="K170" s="2">
        <f>SUMIFS(DataRegularSeason20242025!$AA$3:$AA$1315,DataRegularSeason20242025!$B$3:$B$1315, "&lt;=" &amp; $A170, DataRegularSeason20242025!$D$3:$D$1315, K$1)+SUMIFS(DataRegularSeason20242025!$AB$3:$AB$1315,DataRegularSeason20242025!$B$3:$B$1315, "&lt;=" &amp; $A170, DataRegularSeason20242025!$E$3:$E$1315, K$1)</f>
        <v>47</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57</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60</v>
      </c>
      <c r="P170" s="2">
        <f>SUMIFS(DataRegularSeason20242025!$AA$3:$AA$1315,DataRegularSeason20242025!$B$3:$B$1315, "&lt;=" &amp; $A170, DataRegularSeason20242025!$D$3:$D$1315, P$1)+SUMIFS(DataRegularSeason20242025!$AB$3:$AB$1315,DataRegularSeason20242025!$B$3:$B$1315, "&lt;=" &amp; $A170, DataRegularSeason20242025!$E$3:$E$1315, P$1)</f>
        <v>52</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41</v>
      </c>
      <c r="S170" s="2">
        <f>SUMIFS(DataRegularSeason20242025!$AA$3:$AA$1315,DataRegularSeason20242025!$B$3:$B$1315, "&lt;=" &amp; $A170, DataRegularSeason20242025!$D$3:$D$1315, S$1)+SUMIFS(DataRegularSeason20242025!$AB$3:$AB$1315,DataRegularSeason20242025!$B$3:$B$1315, "&lt;=" &amp; $A170, DataRegularSeason20242025!$E$3:$E$1315, S$1)</f>
        <v>45</v>
      </c>
      <c r="T170" s="2">
        <f>SUMIFS(DataRegularSeason20242025!$AA$3:$AA$1315,DataRegularSeason20242025!$B$3:$B$1315, "&lt;=" &amp; $A170, DataRegularSeason20242025!$D$3:$D$1315, T$1)+SUMIFS(DataRegularSeason20242025!$AB$3:$AB$1315,DataRegularSeason20242025!$B$3:$B$1315, "&lt;=" &amp; $A170, DataRegularSeason20242025!$E$3:$E$1315, T$1)</f>
        <v>50</v>
      </c>
      <c r="U170" s="2">
        <f>SUMIFS(DataRegularSeason20242025!$AA$3:$AA$1315,DataRegularSeason20242025!$B$3:$B$1315, "&lt;=" &amp; $A170, DataRegularSeason20242025!$D$3:$D$1315, U$1)+SUMIFS(DataRegularSeason20242025!$AB$3:$AB$1315,DataRegularSeason20242025!$B$3:$B$1315, "&lt;=" &amp; $A170, DataRegularSeason20242025!$E$3:$E$1315, U$1)</f>
        <v>52</v>
      </c>
      <c r="V170" s="2">
        <f>SUMIFS(DataRegularSeason20242025!$AA$3:$AA$1315,DataRegularSeason20242025!$B$3:$B$1315, "&lt;=" &amp; $A170, DataRegularSeason20242025!$D$3:$D$1315, V$1)+SUMIFS(DataRegularSeason20242025!$AB$3:$AB$1315,DataRegularSeason20242025!$B$3:$B$1315, "&lt;=" &amp; $A170, DataRegularSeason20242025!$E$3:$E$1315, V$1)</f>
        <v>50</v>
      </c>
      <c r="W170" s="2">
        <f>SUMIFS(DataRegularSeason20242025!$AA$3:$AA$1315,DataRegularSeason20242025!$B$3:$B$1315, "&lt;=" &amp; $A170, DataRegularSeason20242025!$D$3:$D$1315, W$1)+SUMIFS(DataRegularSeason20242025!$AB$3:$AB$1315,DataRegularSeason20242025!$B$3:$B$1315, "&lt;=" &amp; $A170, DataRegularSeason20242025!$E$3:$E$1315, W$1)</f>
        <v>48</v>
      </c>
      <c r="X170" s="2">
        <f>SUMIFS(DataRegularSeason20242025!$AA$3:$AA$1315,DataRegularSeason20242025!$B$3:$B$1315, "&lt;=" &amp; $A170, DataRegularSeason20242025!$D$3:$D$1315, X$1)+SUMIFS(DataRegularSeason20242025!$AB$3:$AB$1315,DataRegularSeason20242025!$B$3:$B$1315, "&lt;=" &amp; $A170, DataRegularSeason20242025!$E$3:$E$1315, X$1)</f>
        <v>45</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50</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62</v>
      </c>
      <c r="AC170" s="2">
        <f>SUMIFS(DataRegularSeason20242025!$AA$3:$AA$1315,DataRegularSeason20242025!$B$3:$B$1315, "&lt;=" &amp; $A170, DataRegularSeason20242025!$D$3:$D$1315, AC$1)+SUMIFS(DataRegularSeason20242025!$AB$3:$AB$1315,DataRegularSeason20242025!$B$3:$B$1315, "&lt;=" &amp; $A170, DataRegularSeason20242025!$E$3:$E$1315, AC$1)</f>
        <v>47</v>
      </c>
      <c r="AD170" s="2">
        <f>SUMIFS(DataRegularSeason20242025!$AA$3:$AA$1315,DataRegularSeason20242025!$B$3:$B$1315, "&lt;=" &amp; $A170, DataRegularSeason20242025!$D$3:$D$1315, AD$1)+SUMIFS(DataRegularSeason20242025!$AB$3:$AB$1315,DataRegularSeason20242025!$B$3:$B$1315, "&lt;=" &amp; $A170, DataRegularSeason20242025!$E$3:$E$1315, AD$1)</f>
        <v>50</v>
      </c>
      <c r="AE170" s="2">
        <f>SUMIFS(DataRegularSeason20242025!$AA$3:$AA$1315,DataRegularSeason20242025!$B$3:$B$1315, "&lt;=" &amp; $A170, DataRegularSeason20242025!$D$3:$D$1315, AE$1)+SUMIFS(DataRegularSeason20242025!$AB$3:$AB$1315,DataRegularSeason20242025!$B$3:$B$1315, "&lt;=" &amp; $A170, DataRegularSeason20242025!$E$3:$E$1315, AE$1)</f>
        <v>62</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52</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59</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34</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59</v>
      </c>
      <c r="K171" s="2">
        <f>SUMIFS(DataRegularSeason20242025!$AA$3:$AA$1315,DataRegularSeason20242025!$B$3:$B$1315, "&lt;=" &amp; $A171, DataRegularSeason20242025!$D$3:$D$1315, K$1)+SUMIFS(DataRegularSeason20242025!$AB$3:$AB$1315,DataRegularSeason20242025!$B$3:$B$1315, "&lt;=" &amp; $A171, DataRegularSeason20242025!$E$3:$E$1315, K$1)</f>
        <v>47</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57</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60</v>
      </c>
      <c r="P171" s="2">
        <f>SUMIFS(DataRegularSeason20242025!$AA$3:$AA$1315,DataRegularSeason20242025!$B$3:$B$1315, "&lt;=" &amp; $A171, DataRegularSeason20242025!$D$3:$D$1315, P$1)+SUMIFS(DataRegularSeason20242025!$AB$3:$AB$1315,DataRegularSeason20242025!$B$3:$B$1315, "&lt;=" &amp; $A171, DataRegularSeason20242025!$E$3:$E$1315, P$1)</f>
        <v>52</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41</v>
      </c>
      <c r="S171" s="2">
        <f>SUMIFS(DataRegularSeason20242025!$AA$3:$AA$1315,DataRegularSeason20242025!$B$3:$B$1315, "&lt;=" &amp; $A171, DataRegularSeason20242025!$D$3:$D$1315, S$1)+SUMIFS(DataRegularSeason20242025!$AB$3:$AB$1315,DataRegularSeason20242025!$B$3:$B$1315, "&lt;=" &amp; $A171, DataRegularSeason20242025!$E$3:$E$1315, S$1)</f>
        <v>45</v>
      </c>
      <c r="T171" s="2">
        <f>SUMIFS(DataRegularSeason20242025!$AA$3:$AA$1315,DataRegularSeason20242025!$B$3:$B$1315, "&lt;=" &amp; $A171, DataRegularSeason20242025!$D$3:$D$1315, T$1)+SUMIFS(DataRegularSeason20242025!$AB$3:$AB$1315,DataRegularSeason20242025!$B$3:$B$1315, "&lt;=" &amp; $A171, DataRegularSeason20242025!$E$3:$E$1315, T$1)</f>
        <v>50</v>
      </c>
      <c r="U171" s="2">
        <f>SUMIFS(DataRegularSeason20242025!$AA$3:$AA$1315,DataRegularSeason20242025!$B$3:$B$1315, "&lt;=" &amp; $A171, DataRegularSeason20242025!$D$3:$D$1315, U$1)+SUMIFS(DataRegularSeason20242025!$AB$3:$AB$1315,DataRegularSeason20242025!$B$3:$B$1315, "&lt;=" &amp; $A171, DataRegularSeason20242025!$E$3:$E$1315, U$1)</f>
        <v>52</v>
      </c>
      <c r="V171" s="2">
        <f>SUMIFS(DataRegularSeason20242025!$AA$3:$AA$1315,DataRegularSeason20242025!$B$3:$B$1315, "&lt;=" &amp; $A171, DataRegularSeason20242025!$D$3:$D$1315, V$1)+SUMIFS(DataRegularSeason20242025!$AB$3:$AB$1315,DataRegularSeason20242025!$B$3:$B$1315, "&lt;=" &amp; $A171, DataRegularSeason20242025!$E$3:$E$1315, V$1)</f>
        <v>50</v>
      </c>
      <c r="W171" s="2">
        <f>SUMIFS(DataRegularSeason20242025!$AA$3:$AA$1315,DataRegularSeason20242025!$B$3:$B$1315, "&lt;=" &amp; $A171, DataRegularSeason20242025!$D$3:$D$1315, W$1)+SUMIFS(DataRegularSeason20242025!$AB$3:$AB$1315,DataRegularSeason20242025!$B$3:$B$1315, "&lt;=" &amp; $A171, DataRegularSeason20242025!$E$3:$E$1315, W$1)</f>
        <v>48</v>
      </c>
      <c r="X171" s="2">
        <f>SUMIFS(DataRegularSeason20242025!$AA$3:$AA$1315,DataRegularSeason20242025!$B$3:$B$1315, "&lt;=" &amp; $A171, DataRegularSeason20242025!$D$3:$D$1315, X$1)+SUMIFS(DataRegularSeason20242025!$AB$3:$AB$1315,DataRegularSeason20242025!$B$3:$B$1315, "&lt;=" &amp; $A171, DataRegularSeason20242025!$E$3:$E$1315, X$1)</f>
        <v>45</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50</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62</v>
      </c>
      <c r="AC171" s="2">
        <f>SUMIFS(DataRegularSeason20242025!$AA$3:$AA$1315,DataRegularSeason20242025!$B$3:$B$1315, "&lt;=" &amp; $A171, DataRegularSeason20242025!$D$3:$D$1315, AC$1)+SUMIFS(DataRegularSeason20242025!$AB$3:$AB$1315,DataRegularSeason20242025!$B$3:$B$1315, "&lt;=" &amp; $A171, DataRegularSeason20242025!$E$3:$E$1315, AC$1)</f>
        <v>47</v>
      </c>
      <c r="AD171" s="2">
        <f>SUMIFS(DataRegularSeason20242025!$AA$3:$AA$1315,DataRegularSeason20242025!$B$3:$B$1315, "&lt;=" &amp; $A171, DataRegularSeason20242025!$D$3:$D$1315, AD$1)+SUMIFS(DataRegularSeason20242025!$AB$3:$AB$1315,DataRegularSeason20242025!$B$3:$B$1315, "&lt;=" &amp; $A171, DataRegularSeason20242025!$E$3:$E$1315, AD$1)</f>
        <v>50</v>
      </c>
      <c r="AE171" s="2">
        <f>SUMIFS(DataRegularSeason20242025!$AA$3:$AA$1315,DataRegularSeason20242025!$B$3:$B$1315, "&lt;=" &amp; $A171, DataRegularSeason20242025!$D$3:$D$1315, AE$1)+SUMIFS(DataRegularSeason20242025!$AB$3:$AB$1315,DataRegularSeason20242025!$B$3:$B$1315, "&lt;=" &amp; $A171, DataRegularSeason20242025!$E$3:$E$1315, AE$1)</f>
        <v>62</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52</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59</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34</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59</v>
      </c>
      <c r="K172" s="2">
        <f>SUMIFS(DataRegularSeason20242025!$AA$3:$AA$1315,DataRegularSeason20242025!$B$3:$B$1315, "&lt;=" &amp; $A172, DataRegularSeason20242025!$D$3:$D$1315, K$1)+SUMIFS(DataRegularSeason20242025!$AB$3:$AB$1315,DataRegularSeason20242025!$B$3:$B$1315, "&lt;=" &amp; $A172, DataRegularSeason20242025!$E$3:$E$1315, K$1)</f>
        <v>47</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57</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60</v>
      </c>
      <c r="P172" s="2">
        <f>SUMIFS(DataRegularSeason20242025!$AA$3:$AA$1315,DataRegularSeason20242025!$B$3:$B$1315, "&lt;=" &amp; $A172, DataRegularSeason20242025!$D$3:$D$1315, P$1)+SUMIFS(DataRegularSeason20242025!$AB$3:$AB$1315,DataRegularSeason20242025!$B$3:$B$1315, "&lt;=" &amp; $A172, DataRegularSeason20242025!$E$3:$E$1315, P$1)</f>
        <v>52</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41</v>
      </c>
      <c r="S172" s="2">
        <f>SUMIFS(DataRegularSeason20242025!$AA$3:$AA$1315,DataRegularSeason20242025!$B$3:$B$1315, "&lt;=" &amp; $A172, DataRegularSeason20242025!$D$3:$D$1315, S$1)+SUMIFS(DataRegularSeason20242025!$AB$3:$AB$1315,DataRegularSeason20242025!$B$3:$B$1315, "&lt;=" &amp; $A172, DataRegularSeason20242025!$E$3:$E$1315, S$1)</f>
        <v>45</v>
      </c>
      <c r="T172" s="2">
        <f>SUMIFS(DataRegularSeason20242025!$AA$3:$AA$1315,DataRegularSeason20242025!$B$3:$B$1315, "&lt;=" &amp; $A172, DataRegularSeason20242025!$D$3:$D$1315, T$1)+SUMIFS(DataRegularSeason20242025!$AB$3:$AB$1315,DataRegularSeason20242025!$B$3:$B$1315, "&lt;=" &amp; $A172, DataRegularSeason20242025!$E$3:$E$1315, T$1)</f>
        <v>50</v>
      </c>
      <c r="U172" s="2">
        <f>SUMIFS(DataRegularSeason20242025!$AA$3:$AA$1315,DataRegularSeason20242025!$B$3:$B$1315, "&lt;=" &amp; $A172, DataRegularSeason20242025!$D$3:$D$1315, U$1)+SUMIFS(DataRegularSeason20242025!$AB$3:$AB$1315,DataRegularSeason20242025!$B$3:$B$1315, "&lt;=" &amp; $A172, DataRegularSeason20242025!$E$3:$E$1315, U$1)</f>
        <v>52</v>
      </c>
      <c r="V172" s="2">
        <f>SUMIFS(DataRegularSeason20242025!$AA$3:$AA$1315,DataRegularSeason20242025!$B$3:$B$1315, "&lt;=" &amp; $A172, DataRegularSeason20242025!$D$3:$D$1315, V$1)+SUMIFS(DataRegularSeason20242025!$AB$3:$AB$1315,DataRegularSeason20242025!$B$3:$B$1315, "&lt;=" &amp; $A172, DataRegularSeason20242025!$E$3:$E$1315, V$1)</f>
        <v>50</v>
      </c>
      <c r="W172" s="2">
        <f>SUMIFS(DataRegularSeason20242025!$AA$3:$AA$1315,DataRegularSeason20242025!$B$3:$B$1315, "&lt;=" &amp; $A172, DataRegularSeason20242025!$D$3:$D$1315, W$1)+SUMIFS(DataRegularSeason20242025!$AB$3:$AB$1315,DataRegularSeason20242025!$B$3:$B$1315, "&lt;=" &amp; $A172, DataRegularSeason20242025!$E$3:$E$1315, W$1)</f>
        <v>48</v>
      </c>
      <c r="X172" s="2">
        <f>SUMIFS(DataRegularSeason20242025!$AA$3:$AA$1315,DataRegularSeason20242025!$B$3:$B$1315, "&lt;=" &amp; $A172, DataRegularSeason20242025!$D$3:$D$1315, X$1)+SUMIFS(DataRegularSeason20242025!$AB$3:$AB$1315,DataRegularSeason20242025!$B$3:$B$1315, "&lt;=" &amp; $A172, DataRegularSeason20242025!$E$3:$E$1315, X$1)</f>
        <v>45</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50</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62</v>
      </c>
      <c r="AC172" s="2">
        <f>SUMIFS(DataRegularSeason20242025!$AA$3:$AA$1315,DataRegularSeason20242025!$B$3:$B$1315, "&lt;=" &amp; $A172, DataRegularSeason20242025!$D$3:$D$1315, AC$1)+SUMIFS(DataRegularSeason20242025!$AB$3:$AB$1315,DataRegularSeason20242025!$B$3:$B$1315, "&lt;=" &amp; $A172, DataRegularSeason20242025!$E$3:$E$1315, AC$1)</f>
        <v>47</v>
      </c>
      <c r="AD172" s="2">
        <f>SUMIFS(DataRegularSeason20242025!$AA$3:$AA$1315,DataRegularSeason20242025!$B$3:$B$1315, "&lt;=" &amp; $A172, DataRegularSeason20242025!$D$3:$D$1315, AD$1)+SUMIFS(DataRegularSeason20242025!$AB$3:$AB$1315,DataRegularSeason20242025!$B$3:$B$1315, "&lt;=" &amp; $A172, DataRegularSeason20242025!$E$3:$E$1315, AD$1)</f>
        <v>50</v>
      </c>
      <c r="AE172" s="2">
        <f>SUMIFS(DataRegularSeason20242025!$AA$3:$AA$1315,DataRegularSeason20242025!$B$3:$B$1315, "&lt;=" &amp; $A172, DataRegularSeason20242025!$D$3:$D$1315, AE$1)+SUMIFS(DataRegularSeason20242025!$AB$3:$AB$1315,DataRegularSeason20242025!$B$3:$B$1315, "&lt;=" &amp; $A172, DataRegularSeason20242025!$E$3:$E$1315, AE$1)</f>
        <v>62</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52</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59</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34</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59</v>
      </c>
      <c r="K173" s="2">
        <f>SUMIFS(DataRegularSeason20242025!$AA$3:$AA$1315,DataRegularSeason20242025!$B$3:$B$1315, "&lt;=" &amp; $A173, DataRegularSeason20242025!$D$3:$D$1315, K$1)+SUMIFS(DataRegularSeason20242025!$AB$3:$AB$1315,DataRegularSeason20242025!$B$3:$B$1315, "&lt;=" &amp; $A173, DataRegularSeason20242025!$E$3:$E$1315, K$1)</f>
        <v>47</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57</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60</v>
      </c>
      <c r="P173" s="2">
        <f>SUMIFS(DataRegularSeason20242025!$AA$3:$AA$1315,DataRegularSeason20242025!$B$3:$B$1315, "&lt;=" &amp; $A173, DataRegularSeason20242025!$D$3:$D$1315, P$1)+SUMIFS(DataRegularSeason20242025!$AB$3:$AB$1315,DataRegularSeason20242025!$B$3:$B$1315, "&lt;=" &amp; $A173, DataRegularSeason20242025!$E$3:$E$1315, P$1)</f>
        <v>52</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41</v>
      </c>
      <c r="S173" s="2">
        <f>SUMIFS(DataRegularSeason20242025!$AA$3:$AA$1315,DataRegularSeason20242025!$B$3:$B$1315, "&lt;=" &amp; $A173, DataRegularSeason20242025!$D$3:$D$1315, S$1)+SUMIFS(DataRegularSeason20242025!$AB$3:$AB$1315,DataRegularSeason20242025!$B$3:$B$1315, "&lt;=" &amp; $A173, DataRegularSeason20242025!$E$3:$E$1315, S$1)</f>
        <v>45</v>
      </c>
      <c r="T173" s="2">
        <f>SUMIFS(DataRegularSeason20242025!$AA$3:$AA$1315,DataRegularSeason20242025!$B$3:$B$1315, "&lt;=" &amp; $A173, DataRegularSeason20242025!$D$3:$D$1315, T$1)+SUMIFS(DataRegularSeason20242025!$AB$3:$AB$1315,DataRegularSeason20242025!$B$3:$B$1315, "&lt;=" &amp; $A173, DataRegularSeason20242025!$E$3:$E$1315, T$1)</f>
        <v>50</v>
      </c>
      <c r="U173" s="2">
        <f>SUMIFS(DataRegularSeason20242025!$AA$3:$AA$1315,DataRegularSeason20242025!$B$3:$B$1315, "&lt;=" &amp; $A173, DataRegularSeason20242025!$D$3:$D$1315, U$1)+SUMIFS(DataRegularSeason20242025!$AB$3:$AB$1315,DataRegularSeason20242025!$B$3:$B$1315, "&lt;=" &amp; $A173, DataRegularSeason20242025!$E$3:$E$1315, U$1)</f>
        <v>52</v>
      </c>
      <c r="V173" s="2">
        <f>SUMIFS(DataRegularSeason20242025!$AA$3:$AA$1315,DataRegularSeason20242025!$B$3:$B$1315, "&lt;=" &amp; $A173, DataRegularSeason20242025!$D$3:$D$1315, V$1)+SUMIFS(DataRegularSeason20242025!$AB$3:$AB$1315,DataRegularSeason20242025!$B$3:$B$1315, "&lt;=" &amp; $A173, DataRegularSeason20242025!$E$3:$E$1315, V$1)</f>
        <v>50</v>
      </c>
      <c r="W173" s="2">
        <f>SUMIFS(DataRegularSeason20242025!$AA$3:$AA$1315,DataRegularSeason20242025!$B$3:$B$1315, "&lt;=" &amp; $A173, DataRegularSeason20242025!$D$3:$D$1315, W$1)+SUMIFS(DataRegularSeason20242025!$AB$3:$AB$1315,DataRegularSeason20242025!$B$3:$B$1315, "&lt;=" &amp; $A173, DataRegularSeason20242025!$E$3:$E$1315, W$1)</f>
        <v>48</v>
      </c>
      <c r="X173" s="2">
        <f>SUMIFS(DataRegularSeason20242025!$AA$3:$AA$1315,DataRegularSeason20242025!$B$3:$B$1315, "&lt;=" &amp; $A173, DataRegularSeason20242025!$D$3:$D$1315, X$1)+SUMIFS(DataRegularSeason20242025!$AB$3:$AB$1315,DataRegularSeason20242025!$B$3:$B$1315, "&lt;=" &amp; $A173, DataRegularSeason20242025!$E$3:$E$1315, X$1)</f>
        <v>45</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50</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62</v>
      </c>
      <c r="AC173" s="2">
        <f>SUMIFS(DataRegularSeason20242025!$AA$3:$AA$1315,DataRegularSeason20242025!$B$3:$B$1315, "&lt;=" &amp; $A173, DataRegularSeason20242025!$D$3:$D$1315, AC$1)+SUMIFS(DataRegularSeason20242025!$AB$3:$AB$1315,DataRegularSeason20242025!$B$3:$B$1315, "&lt;=" &amp; $A173, DataRegularSeason20242025!$E$3:$E$1315, AC$1)</f>
        <v>47</v>
      </c>
      <c r="AD173" s="2">
        <f>SUMIFS(DataRegularSeason20242025!$AA$3:$AA$1315,DataRegularSeason20242025!$B$3:$B$1315, "&lt;=" &amp; $A173, DataRegularSeason20242025!$D$3:$D$1315, AD$1)+SUMIFS(DataRegularSeason20242025!$AB$3:$AB$1315,DataRegularSeason20242025!$B$3:$B$1315, "&lt;=" &amp; $A173, DataRegularSeason20242025!$E$3:$E$1315, AD$1)</f>
        <v>50</v>
      </c>
      <c r="AE173" s="2">
        <f>SUMIFS(DataRegularSeason20242025!$AA$3:$AA$1315,DataRegularSeason20242025!$B$3:$B$1315, "&lt;=" &amp; $A173, DataRegularSeason20242025!$D$3:$D$1315, AE$1)+SUMIFS(DataRegularSeason20242025!$AB$3:$AB$1315,DataRegularSeason20242025!$B$3:$B$1315, "&lt;=" &amp; $A173, DataRegularSeason20242025!$E$3:$E$1315, AE$1)</f>
        <v>62</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52</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59</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34</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59</v>
      </c>
      <c r="K174" s="2">
        <f>SUMIFS(DataRegularSeason20242025!$AA$3:$AA$1315,DataRegularSeason20242025!$B$3:$B$1315, "&lt;=" &amp; $A174, DataRegularSeason20242025!$D$3:$D$1315, K$1)+SUMIFS(DataRegularSeason20242025!$AB$3:$AB$1315,DataRegularSeason20242025!$B$3:$B$1315, "&lt;=" &amp; $A174, DataRegularSeason20242025!$E$3:$E$1315, K$1)</f>
        <v>47</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57</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60</v>
      </c>
      <c r="P174" s="2">
        <f>SUMIFS(DataRegularSeason20242025!$AA$3:$AA$1315,DataRegularSeason20242025!$B$3:$B$1315, "&lt;=" &amp; $A174, DataRegularSeason20242025!$D$3:$D$1315, P$1)+SUMIFS(DataRegularSeason20242025!$AB$3:$AB$1315,DataRegularSeason20242025!$B$3:$B$1315, "&lt;=" &amp; $A174, DataRegularSeason20242025!$E$3:$E$1315, P$1)</f>
        <v>52</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41</v>
      </c>
      <c r="S174" s="2">
        <f>SUMIFS(DataRegularSeason20242025!$AA$3:$AA$1315,DataRegularSeason20242025!$B$3:$B$1315, "&lt;=" &amp; $A174, DataRegularSeason20242025!$D$3:$D$1315, S$1)+SUMIFS(DataRegularSeason20242025!$AB$3:$AB$1315,DataRegularSeason20242025!$B$3:$B$1315, "&lt;=" &amp; $A174, DataRegularSeason20242025!$E$3:$E$1315, S$1)</f>
        <v>45</v>
      </c>
      <c r="T174" s="2">
        <f>SUMIFS(DataRegularSeason20242025!$AA$3:$AA$1315,DataRegularSeason20242025!$B$3:$B$1315, "&lt;=" &amp; $A174, DataRegularSeason20242025!$D$3:$D$1315, T$1)+SUMIFS(DataRegularSeason20242025!$AB$3:$AB$1315,DataRegularSeason20242025!$B$3:$B$1315, "&lt;=" &amp; $A174, DataRegularSeason20242025!$E$3:$E$1315, T$1)</f>
        <v>50</v>
      </c>
      <c r="U174" s="2">
        <f>SUMIFS(DataRegularSeason20242025!$AA$3:$AA$1315,DataRegularSeason20242025!$B$3:$B$1315, "&lt;=" &amp; $A174, DataRegularSeason20242025!$D$3:$D$1315, U$1)+SUMIFS(DataRegularSeason20242025!$AB$3:$AB$1315,DataRegularSeason20242025!$B$3:$B$1315, "&lt;=" &amp; $A174, DataRegularSeason20242025!$E$3:$E$1315, U$1)</f>
        <v>52</v>
      </c>
      <c r="V174" s="2">
        <f>SUMIFS(DataRegularSeason20242025!$AA$3:$AA$1315,DataRegularSeason20242025!$B$3:$B$1315, "&lt;=" &amp; $A174, DataRegularSeason20242025!$D$3:$D$1315, V$1)+SUMIFS(DataRegularSeason20242025!$AB$3:$AB$1315,DataRegularSeason20242025!$B$3:$B$1315, "&lt;=" &amp; $A174, DataRegularSeason20242025!$E$3:$E$1315, V$1)</f>
        <v>50</v>
      </c>
      <c r="W174" s="2">
        <f>SUMIFS(DataRegularSeason20242025!$AA$3:$AA$1315,DataRegularSeason20242025!$B$3:$B$1315, "&lt;=" &amp; $A174, DataRegularSeason20242025!$D$3:$D$1315, W$1)+SUMIFS(DataRegularSeason20242025!$AB$3:$AB$1315,DataRegularSeason20242025!$B$3:$B$1315, "&lt;=" &amp; $A174, DataRegularSeason20242025!$E$3:$E$1315, W$1)</f>
        <v>48</v>
      </c>
      <c r="X174" s="2">
        <f>SUMIFS(DataRegularSeason20242025!$AA$3:$AA$1315,DataRegularSeason20242025!$B$3:$B$1315, "&lt;=" &amp; $A174, DataRegularSeason20242025!$D$3:$D$1315, X$1)+SUMIFS(DataRegularSeason20242025!$AB$3:$AB$1315,DataRegularSeason20242025!$B$3:$B$1315, "&lt;=" &amp; $A174, DataRegularSeason20242025!$E$3:$E$1315, X$1)</f>
        <v>45</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50</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62</v>
      </c>
      <c r="AC174" s="2">
        <f>SUMIFS(DataRegularSeason20242025!$AA$3:$AA$1315,DataRegularSeason20242025!$B$3:$B$1315, "&lt;=" &amp; $A174, DataRegularSeason20242025!$D$3:$D$1315, AC$1)+SUMIFS(DataRegularSeason20242025!$AB$3:$AB$1315,DataRegularSeason20242025!$B$3:$B$1315, "&lt;=" &amp; $A174, DataRegularSeason20242025!$E$3:$E$1315, AC$1)</f>
        <v>47</v>
      </c>
      <c r="AD174" s="2">
        <f>SUMIFS(DataRegularSeason20242025!$AA$3:$AA$1315,DataRegularSeason20242025!$B$3:$B$1315, "&lt;=" &amp; $A174, DataRegularSeason20242025!$D$3:$D$1315, AD$1)+SUMIFS(DataRegularSeason20242025!$AB$3:$AB$1315,DataRegularSeason20242025!$B$3:$B$1315, "&lt;=" &amp; $A174, DataRegularSeason20242025!$E$3:$E$1315, AD$1)</f>
        <v>50</v>
      </c>
      <c r="AE174" s="2">
        <f>SUMIFS(DataRegularSeason20242025!$AA$3:$AA$1315,DataRegularSeason20242025!$B$3:$B$1315, "&lt;=" &amp; $A174, DataRegularSeason20242025!$D$3:$D$1315, AE$1)+SUMIFS(DataRegularSeason20242025!$AB$3:$AB$1315,DataRegularSeason20242025!$B$3:$B$1315, "&lt;=" &amp; $A174, DataRegularSeason20242025!$E$3:$E$1315, AE$1)</f>
        <v>62</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52</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59</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34</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59</v>
      </c>
      <c r="K175" s="2">
        <f>SUMIFS(DataRegularSeason20242025!$AA$3:$AA$1315,DataRegularSeason20242025!$B$3:$B$1315, "&lt;=" &amp; $A175, DataRegularSeason20242025!$D$3:$D$1315, K$1)+SUMIFS(DataRegularSeason20242025!$AB$3:$AB$1315,DataRegularSeason20242025!$B$3:$B$1315, "&lt;=" &amp; $A175, DataRegularSeason20242025!$E$3:$E$1315, K$1)</f>
        <v>47</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57</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60</v>
      </c>
      <c r="P175" s="2">
        <f>SUMIFS(DataRegularSeason20242025!$AA$3:$AA$1315,DataRegularSeason20242025!$B$3:$B$1315, "&lt;=" &amp; $A175, DataRegularSeason20242025!$D$3:$D$1315, P$1)+SUMIFS(DataRegularSeason20242025!$AB$3:$AB$1315,DataRegularSeason20242025!$B$3:$B$1315, "&lt;=" &amp; $A175, DataRegularSeason20242025!$E$3:$E$1315, P$1)</f>
        <v>52</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41</v>
      </c>
      <c r="S175" s="2">
        <f>SUMIFS(DataRegularSeason20242025!$AA$3:$AA$1315,DataRegularSeason20242025!$B$3:$B$1315, "&lt;=" &amp; $A175, DataRegularSeason20242025!$D$3:$D$1315, S$1)+SUMIFS(DataRegularSeason20242025!$AB$3:$AB$1315,DataRegularSeason20242025!$B$3:$B$1315, "&lt;=" &amp; $A175, DataRegularSeason20242025!$E$3:$E$1315, S$1)</f>
        <v>45</v>
      </c>
      <c r="T175" s="2">
        <f>SUMIFS(DataRegularSeason20242025!$AA$3:$AA$1315,DataRegularSeason20242025!$B$3:$B$1315, "&lt;=" &amp; $A175, DataRegularSeason20242025!$D$3:$D$1315, T$1)+SUMIFS(DataRegularSeason20242025!$AB$3:$AB$1315,DataRegularSeason20242025!$B$3:$B$1315, "&lt;=" &amp; $A175, DataRegularSeason20242025!$E$3:$E$1315, T$1)</f>
        <v>50</v>
      </c>
      <c r="U175" s="2">
        <f>SUMIFS(DataRegularSeason20242025!$AA$3:$AA$1315,DataRegularSeason20242025!$B$3:$B$1315, "&lt;=" &amp; $A175, DataRegularSeason20242025!$D$3:$D$1315, U$1)+SUMIFS(DataRegularSeason20242025!$AB$3:$AB$1315,DataRegularSeason20242025!$B$3:$B$1315, "&lt;=" &amp; $A175, DataRegularSeason20242025!$E$3:$E$1315, U$1)</f>
        <v>52</v>
      </c>
      <c r="V175" s="2">
        <f>SUMIFS(DataRegularSeason20242025!$AA$3:$AA$1315,DataRegularSeason20242025!$B$3:$B$1315, "&lt;=" &amp; $A175, DataRegularSeason20242025!$D$3:$D$1315, V$1)+SUMIFS(DataRegularSeason20242025!$AB$3:$AB$1315,DataRegularSeason20242025!$B$3:$B$1315, "&lt;=" &amp; $A175, DataRegularSeason20242025!$E$3:$E$1315, V$1)</f>
        <v>50</v>
      </c>
      <c r="W175" s="2">
        <f>SUMIFS(DataRegularSeason20242025!$AA$3:$AA$1315,DataRegularSeason20242025!$B$3:$B$1315, "&lt;=" &amp; $A175, DataRegularSeason20242025!$D$3:$D$1315, W$1)+SUMIFS(DataRegularSeason20242025!$AB$3:$AB$1315,DataRegularSeason20242025!$B$3:$B$1315, "&lt;=" &amp; $A175, DataRegularSeason20242025!$E$3:$E$1315, W$1)</f>
        <v>48</v>
      </c>
      <c r="X175" s="2">
        <f>SUMIFS(DataRegularSeason20242025!$AA$3:$AA$1315,DataRegularSeason20242025!$B$3:$B$1315, "&lt;=" &amp; $A175, DataRegularSeason20242025!$D$3:$D$1315, X$1)+SUMIFS(DataRegularSeason20242025!$AB$3:$AB$1315,DataRegularSeason20242025!$B$3:$B$1315, "&lt;=" &amp; $A175, DataRegularSeason20242025!$E$3:$E$1315, X$1)</f>
        <v>45</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50</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62</v>
      </c>
      <c r="AC175" s="2">
        <f>SUMIFS(DataRegularSeason20242025!$AA$3:$AA$1315,DataRegularSeason20242025!$B$3:$B$1315, "&lt;=" &amp; $A175, DataRegularSeason20242025!$D$3:$D$1315, AC$1)+SUMIFS(DataRegularSeason20242025!$AB$3:$AB$1315,DataRegularSeason20242025!$B$3:$B$1315, "&lt;=" &amp; $A175, DataRegularSeason20242025!$E$3:$E$1315, AC$1)</f>
        <v>47</v>
      </c>
      <c r="AD175" s="2">
        <f>SUMIFS(DataRegularSeason20242025!$AA$3:$AA$1315,DataRegularSeason20242025!$B$3:$B$1315, "&lt;=" &amp; $A175, DataRegularSeason20242025!$D$3:$D$1315, AD$1)+SUMIFS(DataRegularSeason20242025!$AB$3:$AB$1315,DataRegularSeason20242025!$B$3:$B$1315, "&lt;=" &amp; $A175, DataRegularSeason20242025!$E$3:$E$1315, AD$1)</f>
        <v>50</v>
      </c>
      <c r="AE175" s="2">
        <f>SUMIFS(DataRegularSeason20242025!$AA$3:$AA$1315,DataRegularSeason20242025!$B$3:$B$1315, "&lt;=" &amp; $A175, DataRegularSeason20242025!$D$3:$D$1315, AE$1)+SUMIFS(DataRegularSeason20242025!$AB$3:$AB$1315,DataRegularSeason20242025!$B$3:$B$1315, "&lt;=" &amp; $A175, DataRegularSeason20242025!$E$3:$E$1315, AE$1)</f>
        <v>62</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52</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59</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34</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59</v>
      </c>
      <c r="K176" s="2">
        <f>SUMIFS(DataRegularSeason20242025!$AA$3:$AA$1315,DataRegularSeason20242025!$B$3:$B$1315, "&lt;=" &amp; $A176, DataRegularSeason20242025!$D$3:$D$1315, K$1)+SUMIFS(DataRegularSeason20242025!$AB$3:$AB$1315,DataRegularSeason20242025!$B$3:$B$1315, "&lt;=" &amp; $A176, DataRegularSeason20242025!$E$3:$E$1315, K$1)</f>
        <v>47</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57</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60</v>
      </c>
      <c r="P176" s="2">
        <f>SUMIFS(DataRegularSeason20242025!$AA$3:$AA$1315,DataRegularSeason20242025!$B$3:$B$1315, "&lt;=" &amp; $A176, DataRegularSeason20242025!$D$3:$D$1315, P$1)+SUMIFS(DataRegularSeason20242025!$AB$3:$AB$1315,DataRegularSeason20242025!$B$3:$B$1315, "&lt;=" &amp; $A176, DataRegularSeason20242025!$E$3:$E$1315, P$1)</f>
        <v>52</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41</v>
      </c>
      <c r="S176" s="2">
        <f>SUMIFS(DataRegularSeason20242025!$AA$3:$AA$1315,DataRegularSeason20242025!$B$3:$B$1315, "&lt;=" &amp; $A176, DataRegularSeason20242025!$D$3:$D$1315, S$1)+SUMIFS(DataRegularSeason20242025!$AB$3:$AB$1315,DataRegularSeason20242025!$B$3:$B$1315, "&lt;=" &amp; $A176, DataRegularSeason20242025!$E$3:$E$1315, S$1)</f>
        <v>45</v>
      </c>
      <c r="T176" s="2">
        <f>SUMIFS(DataRegularSeason20242025!$AA$3:$AA$1315,DataRegularSeason20242025!$B$3:$B$1315, "&lt;=" &amp; $A176, DataRegularSeason20242025!$D$3:$D$1315, T$1)+SUMIFS(DataRegularSeason20242025!$AB$3:$AB$1315,DataRegularSeason20242025!$B$3:$B$1315, "&lt;=" &amp; $A176, DataRegularSeason20242025!$E$3:$E$1315, T$1)</f>
        <v>50</v>
      </c>
      <c r="U176" s="2">
        <f>SUMIFS(DataRegularSeason20242025!$AA$3:$AA$1315,DataRegularSeason20242025!$B$3:$B$1315, "&lt;=" &amp; $A176, DataRegularSeason20242025!$D$3:$D$1315, U$1)+SUMIFS(DataRegularSeason20242025!$AB$3:$AB$1315,DataRegularSeason20242025!$B$3:$B$1315, "&lt;=" &amp; $A176, DataRegularSeason20242025!$E$3:$E$1315, U$1)</f>
        <v>52</v>
      </c>
      <c r="V176" s="2">
        <f>SUMIFS(DataRegularSeason20242025!$AA$3:$AA$1315,DataRegularSeason20242025!$B$3:$B$1315, "&lt;=" &amp; $A176, DataRegularSeason20242025!$D$3:$D$1315, V$1)+SUMIFS(DataRegularSeason20242025!$AB$3:$AB$1315,DataRegularSeason20242025!$B$3:$B$1315, "&lt;=" &amp; $A176, DataRegularSeason20242025!$E$3:$E$1315, V$1)</f>
        <v>50</v>
      </c>
      <c r="W176" s="2">
        <f>SUMIFS(DataRegularSeason20242025!$AA$3:$AA$1315,DataRegularSeason20242025!$B$3:$B$1315, "&lt;=" &amp; $A176, DataRegularSeason20242025!$D$3:$D$1315, W$1)+SUMIFS(DataRegularSeason20242025!$AB$3:$AB$1315,DataRegularSeason20242025!$B$3:$B$1315, "&lt;=" &amp; $A176, DataRegularSeason20242025!$E$3:$E$1315, W$1)</f>
        <v>48</v>
      </c>
      <c r="X176" s="2">
        <f>SUMIFS(DataRegularSeason20242025!$AA$3:$AA$1315,DataRegularSeason20242025!$B$3:$B$1315, "&lt;=" &amp; $A176, DataRegularSeason20242025!$D$3:$D$1315, X$1)+SUMIFS(DataRegularSeason20242025!$AB$3:$AB$1315,DataRegularSeason20242025!$B$3:$B$1315, "&lt;=" &amp; $A176, DataRegularSeason20242025!$E$3:$E$1315, X$1)</f>
        <v>45</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50</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62</v>
      </c>
      <c r="AC176" s="2">
        <f>SUMIFS(DataRegularSeason20242025!$AA$3:$AA$1315,DataRegularSeason20242025!$B$3:$B$1315, "&lt;=" &amp; $A176, DataRegularSeason20242025!$D$3:$D$1315, AC$1)+SUMIFS(DataRegularSeason20242025!$AB$3:$AB$1315,DataRegularSeason20242025!$B$3:$B$1315, "&lt;=" &amp; $A176, DataRegularSeason20242025!$E$3:$E$1315, AC$1)</f>
        <v>47</v>
      </c>
      <c r="AD176" s="2">
        <f>SUMIFS(DataRegularSeason20242025!$AA$3:$AA$1315,DataRegularSeason20242025!$B$3:$B$1315, "&lt;=" &amp; $A176, DataRegularSeason20242025!$D$3:$D$1315, AD$1)+SUMIFS(DataRegularSeason20242025!$AB$3:$AB$1315,DataRegularSeason20242025!$B$3:$B$1315, "&lt;=" &amp; $A176, DataRegularSeason20242025!$E$3:$E$1315, AD$1)</f>
        <v>50</v>
      </c>
      <c r="AE176" s="2">
        <f>SUMIFS(DataRegularSeason20242025!$AA$3:$AA$1315,DataRegularSeason20242025!$B$3:$B$1315, "&lt;=" &amp; $A176, DataRegularSeason20242025!$D$3:$D$1315, AE$1)+SUMIFS(DataRegularSeason20242025!$AB$3:$AB$1315,DataRegularSeason20242025!$B$3:$B$1315, "&lt;=" &amp; $A176, DataRegularSeason20242025!$E$3:$E$1315, AE$1)</f>
        <v>62</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52</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59</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34</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59</v>
      </c>
      <c r="K177" s="2">
        <f>SUMIFS(DataRegularSeason20242025!$AA$3:$AA$1315,DataRegularSeason20242025!$B$3:$B$1315, "&lt;=" &amp; $A177, DataRegularSeason20242025!$D$3:$D$1315, K$1)+SUMIFS(DataRegularSeason20242025!$AB$3:$AB$1315,DataRegularSeason20242025!$B$3:$B$1315, "&lt;=" &amp; $A177, DataRegularSeason20242025!$E$3:$E$1315, K$1)</f>
        <v>47</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57</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60</v>
      </c>
      <c r="P177" s="2">
        <f>SUMIFS(DataRegularSeason20242025!$AA$3:$AA$1315,DataRegularSeason20242025!$B$3:$B$1315, "&lt;=" &amp; $A177, DataRegularSeason20242025!$D$3:$D$1315, P$1)+SUMIFS(DataRegularSeason20242025!$AB$3:$AB$1315,DataRegularSeason20242025!$B$3:$B$1315, "&lt;=" &amp; $A177, DataRegularSeason20242025!$E$3:$E$1315, P$1)</f>
        <v>52</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41</v>
      </c>
      <c r="S177" s="2">
        <f>SUMIFS(DataRegularSeason20242025!$AA$3:$AA$1315,DataRegularSeason20242025!$B$3:$B$1315, "&lt;=" &amp; $A177, DataRegularSeason20242025!$D$3:$D$1315, S$1)+SUMIFS(DataRegularSeason20242025!$AB$3:$AB$1315,DataRegularSeason20242025!$B$3:$B$1315, "&lt;=" &amp; $A177, DataRegularSeason20242025!$E$3:$E$1315, S$1)</f>
        <v>45</v>
      </c>
      <c r="T177" s="2">
        <f>SUMIFS(DataRegularSeason20242025!$AA$3:$AA$1315,DataRegularSeason20242025!$B$3:$B$1315, "&lt;=" &amp; $A177, DataRegularSeason20242025!$D$3:$D$1315, T$1)+SUMIFS(DataRegularSeason20242025!$AB$3:$AB$1315,DataRegularSeason20242025!$B$3:$B$1315, "&lt;=" &amp; $A177, DataRegularSeason20242025!$E$3:$E$1315, T$1)</f>
        <v>50</v>
      </c>
      <c r="U177" s="2">
        <f>SUMIFS(DataRegularSeason20242025!$AA$3:$AA$1315,DataRegularSeason20242025!$B$3:$B$1315, "&lt;=" &amp; $A177, DataRegularSeason20242025!$D$3:$D$1315, U$1)+SUMIFS(DataRegularSeason20242025!$AB$3:$AB$1315,DataRegularSeason20242025!$B$3:$B$1315, "&lt;=" &amp; $A177, DataRegularSeason20242025!$E$3:$E$1315, U$1)</f>
        <v>52</v>
      </c>
      <c r="V177" s="2">
        <f>SUMIFS(DataRegularSeason20242025!$AA$3:$AA$1315,DataRegularSeason20242025!$B$3:$B$1315, "&lt;=" &amp; $A177, DataRegularSeason20242025!$D$3:$D$1315, V$1)+SUMIFS(DataRegularSeason20242025!$AB$3:$AB$1315,DataRegularSeason20242025!$B$3:$B$1315, "&lt;=" &amp; $A177, DataRegularSeason20242025!$E$3:$E$1315, V$1)</f>
        <v>50</v>
      </c>
      <c r="W177" s="2">
        <f>SUMIFS(DataRegularSeason20242025!$AA$3:$AA$1315,DataRegularSeason20242025!$B$3:$B$1315, "&lt;=" &amp; $A177, DataRegularSeason20242025!$D$3:$D$1315, W$1)+SUMIFS(DataRegularSeason20242025!$AB$3:$AB$1315,DataRegularSeason20242025!$B$3:$B$1315, "&lt;=" &amp; $A177, DataRegularSeason20242025!$E$3:$E$1315, W$1)</f>
        <v>48</v>
      </c>
      <c r="X177" s="2">
        <f>SUMIFS(DataRegularSeason20242025!$AA$3:$AA$1315,DataRegularSeason20242025!$B$3:$B$1315, "&lt;=" &amp; $A177, DataRegularSeason20242025!$D$3:$D$1315, X$1)+SUMIFS(DataRegularSeason20242025!$AB$3:$AB$1315,DataRegularSeason20242025!$B$3:$B$1315, "&lt;=" &amp; $A177, DataRegularSeason20242025!$E$3:$E$1315, X$1)</f>
        <v>45</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50</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62</v>
      </c>
      <c r="AC177" s="2">
        <f>SUMIFS(DataRegularSeason20242025!$AA$3:$AA$1315,DataRegularSeason20242025!$B$3:$B$1315, "&lt;=" &amp; $A177, DataRegularSeason20242025!$D$3:$D$1315, AC$1)+SUMIFS(DataRegularSeason20242025!$AB$3:$AB$1315,DataRegularSeason20242025!$B$3:$B$1315, "&lt;=" &amp; $A177, DataRegularSeason20242025!$E$3:$E$1315, AC$1)</f>
        <v>47</v>
      </c>
      <c r="AD177" s="2">
        <f>SUMIFS(DataRegularSeason20242025!$AA$3:$AA$1315,DataRegularSeason20242025!$B$3:$B$1315, "&lt;=" &amp; $A177, DataRegularSeason20242025!$D$3:$D$1315, AD$1)+SUMIFS(DataRegularSeason20242025!$AB$3:$AB$1315,DataRegularSeason20242025!$B$3:$B$1315, "&lt;=" &amp; $A177, DataRegularSeason20242025!$E$3:$E$1315, AD$1)</f>
        <v>50</v>
      </c>
      <c r="AE177" s="2">
        <f>SUMIFS(DataRegularSeason20242025!$AA$3:$AA$1315,DataRegularSeason20242025!$B$3:$B$1315, "&lt;=" &amp; $A177, DataRegularSeason20242025!$D$3:$D$1315, AE$1)+SUMIFS(DataRegularSeason20242025!$AB$3:$AB$1315,DataRegularSeason20242025!$B$3:$B$1315, "&lt;=" &amp; $A177, DataRegularSeason20242025!$E$3:$E$1315, AE$1)</f>
        <v>62</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52</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59</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34</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59</v>
      </c>
      <c r="K178" s="2">
        <f>SUMIFS(DataRegularSeason20242025!$AA$3:$AA$1315,DataRegularSeason20242025!$B$3:$B$1315, "&lt;=" &amp; $A178, DataRegularSeason20242025!$D$3:$D$1315, K$1)+SUMIFS(DataRegularSeason20242025!$AB$3:$AB$1315,DataRegularSeason20242025!$B$3:$B$1315, "&lt;=" &amp; $A178, DataRegularSeason20242025!$E$3:$E$1315, K$1)</f>
        <v>47</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57</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60</v>
      </c>
      <c r="P178" s="2">
        <f>SUMIFS(DataRegularSeason20242025!$AA$3:$AA$1315,DataRegularSeason20242025!$B$3:$B$1315, "&lt;=" &amp; $A178, DataRegularSeason20242025!$D$3:$D$1315, P$1)+SUMIFS(DataRegularSeason20242025!$AB$3:$AB$1315,DataRegularSeason20242025!$B$3:$B$1315, "&lt;=" &amp; $A178, DataRegularSeason20242025!$E$3:$E$1315, P$1)</f>
        <v>52</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41</v>
      </c>
      <c r="S178" s="2">
        <f>SUMIFS(DataRegularSeason20242025!$AA$3:$AA$1315,DataRegularSeason20242025!$B$3:$B$1315, "&lt;=" &amp; $A178, DataRegularSeason20242025!$D$3:$D$1315, S$1)+SUMIFS(DataRegularSeason20242025!$AB$3:$AB$1315,DataRegularSeason20242025!$B$3:$B$1315, "&lt;=" &amp; $A178, DataRegularSeason20242025!$E$3:$E$1315, S$1)</f>
        <v>45</v>
      </c>
      <c r="T178" s="2">
        <f>SUMIFS(DataRegularSeason20242025!$AA$3:$AA$1315,DataRegularSeason20242025!$B$3:$B$1315, "&lt;=" &amp; $A178, DataRegularSeason20242025!$D$3:$D$1315, T$1)+SUMIFS(DataRegularSeason20242025!$AB$3:$AB$1315,DataRegularSeason20242025!$B$3:$B$1315, "&lt;=" &amp; $A178, DataRegularSeason20242025!$E$3:$E$1315, T$1)</f>
        <v>50</v>
      </c>
      <c r="U178" s="2">
        <f>SUMIFS(DataRegularSeason20242025!$AA$3:$AA$1315,DataRegularSeason20242025!$B$3:$B$1315, "&lt;=" &amp; $A178, DataRegularSeason20242025!$D$3:$D$1315, U$1)+SUMIFS(DataRegularSeason20242025!$AB$3:$AB$1315,DataRegularSeason20242025!$B$3:$B$1315, "&lt;=" &amp; $A178, DataRegularSeason20242025!$E$3:$E$1315, U$1)</f>
        <v>52</v>
      </c>
      <c r="V178" s="2">
        <f>SUMIFS(DataRegularSeason20242025!$AA$3:$AA$1315,DataRegularSeason20242025!$B$3:$B$1315, "&lt;=" &amp; $A178, DataRegularSeason20242025!$D$3:$D$1315, V$1)+SUMIFS(DataRegularSeason20242025!$AB$3:$AB$1315,DataRegularSeason20242025!$B$3:$B$1315, "&lt;=" &amp; $A178, DataRegularSeason20242025!$E$3:$E$1315, V$1)</f>
        <v>50</v>
      </c>
      <c r="W178" s="2">
        <f>SUMIFS(DataRegularSeason20242025!$AA$3:$AA$1315,DataRegularSeason20242025!$B$3:$B$1315, "&lt;=" &amp; $A178, DataRegularSeason20242025!$D$3:$D$1315, W$1)+SUMIFS(DataRegularSeason20242025!$AB$3:$AB$1315,DataRegularSeason20242025!$B$3:$B$1315, "&lt;=" &amp; $A178, DataRegularSeason20242025!$E$3:$E$1315, W$1)</f>
        <v>48</v>
      </c>
      <c r="X178" s="2">
        <f>SUMIFS(DataRegularSeason20242025!$AA$3:$AA$1315,DataRegularSeason20242025!$B$3:$B$1315, "&lt;=" &amp; $A178, DataRegularSeason20242025!$D$3:$D$1315, X$1)+SUMIFS(DataRegularSeason20242025!$AB$3:$AB$1315,DataRegularSeason20242025!$B$3:$B$1315, "&lt;=" &amp; $A178, DataRegularSeason20242025!$E$3:$E$1315, X$1)</f>
        <v>45</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50</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62</v>
      </c>
      <c r="AC178" s="2">
        <f>SUMIFS(DataRegularSeason20242025!$AA$3:$AA$1315,DataRegularSeason20242025!$B$3:$B$1315, "&lt;=" &amp; $A178, DataRegularSeason20242025!$D$3:$D$1315, AC$1)+SUMIFS(DataRegularSeason20242025!$AB$3:$AB$1315,DataRegularSeason20242025!$B$3:$B$1315, "&lt;=" &amp; $A178, DataRegularSeason20242025!$E$3:$E$1315, AC$1)</f>
        <v>47</v>
      </c>
      <c r="AD178" s="2">
        <f>SUMIFS(DataRegularSeason20242025!$AA$3:$AA$1315,DataRegularSeason20242025!$B$3:$B$1315, "&lt;=" &amp; $A178, DataRegularSeason20242025!$D$3:$D$1315, AD$1)+SUMIFS(DataRegularSeason20242025!$AB$3:$AB$1315,DataRegularSeason20242025!$B$3:$B$1315, "&lt;=" &amp; $A178, DataRegularSeason20242025!$E$3:$E$1315, AD$1)</f>
        <v>50</v>
      </c>
      <c r="AE178" s="2">
        <f>SUMIFS(DataRegularSeason20242025!$AA$3:$AA$1315,DataRegularSeason20242025!$B$3:$B$1315, "&lt;=" &amp; $A178, DataRegularSeason20242025!$D$3:$D$1315, AE$1)+SUMIFS(DataRegularSeason20242025!$AB$3:$AB$1315,DataRegularSeason20242025!$B$3:$B$1315, "&lt;=" &amp; $A178, DataRegularSeason20242025!$E$3:$E$1315, AE$1)</f>
        <v>62</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52</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59</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34</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59</v>
      </c>
      <c r="K179" s="2">
        <f>SUMIFS(DataRegularSeason20242025!$AA$3:$AA$1315,DataRegularSeason20242025!$B$3:$B$1315, "&lt;=" &amp; $A179, DataRegularSeason20242025!$D$3:$D$1315, K$1)+SUMIFS(DataRegularSeason20242025!$AB$3:$AB$1315,DataRegularSeason20242025!$B$3:$B$1315, "&lt;=" &amp; $A179, DataRegularSeason20242025!$E$3:$E$1315, K$1)</f>
        <v>47</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57</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60</v>
      </c>
      <c r="P179" s="2">
        <f>SUMIFS(DataRegularSeason20242025!$AA$3:$AA$1315,DataRegularSeason20242025!$B$3:$B$1315, "&lt;=" &amp; $A179, DataRegularSeason20242025!$D$3:$D$1315, P$1)+SUMIFS(DataRegularSeason20242025!$AB$3:$AB$1315,DataRegularSeason20242025!$B$3:$B$1315, "&lt;=" &amp; $A179, DataRegularSeason20242025!$E$3:$E$1315, P$1)</f>
        <v>52</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41</v>
      </c>
      <c r="S179" s="2">
        <f>SUMIFS(DataRegularSeason20242025!$AA$3:$AA$1315,DataRegularSeason20242025!$B$3:$B$1315, "&lt;=" &amp; $A179, DataRegularSeason20242025!$D$3:$D$1315, S$1)+SUMIFS(DataRegularSeason20242025!$AB$3:$AB$1315,DataRegularSeason20242025!$B$3:$B$1315, "&lt;=" &amp; $A179, DataRegularSeason20242025!$E$3:$E$1315, S$1)</f>
        <v>45</v>
      </c>
      <c r="T179" s="2">
        <f>SUMIFS(DataRegularSeason20242025!$AA$3:$AA$1315,DataRegularSeason20242025!$B$3:$B$1315, "&lt;=" &amp; $A179, DataRegularSeason20242025!$D$3:$D$1315, T$1)+SUMIFS(DataRegularSeason20242025!$AB$3:$AB$1315,DataRegularSeason20242025!$B$3:$B$1315, "&lt;=" &amp; $A179, DataRegularSeason20242025!$E$3:$E$1315, T$1)</f>
        <v>50</v>
      </c>
      <c r="U179" s="2">
        <f>SUMIFS(DataRegularSeason20242025!$AA$3:$AA$1315,DataRegularSeason20242025!$B$3:$B$1315, "&lt;=" &amp; $A179, DataRegularSeason20242025!$D$3:$D$1315, U$1)+SUMIFS(DataRegularSeason20242025!$AB$3:$AB$1315,DataRegularSeason20242025!$B$3:$B$1315, "&lt;=" &amp; $A179, DataRegularSeason20242025!$E$3:$E$1315, U$1)</f>
        <v>52</v>
      </c>
      <c r="V179" s="2">
        <f>SUMIFS(DataRegularSeason20242025!$AA$3:$AA$1315,DataRegularSeason20242025!$B$3:$B$1315, "&lt;=" &amp; $A179, DataRegularSeason20242025!$D$3:$D$1315, V$1)+SUMIFS(DataRegularSeason20242025!$AB$3:$AB$1315,DataRegularSeason20242025!$B$3:$B$1315, "&lt;=" &amp; $A179, DataRegularSeason20242025!$E$3:$E$1315, V$1)</f>
        <v>50</v>
      </c>
      <c r="W179" s="2">
        <f>SUMIFS(DataRegularSeason20242025!$AA$3:$AA$1315,DataRegularSeason20242025!$B$3:$B$1315, "&lt;=" &amp; $A179, DataRegularSeason20242025!$D$3:$D$1315, W$1)+SUMIFS(DataRegularSeason20242025!$AB$3:$AB$1315,DataRegularSeason20242025!$B$3:$B$1315, "&lt;=" &amp; $A179, DataRegularSeason20242025!$E$3:$E$1315, W$1)</f>
        <v>48</v>
      </c>
      <c r="X179" s="2">
        <f>SUMIFS(DataRegularSeason20242025!$AA$3:$AA$1315,DataRegularSeason20242025!$B$3:$B$1315, "&lt;=" &amp; $A179, DataRegularSeason20242025!$D$3:$D$1315, X$1)+SUMIFS(DataRegularSeason20242025!$AB$3:$AB$1315,DataRegularSeason20242025!$B$3:$B$1315, "&lt;=" &amp; $A179, DataRegularSeason20242025!$E$3:$E$1315, X$1)</f>
        <v>45</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50</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62</v>
      </c>
      <c r="AC179" s="2">
        <f>SUMIFS(DataRegularSeason20242025!$AA$3:$AA$1315,DataRegularSeason20242025!$B$3:$B$1315, "&lt;=" &amp; $A179, DataRegularSeason20242025!$D$3:$D$1315, AC$1)+SUMIFS(DataRegularSeason20242025!$AB$3:$AB$1315,DataRegularSeason20242025!$B$3:$B$1315, "&lt;=" &amp; $A179, DataRegularSeason20242025!$E$3:$E$1315, AC$1)</f>
        <v>47</v>
      </c>
      <c r="AD179" s="2">
        <f>SUMIFS(DataRegularSeason20242025!$AA$3:$AA$1315,DataRegularSeason20242025!$B$3:$B$1315, "&lt;=" &amp; $A179, DataRegularSeason20242025!$D$3:$D$1315, AD$1)+SUMIFS(DataRegularSeason20242025!$AB$3:$AB$1315,DataRegularSeason20242025!$B$3:$B$1315, "&lt;=" &amp; $A179, DataRegularSeason20242025!$E$3:$E$1315, AD$1)</f>
        <v>50</v>
      </c>
      <c r="AE179" s="2">
        <f>SUMIFS(DataRegularSeason20242025!$AA$3:$AA$1315,DataRegularSeason20242025!$B$3:$B$1315, "&lt;=" &amp; $A179, DataRegularSeason20242025!$D$3:$D$1315, AE$1)+SUMIFS(DataRegularSeason20242025!$AB$3:$AB$1315,DataRegularSeason20242025!$B$3:$B$1315, "&lt;=" &amp; $A179, DataRegularSeason20242025!$E$3:$E$1315, AE$1)</f>
        <v>62</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52</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59</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34</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59</v>
      </c>
      <c r="K180" s="2">
        <f>SUMIFS(DataRegularSeason20242025!$AA$3:$AA$1315,DataRegularSeason20242025!$B$3:$B$1315, "&lt;=" &amp; $A180, DataRegularSeason20242025!$D$3:$D$1315, K$1)+SUMIFS(DataRegularSeason20242025!$AB$3:$AB$1315,DataRegularSeason20242025!$B$3:$B$1315, "&lt;=" &amp; $A180, DataRegularSeason20242025!$E$3:$E$1315, K$1)</f>
        <v>47</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57</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60</v>
      </c>
      <c r="P180" s="2">
        <f>SUMIFS(DataRegularSeason20242025!$AA$3:$AA$1315,DataRegularSeason20242025!$B$3:$B$1315, "&lt;=" &amp; $A180, DataRegularSeason20242025!$D$3:$D$1315, P$1)+SUMIFS(DataRegularSeason20242025!$AB$3:$AB$1315,DataRegularSeason20242025!$B$3:$B$1315, "&lt;=" &amp; $A180, DataRegularSeason20242025!$E$3:$E$1315, P$1)</f>
        <v>52</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41</v>
      </c>
      <c r="S180" s="2">
        <f>SUMIFS(DataRegularSeason20242025!$AA$3:$AA$1315,DataRegularSeason20242025!$B$3:$B$1315, "&lt;=" &amp; $A180, DataRegularSeason20242025!$D$3:$D$1315, S$1)+SUMIFS(DataRegularSeason20242025!$AB$3:$AB$1315,DataRegularSeason20242025!$B$3:$B$1315, "&lt;=" &amp; $A180, DataRegularSeason20242025!$E$3:$E$1315, S$1)</f>
        <v>45</v>
      </c>
      <c r="T180" s="2">
        <f>SUMIFS(DataRegularSeason20242025!$AA$3:$AA$1315,DataRegularSeason20242025!$B$3:$B$1315, "&lt;=" &amp; $A180, DataRegularSeason20242025!$D$3:$D$1315, T$1)+SUMIFS(DataRegularSeason20242025!$AB$3:$AB$1315,DataRegularSeason20242025!$B$3:$B$1315, "&lt;=" &amp; $A180, DataRegularSeason20242025!$E$3:$E$1315, T$1)</f>
        <v>50</v>
      </c>
      <c r="U180" s="2">
        <f>SUMIFS(DataRegularSeason20242025!$AA$3:$AA$1315,DataRegularSeason20242025!$B$3:$B$1315, "&lt;=" &amp; $A180, DataRegularSeason20242025!$D$3:$D$1315, U$1)+SUMIFS(DataRegularSeason20242025!$AB$3:$AB$1315,DataRegularSeason20242025!$B$3:$B$1315, "&lt;=" &amp; $A180, DataRegularSeason20242025!$E$3:$E$1315, U$1)</f>
        <v>52</v>
      </c>
      <c r="V180" s="2">
        <f>SUMIFS(DataRegularSeason20242025!$AA$3:$AA$1315,DataRegularSeason20242025!$B$3:$B$1315, "&lt;=" &amp; $A180, DataRegularSeason20242025!$D$3:$D$1315, V$1)+SUMIFS(DataRegularSeason20242025!$AB$3:$AB$1315,DataRegularSeason20242025!$B$3:$B$1315, "&lt;=" &amp; $A180, DataRegularSeason20242025!$E$3:$E$1315, V$1)</f>
        <v>50</v>
      </c>
      <c r="W180" s="2">
        <f>SUMIFS(DataRegularSeason20242025!$AA$3:$AA$1315,DataRegularSeason20242025!$B$3:$B$1315, "&lt;=" &amp; $A180, DataRegularSeason20242025!$D$3:$D$1315, W$1)+SUMIFS(DataRegularSeason20242025!$AB$3:$AB$1315,DataRegularSeason20242025!$B$3:$B$1315, "&lt;=" &amp; $A180, DataRegularSeason20242025!$E$3:$E$1315, W$1)</f>
        <v>48</v>
      </c>
      <c r="X180" s="2">
        <f>SUMIFS(DataRegularSeason20242025!$AA$3:$AA$1315,DataRegularSeason20242025!$B$3:$B$1315, "&lt;=" &amp; $A180, DataRegularSeason20242025!$D$3:$D$1315, X$1)+SUMIFS(DataRegularSeason20242025!$AB$3:$AB$1315,DataRegularSeason20242025!$B$3:$B$1315, "&lt;=" &amp; $A180, DataRegularSeason20242025!$E$3:$E$1315, X$1)</f>
        <v>45</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50</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62</v>
      </c>
      <c r="AC180" s="2">
        <f>SUMIFS(DataRegularSeason20242025!$AA$3:$AA$1315,DataRegularSeason20242025!$B$3:$B$1315, "&lt;=" &amp; $A180, DataRegularSeason20242025!$D$3:$D$1315, AC$1)+SUMIFS(DataRegularSeason20242025!$AB$3:$AB$1315,DataRegularSeason20242025!$B$3:$B$1315, "&lt;=" &amp; $A180, DataRegularSeason20242025!$E$3:$E$1315, AC$1)</f>
        <v>47</v>
      </c>
      <c r="AD180" s="2">
        <f>SUMIFS(DataRegularSeason20242025!$AA$3:$AA$1315,DataRegularSeason20242025!$B$3:$B$1315, "&lt;=" &amp; $A180, DataRegularSeason20242025!$D$3:$D$1315, AD$1)+SUMIFS(DataRegularSeason20242025!$AB$3:$AB$1315,DataRegularSeason20242025!$B$3:$B$1315, "&lt;=" &amp; $A180, DataRegularSeason20242025!$E$3:$E$1315, AD$1)</f>
        <v>50</v>
      </c>
      <c r="AE180" s="2">
        <f>SUMIFS(DataRegularSeason20242025!$AA$3:$AA$1315,DataRegularSeason20242025!$B$3:$B$1315, "&lt;=" &amp; $A180, DataRegularSeason20242025!$D$3:$D$1315, AE$1)+SUMIFS(DataRegularSeason20242025!$AB$3:$AB$1315,DataRegularSeason20242025!$B$3:$B$1315, "&lt;=" &amp; $A180, DataRegularSeason20242025!$E$3:$E$1315, AE$1)</f>
        <v>62</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52</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59</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34</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59</v>
      </c>
      <c r="K181" s="2">
        <f>SUMIFS(DataRegularSeason20242025!$AA$3:$AA$1315,DataRegularSeason20242025!$B$3:$B$1315, "&lt;=" &amp; $A181, DataRegularSeason20242025!$D$3:$D$1315, K$1)+SUMIFS(DataRegularSeason20242025!$AB$3:$AB$1315,DataRegularSeason20242025!$B$3:$B$1315, "&lt;=" &amp; $A181, DataRegularSeason20242025!$E$3:$E$1315, K$1)</f>
        <v>47</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57</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60</v>
      </c>
      <c r="P181" s="2">
        <f>SUMIFS(DataRegularSeason20242025!$AA$3:$AA$1315,DataRegularSeason20242025!$B$3:$B$1315, "&lt;=" &amp; $A181, DataRegularSeason20242025!$D$3:$D$1315, P$1)+SUMIFS(DataRegularSeason20242025!$AB$3:$AB$1315,DataRegularSeason20242025!$B$3:$B$1315, "&lt;=" &amp; $A181, DataRegularSeason20242025!$E$3:$E$1315, P$1)</f>
        <v>52</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41</v>
      </c>
      <c r="S181" s="2">
        <f>SUMIFS(DataRegularSeason20242025!$AA$3:$AA$1315,DataRegularSeason20242025!$B$3:$B$1315, "&lt;=" &amp; $A181, DataRegularSeason20242025!$D$3:$D$1315, S$1)+SUMIFS(DataRegularSeason20242025!$AB$3:$AB$1315,DataRegularSeason20242025!$B$3:$B$1315, "&lt;=" &amp; $A181, DataRegularSeason20242025!$E$3:$E$1315, S$1)</f>
        <v>45</v>
      </c>
      <c r="T181" s="2">
        <f>SUMIFS(DataRegularSeason20242025!$AA$3:$AA$1315,DataRegularSeason20242025!$B$3:$B$1315, "&lt;=" &amp; $A181, DataRegularSeason20242025!$D$3:$D$1315, T$1)+SUMIFS(DataRegularSeason20242025!$AB$3:$AB$1315,DataRegularSeason20242025!$B$3:$B$1315, "&lt;=" &amp; $A181, DataRegularSeason20242025!$E$3:$E$1315, T$1)</f>
        <v>50</v>
      </c>
      <c r="U181" s="2">
        <f>SUMIFS(DataRegularSeason20242025!$AA$3:$AA$1315,DataRegularSeason20242025!$B$3:$B$1315, "&lt;=" &amp; $A181, DataRegularSeason20242025!$D$3:$D$1315, U$1)+SUMIFS(DataRegularSeason20242025!$AB$3:$AB$1315,DataRegularSeason20242025!$B$3:$B$1315, "&lt;=" &amp; $A181, DataRegularSeason20242025!$E$3:$E$1315, U$1)</f>
        <v>52</v>
      </c>
      <c r="V181" s="2">
        <f>SUMIFS(DataRegularSeason20242025!$AA$3:$AA$1315,DataRegularSeason20242025!$B$3:$B$1315, "&lt;=" &amp; $A181, DataRegularSeason20242025!$D$3:$D$1315, V$1)+SUMIFS(DataRegularSeason20242025!$AB$3:$AB$1315,DataRegularSeason20242025!$B$3:$B$1315, "&lt;=" &amp; $A181, DataRegularSeason20242025!$E$3:$E$1315, V$1)</f>
        <v>50</v>
      </c>
      <c r="W181" s="2">
        <f>SUMIFS(DataRegularSeason20242025!$AA$3:$AA$1315,DataRegularSeason20242025!$B$3:$B$1315, "&lt;=" &amp; $A181, DataRegularSeason20242025!$D$3:$D$1315, W$1)+SUMIFS(DataRegularSeason20242025!$AB$3:$AB$1315,DataRegularSeason20242025!$B$3:$B$1315, "&lt;=" &amp; $A181, DataRegularSeason20242025!$E$3:$E$1315, W$1)</f>
        <v>48</v>
      </c>
      <c r="X181" s="2">
        <f>SUMIFS(DataRegularSeason20242025!$AA$3:$AA$1315,DataRegularSeason20242025!$B$3:$B$1315, "&lt;=" &amp; $A181, DataRegularSeason20242025!$D$3:$D$1315, X$1)+SUMIFS(DataRegularSeason20242025!$AB$3:$AB$1315,DataRegularSeason20242025!$B$3:$B$1315, "&lt;=" &amp; $A181, DataRegularSeason20242025!$E$3:$E$1315, X$1)</f>
        <v>45</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50</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62</v>
      </c>
      <c r="AC181" s="2">
        <f>SUMIFS(DataRegularSeason20242025!$AA$3:$AA$1315,DataRegularSeason20242025!$B$3:$B$1315, "&lt;=" &amp; $A181, DataRegularSeason20242025!$D$3:$D$1315, AC$1)+SUMIFS(DataRegularSeason20242025!$AB$3:$AB$1315,DataRegularSeason20242025!$B$3:$B$1315, "&lt;=" &amp; $A181, DataRegularSeason20242025!$E$3:$E$1315, AC$1)</f>
        <v>47</v>
      </c>
      <c r="AD181" s="2">
        <f>SUMIFS(DataRegularSeason20242025!$AA$3:$AA$1315,DataRegularSeason20242025!$B$3:$B$1315, "&lt;=" &amp; $A181, DataRegularSeason20242025!$D$3:$D$1315, AD$1)+SUMIFS(DataRegularSeason20242025!$AB$3:$AB$1315,DataRegularSeason20242025!$B$3:$B$1315, "&lt;=" &amp; $A181, DataRegularSeason20242025!$E$3:$E$1315, AD$1)</f>
        <v>50</v>
      </c>
      <c r="AE181" s="2">
        <f>SUMIFS(DataRegularSeason20242025!$AA$3:$AA$1315,DataRegularSeason20242025!$B$3:$B$1315, "&lt;=" &amp; $A181, DataRegularSeason20242025!$D$3:$D$1315, AE$1)+SUMIFS(DataRegularSeason20242025!$AB$3:$AB$1315,DataRegularSeason20242025!$B$3:$B$1315, "&lt;=" &amp; $A181, DataRegularSeason20242025!$E$3:$E$1315, AE$1)</f>
        <v>62</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52</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59</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34</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59</v>
      </c>
      <c r="K182" s="2">
        <f>SUMIFS(DataRegularSeason20242025!$AA$3:$AA$1315,DataRegularSeason20242025!$B$3:$B$1315, "&lt;=" &amp; $A182, DataRegularSeason20242025!$D$3:$D$1315, K$1)+SUMIFS(DataRegularSeason20242025!$AB$3:$AB$1315,DataRegularSeason20242025!$B$3:$B$1315, "&lt;=" &amp; $A182, DataRegularSeason20242025!$E$3:$E$1315, K$1)</f>
        <v>47</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57</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60</v>
      </c>
      <c r="P182" s="2">
        <f>SUMIFS(DataRegularSeason20242025!$AA$3:$AA$1315,DataRegularSeason20242025!$B$3:$B$1315, "&lt;=" &amp; $A182, DataRegularSeason20242025!$D$3:$D$1315, P$1)+SUMIFS(DataRegularSeason20242025!$AB$3:$AB$1315,DataRegularSeason20242025!$B$3:$B$1315, "&lt;=" &amp; $A182, DataRegularSeason20242025!$E$3:$E$1315, P$1)</f>
        <v>52</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41</v>
      </c>
      <c r="S182" s="2">
        <f>SUMIFS(DataRegularSeason20242025!$AA$3:$AA$1315,DataRegularSeason20242025!$B$3:$B$1315, "&lt;=" &amp; $A182, DataRegularSeason20242025!$D$3:$D$1315, S$1)+SUMIFS(DataRegularSeason20242025!$AB$3:$AB$1315,DataRegularSeason20242025!$B$3:$B$1315, "&lt;=" &amp; $A182, DataRegularSeason20242025!$E$3:$E$1315, S$1)</f>
        <v>45</v>
      </c>
      <c r="T182" s="2">
        <f>SUMIFS(DataRegularSeason20242025!$AA$3:$AA$1315,DataRegularSeason20242025!$B$3:$B$1315, "&lt;=" &amp; $A182, DataRegularSeason20242025!$D$3:$D$1315, T$1)+SUMIFS(DataRegularSeason20242025!$AB$3:$AB$1315,DataRegularSeason20242025!$B$3:$B$1315, "&lt;=" &amp; $A182, DataRegularSeason20242025!$E$3:$E$1315, T$1)</f>
        <v>50</v>
      </c>
      <c r="U182" s="2">
        <f>SUMIFS(DataRegularSeason20242025!$AA$3:$AA$1315,DataRegularSeason20242025!$B$3:$B$1315, "&lt;=" &amp; $A182, DataRegularSeason20242025!$D$3:$D$1315, U$1)+SUMIFS(DataRegularSeason20242025!$AB$3:$AB$1315,DataRegularSeason20242025!$B$3:$B$1315, "&lt;=" &amp; $A182, DataRegularSeason20242025!$E$3:$E$1315, U$1)</f>
        <v>52</v>
      </c>
      <c r="V182" s="2">
        <f>SUMIFS(DataRegularSeason20242025!$AA$3:$AA$1315,DataRegularSeason20242025!$B$3:$B$1315, "&lt;=" &amp; $A182, DataRegularSeason20242025!$D$3:$D$1315, V$1)+SUMIFS(DataRegularSeason20242025!$AB$3:$AB$1315,DataRegularSeason20242025!$B$3:$B$1315, "&lt;=" &amp; $A182, DataRegularSeason20242025!$E$3:$E$1315, V$1)</f>
        <v>50</v>
      </c>
      <c r="W182" s="2">
        <f>SUMIFS(DataRegularSeason20242025!$AA$3:$AA$1315,DataRegularSeason20242025!$B$3:$B$1315, "&lt;=" &amp; $A182, DataRegularSeason20242025!$D$3:$D$1315, W$1)+SUMIFS(DataRegularSeason20242025!$AB$3:$AB$1315,DataRegularSeason20242025!$B$3:$B$1315, "&lt;=" &amp; $A182, DataRegularSeason20242025!$E$3:$E$1315, W$1)</f>
        <v>48</v>
      </c>
      <c r="X182" s="2">
        <f>SUMIFS(DataRegularSeason20242025!$AA$3:$AA$1315,DataRegularSeason20242025!$B$3:$B$1315, "&lt;=" &amp; $A182, DataRegularSeason20242025!$D$3:$D$1315, X$1)+SUMIFS(DataRegularSeason20242025!$AB$3:$AB$1315,DataRegularSeason20242025!$B$3:$B$1315, "&lt;=" &amp; $A182, DataRegularSeason20242025!$E$3:$E$1315, X$1)</f>
        <v>45</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50</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62</v>
      </c>
      <c r="AC182" s="2">
        <f>SUMIFS(DataRegularSeason20242025!$AA$3:$AA$1315,DataRegularSeason20242025!$B$3:$B$1315, "&lt;=" &amp; $A182, DataRegularSeason20242025!$D$3:$D$1315, AC$1)+SUMIFS(DataRegularSeason20242025!$AB$3:$AB$1315,DataRegularSeason20242025!$B$3:$B$1315, "&lt;=" &amp; $A182, DataRegularSeason20242025!$E$3:$E$1315, AC$1)</f>
        <v>47</v>
      </c>
      <c r="AD182" s="2">
        <f>SUMIFS(DataRegularSeason20242025!$AA$3:$AA$1315,DataRegularSeason20242025!$B$3:$B$1315, "&lt;=" &amp; $A182, DataRegularSeason20242025!$D$3:$D$1315, AD$1)+SUMIFS(DataRegularSeason20242025!$AB$3:$AB$1315,DataRegularSeason20242025!$B$3:$B$1315, "&lt;=" &amp; $A182, DataRegularSeason20242025!$E$3:$E$1315, AD$1)</f>
        <v>50</v>
      </c>
      <c r="AE182" s="2">
        <f>SUMIFS(DataRegularSeason20242025!$AA$3:$AA$1315,DataRegularSeason20242025!$B$3:$B$1315, "&lt;=" &amp; $A182, DataRegularSeason20242025!$D$3:$D$1315, AE$1)+SUMIFS(DataRegularSeason20242025!$AB$3:$AB$1315,DataRegularSeason20242025!$B$3:$B$1315, "&lt;=" &amp; $A182, DataRegularSeason20242025!$E$3:$E$1315, AE$1)</f>
        <v>62</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52</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59</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34</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59</v>
      </c>
      <c r="K183" s="2">
        <f>SUMIFS(DataRegularSeason20242025!$AA$3:$AA$1315,DataRegularSeason20242025!$B$3:$B$1315, "&lt;=" &amp; $A183, DataRegularSeason20242025!$D$3:$D$1315, K$1)+SUMIFS(DataRegularSeason20242025!$AB$3:$AB$1315,DataRegularSeason20242025!$B$3:$B$1315, "&lt;=" &amp; $A183, DataRegularSeason20242025!$E$3:$E$1315, K$1)</f>
        <v>47</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57</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60</v>
      </c>
      <c r="P183" s="2">
        <f>SUMIFS(DataRegularSeason20242025!$AA$3:$AA$1315,DataRegularSeason20242025!$B$3:$B$1315, "&lt;=" &amp; $A183, DataRegularSeason20242025!$D$3:$D$1315, P$1)+SUMIFS(DataRegularSeason20242025!$AB$3:$AB$1315,DataRegularSeason20242025!$B$3:$B$1315, "&lt;=" &amp; $A183, DataRegularSeason20242025!$E$3:$E$1315, P$1)</f>
        <v>52</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41</v>
      </c>
      <c r="S183" s="2">
        <f>SUMIFS(DataRegularSeason20242025!$AA$3:$AA$1315,DataRegularSeason20242025!$B$3:$B$1315, "&lt;=" &amp; $A183, DataRegularSeason20242025!$D$3:$D$1315, S$1)+SUMIFS(DataRegularSeason20242025!$AB$3:$AB$1315,DataRegularSeason20242025!$B$3:$B$1315, "&lt;=" &amp; $A183, DataRegularSeason20242025!$E$3:$E$1315, S$1)</f>
        <v>45</v>
      </c>
      <c r="T183" s="2">
        <f>SUMIFS(DataRegularSeason20242025!$AA$3:$AA$1315,DataRegularSeason20242025!$B$3:$B$1315, "&lt;=" &amp; $A183, DataRegularSeason20242025!$D$3:$D$1315, T$1)+SUMIFS(DataRegularSeason20242025!$AB$3:$AB$1315,DataRegularSeason20242025!$B$3:$B$1315, "&lt;=" &amp; $A183, DataRegularSeason20242025!$E$3:$E$1315, T$1)</f>
        <v>50</v>
      </c>
      <c r="U183" s="2">
        <f>SUMIFS(DataRegularSeason20242025!$AA$3:$AA$1315,DataRegularSeason20242025!$B$3:$B$1315, "&lt;=" &amp; $A183, DataRegularSeason20242025!$D$3:$D$1315, U$1)+SUMIFS(DataRegularSeason20242025!$AB$3:$AB$1315,DataRegularSeason20242025!$B$3:$B$1315, "&lt;=" &amp; $A183, DataRegularSeason20242025!$E$3:$E$1315, U$1)</f>
        <v>52</v>
      </c>
      <c r="V183" s="2">
        <f>SUMIFS(DataRegularSeason20242025!$AA$3:$AA$1315,DataRegularSeason20242025!$B$3:$B$1315, "&lt;=" &amp; $A183, DataRegularSeason20242025!$D$3:$D$1315, V$1)+SUMIFS(DataRegularSeason20242025!$AB$3:$AB$1315,DataRegularSeason20242025!$B$3:$B$1315, "&lt;=" &amp; $A183, DataRegularSeason20242025!$E$3:$E$1315, V$1)</f>
        <v>50</v>
      </c>
      <c r="W183" s="2">
        <f>SUMIFS(DataRegularSeason20242025!$AA$3:$AA$1315,DataRegularSeason20242025!$B$3:$B$1315, "&lt;=" &amp; $A183, DataRegularSeason20242025!$D$3:$D$1315, W$1)+SUMIFS(DataRegularSeason20242025!$AB$3:$AB$1315,DataRegularSeason20242025!$B$3:$B$1315, "&lt;=" &amp; $A183, DataRegularSeason20242025!$E$3:$E$1315, W$1)</f>
        <v>48</v>
      </c>
      <c r="X183" s="2">
        <f>SUMIFS(DataRegularSeason20242025!$AA$3:$AA$1315,DataRegularSeason20242025!$B$3:$B$1315, "&lt;=" &amp; $A183, DataRegularSeason20242025!$D$3:$D$1315, X$1)+SUMIFS(DataRegularSeason20242025!$AB$3:$AB$1315,DataRegularSeason20242025!$B$3:$B$1315, "&lt;=" &amp; $A183, DataRegularSeason20242025!$E$3:$E$1315, X$1)</f>
        <v>45</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50</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62</v>
      </c>
      <c r="AC183" s="2">
        <f>SUMIFS(DataRegularSeason20242025!$AA$3:$AA$1315,DataRegularSeason20242025!$B$3:$B$1315, "&lt;=" &amp; $A183, DataRegularSeason20242025!$D$3:$D$1315, AC$1)+SUMIFS(DataRegularSeason20242025!$AB$3:$AB$1315,DataRegularSeason20242025!$B$3:$B$1315, "&lt;=" &amp; $A183, DataRegularSeason20242025!$E$3:$E$1315, AC$1)</f>
        <v>47</v>
      </c>
      <c r="AD183" s="2">
        <f>SUMIFS(DataRegularSeason20242025!$AA$3:$AA$1315,DataRegularSeason20242025!$B$3:$B$1315, "&lt;=" &amp; $A183, DataRegularSeason20242025!$D$3:$D$1315, AD$1)+SUMIFS(DataRegularSeason20242025!$AB$3:$AB$1315,DataRegularSeason20242025!$B$3:$B$1315, "&lt;=" &amp; $A183, DataRegularSeason20242025!$E$3:$E$1315, AD$1)</f>
        <v>50</v>
      </c>
      <c r="AE183" s="2">
        <f>SUMIFS(DataRegularSeason20242025!$AA$3:$AA$1315,DataRegularSeason20242025!$B$3:$B$1315, "&lt;=" &amp; $A183, DataRegularSeason20242025!$D$3:$D$1315, AE$1)+SUMIFS(DataRegularSeason20242025!$AB$3:$AB$1315,DataRegularSeason20242025!$B$3:$B$1315, "&lt;=" &amp; $A183, DataRegularSeason20242025!$E$3:$E$1315, AE$1)</f>
        <v>62</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52</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59</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34</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59</v>
      </c>
      <c r="K184" s="2">
        <f>SUMIFS(DataRegularSeason20242025!$AA$3:$AA$1315,DataRegularSeason20242025!$B$3:$B$1315, "&lt;=" &amp; $A184, DataRegularSeason20242025!$D$3:$D$1315, K$1)+SUMIFS(DataRegularSeason20242025!$AB$3:$AB$1315,DataRegularSeason20242025!$B$3:$B$1315, "&lt;=" &amp; $A184, DataRegularSeason20242025!$E$3:$E$1315, K$1)</f>
        <v>47</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57</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60</v>
      </c>
      <c r="P184" s="2">
        <f>SUMIFS(DataRegularSeason20242025!$AA$3:$AA$1315,DataRegularSeason20242025!$B$3:$B$1315, "&lt;=" &amp; $A184, DataRegularSeason20242025!$D$3:$D$1315, P$1)+SUMIFS(DataRegularSeason20242025!$AB$3:$AB$1315,DataRegularSeason20242025!$B$3:$B$1315, "&lt;=" &amp; $A184, DataRegularSeason20242025!$E$3:$E$1315, P$1)</f>
        <v>52</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41</v>
      </c>
      <c r="S184" s="2">
        <f>SUMIFS(DataRegularSeason20242025!$AA$3:$AA$1315,DataRegularSeason20242025!$B$3:$B$1315, "&lt;=" &amp; $A184, DataRegularSeason20242025!$D$3:$D$1315, S$1)+SUMIFS(DataRegularSeason20242025!$AB$3:$AB$1315,DataRegularSeason20242025!$B$3:$B$1315, "&lt;=" &amp; $A184, DataRegularSeason20242025!$E$3:$E$1315, S$1)</f>
        <v>45</v>
      </c>
      <c r="T184" s="2">
        <f>SUMIFS(DataRegularSeason20242025!$AA$3:$AA$1315,DataRegularSeason20242025!$B$3:$B$1315, "&lt;=" &amp; $A184, DataRegularSeason20242025!$D$3:$D$1315, T$1)+SUMIFS(DataRegularSeason20242025!$AB$3:$AB$1315,DataRegularSeason20242025!$B$3:$B$1315, "&lt;=" &amp; $A184, DataRegularSeason20242025!$E$3:$E$1315, T$1)</f>
        <v>50</v>
      </c>
      <c r="U184" s="2">
        <f>SUMIFS(DataRegularSeason20242025!$AA$3:$AA$1315,DataRegularSeason20242025!$B$3:$B$1315, "&lt;=" &amp; $A184, DataRegularSeason20242025!$D$3:$D$1315, U$1)+SUMIFS(DataRegularSeason20242025!$AB$3:$AB$1315,DataRegularSeason20242025!$B$3:$B$1315, "&lt;=" &amp; $A184, DataRegularSeason20242025!$E$3:$E$1315, U$1)</f>
        <v>52</v>
      </c>
      <c r="V184" s="2">
        <f>SUMIFS(DataRegularSeason20242025!$AA$3:$AA$1315,DataRegularSeason20242025!$B$3:$B$1315, "&lt;=" &amp; $A184, DataRegularSeason20242025!$D$3:$D$1315, V$1)+SUMIFS(DataRegularSeason20242025!$AB$3:$AB$1315,DataRegularSeason20242025!$B$3:$B$1315, "&lt;=" &amp; $A184, DataRegularSeason20242025!$E$3:$E$1315, V$1)</f>
        <v>50</v>
      </c>
      <c r="W184" s="2">
        <f>SUMIFS(DataRegularSeason20242025!$AA$3:$AA$1315,DataRegularSeason20242025!$B$3:$B$1315, "&lt;=" &amp; $A184, DataRegularSeason20242025!$D$3:$D$1315, W$1)+SUMIFS(DataRegularSeason20242025!$AB$3:$AB$1315,DataRegularSeason20242025!$B$3:$B$1315, "&lt;=" &amp; $A184, DataRegularSeason20242025!$E$3:$E$1315, W$1)</f>
        <v>48</v>
      </c>
      <c r="X184" s="2">
        <f>SUMIFS(DataRegularSeason20242025!$AA$3:$AA$1315,DataRegularSeason20242025!$B$3:$B$1315, "&lt;=" &amp; $A184, DataRegularSeason20242025!$D$3:$D$1315, X$1)+SUMIFS(DataRegularSeason20242025!$AB$3:$AB$1315,DataRegularSeason20242025!$B$3:$B$1315, "&lt;=" &amp; $A184, DataRegularSeason20242025!$E$3:$E$1315, X$1)</f>
        <v>45</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50</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62</v>
      </c>
      <c r="AC184" s="2">
        <f>SUMIFS(DataRegularSeason20242025!$AA$3:$AA$1315,DataRegularSeason20242025!$B$3:$B$1315, "&lt;=" &amp; $A184, DataRegularSeason20242025!$D$3:$D$1315, AC$1)+SUMIFS(DataRegularSeason20242025!$AB$3:$AB$1315,DataRegularSeason20242025!$B$3:$B$1315, "&lt;=" &amp; $A184, DataRegularSeason20242025!$E$3:$E$1315, AC$1)</f>
        <v>47</v>
      </c>
      <c r="AD184" s="2">
        <f>SUMIFS(DataRegularSeason20242025!$AA$3:$AA$1315,DataRegularSeason20242025!$B$3:$B$1315, "&lt;=" &amp; $A184, DataRegularSeason20242025!$D$3:$D$1315, AD$1)+SUMIFS(DataRegularSeason20242025!$AB$3:$AB$1315,DataRegularSeason20242025!$B$3:$B$1315, "&lt;=" &amp; $A184, DataRegularSeason20242025!$E$3:$E$1315, AD$1)</f>
        <v>50</v>
      </c>
      <c r="AE184" s="2">
        <f>SUMIFS(DataRegularSeason20242025!$AA$3:$AA$1315,DataRegularSeason20242025!$B$3:$B$1315, "&lt;=" &amp; $A184, DataRegularSeason20242025!$D$3:$D$1315, AE$1)+SUMIFS(DataRegularSeason20242025!$AB$3:$AB$1315,DataRegularSeason20242025!$B$3:$B$1315, "&lt;=" &amp; $A184, DataRegularSeason20242025!$E$3:$E$1315, AE$1)</f>
        <v>62</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52</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59</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34</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59</v>
      </c>
      <c r="K185" s="2">
        <f>SUMIFS(DataRegularSeason20242025!$AA$3:$AA$1315,DataRegularSeason20242025!$B$3:$B$1315, "&lt;=" &amp; $A185, DataRegularSeason20242025!$D$3:$D$1315, K$1)+SUMIFS(DataRegularSeason20242025!$AB$3:$AB$1315,DataRegularSeason20242025!$B$3:$B$1315, "&lt;=" &amp; $A185, DataRegularSeason20242025!$E$3:$E$1315, K$1)</f>
        <v>47</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57</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60</v>
      </c>
      <c r="P185" s="2">
        <f>SUMIFS(DataRegularSeason20242025!$AA$3:$AA$1315,DataRegularSeason20242025!$B$3:$B$1315, "&lt;=" &amp; $A185, DataRegularSeason20242025!$D$3:$D$1315, P$1)+SUMIFS(DataRegularSeason20242025!$AB$3:$AB$1315,DataRegularSeason20242025!$B$3:$B$1315, "&lt;=" &amp; $A185, DataRegularSeason20242025!$E$3:$E$1315, P$1)</f>
        <v>52</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41</v>
      </c>
      <c r="S185" s="2">
        <f>SUMIFS(DataRegularSeason20242025!$AA$3:$AA$1315,DataRegularSeason20242025!$B$3:$B$1315, "&lt;=" &amp; $A185, DataRegularSeason20242025!$D$3:$D$1315, S$1)+SUMIFS(DataRegularSeason20242025!$AB$3:$AB$1315,DataRegularSeason20242025!$B$3:$B$1315, "&lt;=" &amp; $A185, DataRegularSeason20242025!$E$3:$E$1315, S$1)</f>
        <v>45</v>
      </c>
      <c r="T185" s="2">
        <f>SUMIFS(DataRegularSeason20242025!$AA$3:$AA$1315,DataRegularSeason20242025!$B$3:$B$1315, "&lt;=" &amp; $A185, DataRegularSeason20242025!$D$3:$D$1315, T$1)+SUMIFS(DataRegularSeason20242025!$AB$3:$AB$1315,DataRegularSeason20242025!$B$3:$B$1315, "&lt;=" &amp; $A185, DataRegularSeason20242025!$E$3:$E$1315, T$1)</f>
        <v>50</v>
      </c>
      <c r="U185" s="2">
        <f>SUMIFS(DataRegularSeason20242025!$AA$3:$AA$1315,DataRegularSeason20242025!$B$3:$B$1315, "&lt;=" &amp; $A185, DataRegularSeason20242025!$D$3:$D$1315, U$1)+SUMIFS(DataRegularSeason20242025!$AB$3:$AB$1315,DataRegularSeason20242025!$B$3:$B$1315, "&lt;=" &amp; $A185, DataRegularSeason20242025!$E$3:$E$1315, U$1)</f>
        <v>52</v>
      </c>
      <c r="V185" s="2">
        <f>SUMIFS(DataRegularSeason20242025!$AA$3:$AA$1315,DataRegularSeason20242025!$B$3:$B$1315, "&lt;=" &amp; $A185, DataRegularSeason20242025!$D$3:$D$1315, V$1)+SUMIFS(DataRegularSeason20242025!$AB$3:$AB$1315,DataRegularSeason20242025!$B$3:$B$1315, "&lt;=" &amp; $A185, DataRegularSeason20242025!$E$3:$E$1315, V$1)</f>
        <v>50</v>
      </c>
      <c r="W185" s="2">
        <f>SUMIFS(DataRegularSeason20242025!$AA$3:$AA$1315,DataRegularSeason20242025!$B$3:$B$1315, "&lt;=" &amp; $A185, DataRegularSeason20242025!$D$3:$D$1315, W$1)+SUMIFS(DataRegularSeason20242025!$AB$3:$AB$1315,DataRegularSeason20242025!$B$3:$B$1315, "&lt;=" &amp; $A185, DataRegularSeason20242025!$E$3:$E$1315, W$1)</f>
        <v>48</v>
      </c>
      <c r="X185" s="2">
        <f>SUMIFS(DataRegularSeason20242025!$AA$3:$AA$1315,DataRegularSeason20242025!$B$3:$B$1315, "&lt;=" &amp; $A185, DataRegularSeason20242025!$D$3:$D$1315, X$1)+SUMIFS(DataRegularSeason20242025!$AB$3:$AB$1315,DataRegularSeason20242025!$B$3:$B$1315, "&lt;=" &amp; $A185, DataRegularSeason20242025!$E$3:$E$1315, X$1)</f>
        <v>45</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50</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62</v>
      </c>
      <c r="AC185" s="2">
        <f>SUMIFS(DataRegularSeason20242025!$AA$3:$AA$1315,DataRegularSeason20242025!$B$3:$B$1315, "&lt;=" &amp; $A185, DataRegularSeason20242025!$D$3:$D$1315, AC$1)+SUMIFS(DataRegularSeason20242025!$AB$3:$AB$1315,DataRegularSeason20242025!$B$3:$B$1315, "&lt;=" &amp; $A185, DataRegularSeason20242025!$E$3:$E$1315, AC$1)</f>
        <v>47</v>
      </c>
      <c r="AD185" s="2">
        <f>SUMIFS(DataRegularSeason20242025!$AA$3:$AA$1315,DataRegularSeason20242025!$B$3:$B$1315, "&lt;=" &amp; $A185, DataRegularSeason20242025!$D$3:$D$1315, AD$1)+SUMIFS(DataRegularSeason20242025!$AB$3:$AB$1315,DataRegularSeason20242025!$B$3:$B$1315, "&lt;=" &amp; $A185, DataRegularSeason20242025!$E$3:$E$1315, AD$1)</f>
        <v>50</v>
      </c>
      <c r="AE185" s="2">
        <f>SUMIFS(DataRegularSeason20242025!$AA$3:$AA$1315,DataRegularSeason20242025!$B$3:$B$1315, "&lt;=" &amp; $A185, DataRegularSeason20242025!$D$3:$D$1315, AE$1)+SUMIFS(DataRegularSeason20242025!$AB$3:$AB$1315,DataRegularSeason20242025!$B$3:$B$1315, "&lt;=" &amp; $A185, DataRegularSeason20242025!$E$3:$E$1315, AE$1)</f>
        <v>62</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52</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59</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34</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59</v>
      </c>
      <c r="K186" s="2">
        <f>SUMIFS(DataRegularSeason20242025!$AA$3:$AA$1315,DataRegularSeason20242025!$B$3:$B$1315, "&lt;=" &amp; $A186, DataRegularSeason20242025!$D$3:$D$1315, K$1)+SUMIFS(DataRegularSeason20242025!$AB$3:$AB$1315,DataRegularSeason20242025!$B$3:$B$1315, "&lt;=" &amp; $A186, DataRegularSeason20242025!$E$3:$E$1315, K$1)</f>
        <v>47</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57</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60</v>
      </c>
      <c r="P186" s="2">
        <f>SUMIFS(DataRegularSeason20242025!$AA$3:$AA$1315,DataRegularSeason20242025!$B$3:$B$1315, "&lt;=" &amp; $A186, DataRegularSeason20242025!$D$3:$D$1315, P$1)+SUMIFS(DataRegularSeason20242025!$AB$3:$AB$1315,DataRegularSeason20242025!$B$3:$B$1315, "&lt;=" &amp; $A186, DataRegularSeason20242025!$E$3:$E$1315, P$1)</f>
        <v>52</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41</v>
      </c>
      <c r="S186" s="2">
        <f>SUMIFS(DataRegularSeason20242025!$AA$3:$AA$1315,DataRegularSeason20242025!$B$3:$B$1315, "&lt;=" &amp; $A186, DataRegularSeason20242025!$D$3:$D$1315, S$1)+SUMIFS(DataRegularSeason20242025!$AB$3:$AB$1315,DataRegularSeason20242025!$B$3:$B$1315, "&lt;=" &amp; $A186, DataRegularSeason20242025!$E$3:$E$1315, S$1)</f>
        <v>45</v>
      </c>
      <c r="T186" s="2">
        <f>SUMIFS(DataRegularSeason20242025!$AA$3:$AA$1315,DataRegularSeason20242025!$B$3:$B$1315, "&lt;=" &amp; $A186, DataRegularSeason20242025!$D$3:$D$1315, T$1)+SUMIFS(DataRegularSeason20242025!$AB$3:$AB$1315,DataRegularSeason20242025!$B$3:$B$1315, "&lt;=" &amp; $A186, DataRegularSeason20242025!$E$3:$E$1315, T$1)</f>
        <v>50</v>
      </c>
      <c r="U186" s="2">
        <f>SUMIFS(DataRegularSeason20242025!$AA$3:$AA$1315,DataRegularSeason20242025!$B$3:$B$1315, "&lt;=" &amp; $A186, DataRegularSeason20242025!$D$3:$D$1315, U$1)+SUMIFS(DataRegularSeason20242025!$AB$3:$AB$1315,DataRegularSeason20242025!$B$3:$B$1315, "&lt;=" &amp; $A186, DataRegularSeason20242025!$E$3:$E$1315, U$1)</f>
        <v>52</v>
      </c>
      <c r="V186" s="2">
        <f>SUMIFS(DataRegularSeason20242025!$AA$3:$AA$1315,DataRegularSeason20242025!$B$3:$B$1315, "&lt;=" &amp; $A186, DataRegularSeason20242025!$D$3:$D$1315, V$1)+SUMIFS(DataRegularSeason20242025!$AB$3:$AB$1315,DataRegularSeason20242025!$B$3:$B$1315, "&lt;=" &amp; $A186, DataRegularSeason20242025!$E$3:$E$1315, V$1)</f>
        <v>50</v>
      </c>
      <c r="W186" s="2">
        <f>SUMIFS(DataRegularSeason20242025!$AA$3:$AA$1315,DataRegularSeason20242025!$B$3:$B$1315, "&lt;=" &amp; $A186, DataRegularSeason20242025!$D$3:$D$1315, W$1)+SUMIFS(DataRegularSeason20242025!$AB$3:$AB$1315,DataRegularSeason20242025!$B$3:$B$1315, "&lt;=" &amp; $A186, DataRegularSeason20242025!$E$3:$E$1315, W$1)</f>
        <v>48</v>
      </c>
      <c r="X186" s="2">
        <f>SUMIFS(DataRegularSeason20242025!$AA$3:$AA$1315,DataRegularSeason20242025!$B$3:$B$1315, "&lt;=" &amp; $A186, DataRegularSeason20242025!$D$3:$D$1315, X$1)+SUMIFS(DataRegularSeason20242025!$AB$3:$AB$1315,DataRegularSeason20242025!$B$3:$B$1315, "&lt;=" &amp; $A186, DataRegularSeason20242025!$E$3:$E$1315, X$1)</f>
        <v>45</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50</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62</v>
      </c>
      <c r="AC186" s="2">
        <f>SUMIFS(DataRegularSeason20242025!$AA$3:$AA$1315,DataRegularSeason20242025!$B$3:$B$1315, "&lt;=" &amp; $A186, DataRegularSeason20242025!$D$3:$D$1315, AC$1)+SUMIFS(DataRegularSeason20242025!$AB$3:$AB$1315,DataRegularSeason20242025!$B$3:$B$1315, "&lt;=" &amp; $A186, DataRegularSeason20242025!$E$3:$E$1315, AC$1)</f>
        <v>47</v>
      </c>
      <c r="AD186" s="2">
        <f>SUMIFS(DataRegularSeason20242025!$AA$3:$AA$1315,DataRegularSeason20242025!$B$3:$B$1315, "&lt;=" &amp; $A186, DataRegularSeason20242025!$D$3:$D$1315, AD$1)+SUMIFS(DataRegularSeason20242025!$AB$3:$AB$1315,DataRegularSeason20242025!$B$3:$B$1315, "&lt;=" &amp; $A186, DataRegularSeason20242025!$E$3:$E$1315, AD$1)</f>
        <v>50</v>
      </c>
      <c r="AE186" s="2">
        <f>SUMIFS(DataRegularSeason20242025!$AA$3:$AA$1315,DataRegularSeason20242025!$B$3:$B$1315, "&lt;=" &amp; $A186, DataRegularSeason20242025!$D$3:$D$1315, AE$1)+SUMIFS(DataRegularSeason20242025!$AB$3:$AB$1315,DataRegularSeason20242025!$B$3:$B$1315, "&lt;=" &amp; $A186, DataRegularSeason20242025!$E$3:$E$1315, AE$1)</f>
        <v>62</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52</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59</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34</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59</v>
      </c>
      <c r="K187" s="2">
        <f>SUMIFS(DataRegularSeason20242025!$AA$3:$AA$1315,DataRegularSeason20242025!$B$3:$B$1315, "&lt;=" &amp; $A187, DataRegularSeason20242025!$D$3:$D$1315, K$1)+SUMIFS(DataRegularSeason20242025!$AB$3:$AB$1315,DataRegularSeason20242025!$B$3:$B$1315, "&lt;=" &amp; $A187, DataRegularSeason20242025!$E$3:$E$1315, K$1)</f>
        <v>47</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57</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60</v>
      </c>
      <c r="P187" s="2">
        <f>SUMIFS(DataRegularSeason20242025!$AA$3:$AA$1315,DataRegularSeason20242025!$B$3:$B$1315, "&lt;=" &amp; $A187, DataRegularSeason20242025!$D$3:$D$1315, P$1)+SUMIFS(DataRegularSeason20242025!$AB$3:$AB$1315,DataRegularSeason20242025!$B$3:$B$1315, "&lt;=" &amp; $A187, DataRegularSeason20242025!$E$3:$E$1315, P$1)</f>
        <v>52</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41</v>
      </c>
      <c r="S187" s="2">
        <f>SUMIFS(DataRegularSeason20242025!$AA$3:$AA$1315,DataRegularSeason20242025!$B$3:$B$1315, "&lt;=" &amp; $A187, DataRegularSeason20242025!$D$3:$D$1315, S$1)+SUMIFS(DataRegularSeason20242025!$AB$3:$AB$1315,DataRegularSeason20242025!$B$3:$B$1315, "&lt;=" &amp; $A187, DataRegularSeason20242025!$E$3:$E$1315, S$1)</f>
        <v>45</v>
      </c>
      <c r="T187" s="2">
        <f>SUMIFS(DataRegularSeason20242025!$AA$3:$AA$1315,DataRegularSeason20242025!$B$3:$B$1315, "&lt;=" &amp; $A187, DataRegularSeason20242025!$D$3:$D$1315, T$1)+SUMIFS(DataRegularSeason20242025!$AB$3:$AB$1315,DataRegularSeason20242025!$B$3:$B$1315, "&lt;=" &amp; $A187, DataRegularSeason20242025!$E$3:$E$1315, T$1)</f>
        <v>50</v>
      </c>
      <c r="U187" s="2">
        <f>SUMIFS(DataRegularSeason20242025!$AA$3:$AA$1315,DataRegularSeason20242025!$B$3:$B$1315, "&lt;=" &amp; $A187, DataRegularSeason20242025!$D$3:$D$1315, U$1)+SUMIFS(DataRegularSeason20242025!$AB$3:$AB$1315,DataRegularSeason20242025!$B$3:$B$1315, "&lt;=" &amp; $A187, DataRegularSeason20242025!$E$3:$E$1315, U$1)</f>
        <v>52</v>
      </c>
      <c r="V187" s="2">
        <f>SUMIFS(DataRegularSeason20242025!$AA$3:$AA$1315,DataRegularSeason20242025!$B$3:$B$1315, "&lt;=" &amp; $A187, DataRegularSeason20242025!$D$3:$D$1315, V$1)+SUMIFS(DataRegularSeason20242025!$AB$3:$AB$1315,DataRegularSeason20242025!$B$3:$B$1315, "&lt;=" &amp; $A187, DataRegularSeason20242025!$E$3:$E$1315, V$1)</f>
        <v>50</v>
      </c>
      <c r="W187" s="2">
        <f>SUMIFS(DataRegularSeason20242025!$AA$3:$AA$1315,DataRegularSeason20242025!$B$3:$B$1315, "&lt;=" &amp; $A187, DataRegularSeason20242025!$D$3:$D$1315, W$1)+SUMIFS(DataRegularSeason20242025!$AB$3:$AB$1315,DataRegularSeason20242025!$B$3:$B$1315, "&lt;=" &amp; $A187, DataRegularSeason20242025!$E$3:$E$1315, W$1)</f>
        <v>48</v>
      </c>
      <c r="X187" s="2">
        <f>SUMIFS(DataRegularSeason20242025!$AA$3:$AA$1315,DataRegularSeason20242025!$B$3:$B$1315, "&lt;=" &amp; $A187, DataRegularSeason20242025!$D$3:$D$1315, X$1)+SUMIFS(DataRegularSeason20242025!$AB$3:$AB$1315,DataRegularSeason20242025!$B$3:$B$1315, "&lt;=" &amp; $A187, DataRegularSeason20242025!$E$3:$E$1315, X$1)</f>
        <v>45</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50</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62</v>
      </c>
      <c r="AC187" s="2">
        <f>SUMIFS(DataRegularSeason20242025!$AA$3:$AA$1315,DataRegularSeason20242025!$B$3:$B$1315, "&lt;=" &amp; $A187, DataRegularSeason20242025!$D$3:$D$1315, AC$1)+SUMIFS(DataRegularSeason20242025!$AB$3:$AB$1315,DataRegularSeason20242025!$B$3:$B$1315, "&lt;=" &amp; $A187, DataRegularSeason20242025!$E$3:$E$1315, AC$1)</f>
        <v>47</v>
      </c>
      <c r="AD187" s="2">
        <f>SUMIFS(DataRegularSeason20242025!$AA$3:$AA$1315,DataRegularSeason20242025!$B$3:$B$1315, "&lt;=" &amp; $A187, DataRegularSeason20242025!$D$3:$D$1315, AD$1)+SUMIFS(DataRegularSeason20242025!$AB$3:$AB$1315,DataRegularSeason20242025!$B$3:$B$1315, "&lt;=" &amp; $A187, DataRegularSeason20242025!$E$3:$E$1315, AD$1)</f>
        <v>50</v>
      </c>
      <c r="AE187" s="2">
        <f>SUMIFS(DataRegularSeason20242025!$AA$3:$AA$1315,DataRegularSeason20242025!$B$3:$B$1315, "&lt;=" &amp; $A187, DataRegularSeason20242025!$D$3:$D$1315, AE$1)+SUMIFS(DataRegularSeason20242025!$AB$3:$AB$1315,DataRegularSeason20242025!$B$3:$B$1315, "&lt;=" &amp; $A187, DataRegularSeason20242025!$E$3:$E$1315, AE$1)</f>
        <v>62</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52</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59</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34</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59</v>
      </c>
      <c r="K188" s="2">
        <f>SUMIFS(DataRegularSeason20242025!$AA$3:$AA$1315,DataRegularSeason20242025!$B$3:$B$1315, "&lt;=" &amp; $A188, DataRegularSeason20242025!$D$3:$D$1315, K$1)+SUMIFS(DataRegularSeason20242025!$AB$3:$AB$1315,DataRegularSeason20242025!$B$3:$B$1315, "&lt;=" &amp; $A188, DataRegularSeason20242025!$E$3:$E$1315, K$1)</f>
        <v>47</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57</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60</v>
      </c>
      <c r="P188" s="2">
        <f>SUMIFS(DataRegularSeason20242025!$AA$3:$AA$1315,DataRegularSeason20242025!$B$3:$B$1315, "&lt;=" &amp; $A188, DataRegularSeason20242025!$D$3:$D$1315, P$1)+SUMIFS(DataRegularSeason20242025!$AB$3:$AB$1315,DataRegularSeason20242025!$B$3:$B$1315, "&lt;=" &amp; $A188, DataRegularSeason20242025!$E$3:$E$1315, P$1)</f>
        <v>52</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41</v>
      </c>
      <c r="S188" s="2">
        <f>SUMIFS(DataRegularSeason20242025!$AA$3:$AA$1315,DataRegularSeason20242025!$B$3:$B$1315, "&lt;=" &amp; $A188, DataRegularSeason20242025!$D$3:$D$1315, S$1)+SUMIFS(DataRegularSeason20242025!$AB$3:$AB$1315,DataRegularSeason20242025!$B$3:$B$1315, "&lt;=" &amp; $A188, DataRegularSeason20242025!$E$3:$E$1315, S$1)</f>
        <v>45</v>
      </c>
      <c r="T188" s="2">
        <f>SUMIFS(DataRegularSeason20242025!$AA$3:$AA$1315,DataRegularSeason20242025!$B$3:$B$1315, "&lt;=" &amp; $A188, DataRegularSeason20242025!$D$3:$D$1315, T$1)+SUMIFS(DataRegularSeason20242025!$AB$3:$AB$1315,DataRegularSeason20242025!$B$3:$B$1315, "&lt;=" &amp; $A188, DataRegularSeason20242025!$E$3:$E$1315, T$1)</f>
        <v>50</v>
      </c>
      <c r="U188" s="2">
        <f>SUMIFS(DataRegularSeason20242025!$AA$3:$AA$1315,DataRegularSeason20242025!$B$3:$B$1315, "&lt;=" &amp; $A188, DataRegularSeason20242025!$D$3:$D$1315, U$1)+SUMIFS(DataRegularSeason20242025!$AB$3:$AB$1315,DataRegularSeason20242025!$B$3:$B$1315, "&lt;=" &amp; $A188, DataRegularSeason20242025!$E$3:$E$1315, U$1)</f>
        <v>52</v>
      </c>
      <c r="V188" s="2">
        <f>SUMIFS(DataRegularSeason20242025!$AA$3:$AA$1315,DataRegularSeason20242025!$B$3:$B$1315, "&lt;=" &amp; $A188, DataRegularSeason20242025!$D$3:$D$1315, V$1)+SUMIFS(DataRegularSeason20242025!$AB$3:$AB$1315,DataRegularSeason20242025!$B$3:$B$1315, "&lt;=" &amp; $A188, DataRegularSeason20242025!$E$3:$E$1315, V$1)</f>
        <v>50</v>
      </c>
      <c r="W188" s="2">
        <f>SUMIFS(DataRegularSeason20242025!$AA$3:$AA$1315,DataRegularSeason20242025!$B$3:$B$1315, "&lt;=" &amp; $A188, DataRegularSeason20242025!$D$3:$D$1315, W$1)+SUMIFS(DataRegularSeason20242025!$AB$3:$AB$1315,DataRegularSeason20242025!$B$3:$B$1315, "&lt;=" &amp; $A188, DataRegularSeason20242025!$E$3:$E$1315, W$1)</f>
        <v>48</v>
      </c>
      <c r="X188" s="2">
        <f>SUMIFS(DataRegularSeason20242025!$AA$3:$AA$1315,DataRegularSeason20242025!$B$3:$B$1315, "&lt;=" &amp; $A188, DataRegularSeason20242025!$D$3:$D$1315, X$1)+SUMIFS(DataRegularSeason20242025!$AB$3:$AB$1315,DataRegularSeason20242025!$B$3:$B$1315, "&lt;=" &amp; $A188, DataRegularSeason20242025!$E$3:$E$1315, X$1)</f>
        <v>45</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50</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62</v>
      </c>
      <c r="AC188" s="2">
        <f>SUMIFS(DataRegularSeason20242025!$AA$3:$AA$1315,DataRegularSeason20242025!$B$3:$B$1315, "&lt;=" &amp; $A188, DataRegularSeason20242025!$D$3:$D$1315, AC$1)+SUMIFS(DataRegularSeason20242025!$AB$3:$AB$1315,DataRegularSeason20242025!$B$3:$B$1315, "&lt;=" &amp; $A188, DataRegularSeason20242025!$E$3:$E$1315, AC$1)</f>
        <v>47</v>
      </c>
      <c r="AD188" s="2">
        <f>SUMIFS(DataRegularSeason20242025!$AA$3:$AA$1315,DataRegularSeason20242025!$B$3:$B$1315, "&lt;=" &amp; $A188, DataRegularSeason20242025!$D$3:$D$1315, AD$1)+SUMIFS(DataRegularSeason20242025!$AB$3:$AB$1315,DataRegularSeason20242025!$B$3:$B$1315, "&lt;=" &amp; $A188, DataRegularSeason20242025!$E$3:$E$1315, AD$1)</f>
        <v>50</v>
      </c>
      <c r="AE188" s="2">
        <f>SUMIFS(DataRegularSeason20242025!$AA$3:$AA$1315,DataRegularSeason20242025!$B$3:$B$1315, "&lt;=" &amp; $A188, DataRegularSeason20242025!$D$3:$D$1315, AE$1)+SUMIFS(DataRegularSeason20242025!$AB$3:$AB$1315,DataRegularSeason20242025!$B$3:$B$1315, "&lt;=" &amp; $A188, DataRegularSeason20242025!$E$3:$E$1315, AE$1)</f>
        <v>62</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52</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59</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34</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59</v>
      </c>
      <c r="K189" s="2">
        <f>SUMIFS(DataRegularSeason20242025!$AA$3:$AA$1315,DataRegularSeason20242025!$B$3:$B$1315, "&lt;=" &amp; $A189, DataRegularSeason20242025!$D$3:$D$1315, K$1)+SUMIFS(DataRegularSeason20242025!$AB$3:$AB$1315,DataRegularSeason20242025!$B$3:$B$1315, "&lt;=" &amp; $A189, DataRegularSeason20242025!$E$3:$E$1315, K$1)</f>
        <v>47</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57</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60</v>
      </c>
      <c r="P189" s="2">
        <f>SUMIFS(DataRegularSeason20242025!$AA$3:$AA$1315,DataRegularSeason20242025!$B$3:$B$1315, "&lt;=" &amp; $A189, DataRegularSeason20242025!$D$3:$D$1315, P$1)+SUMIFS(DataRegularSeason20242025!$AB$3:$AB$1315,DataRegularSeason20242025!$B$3:$B$1315, "&lt;=" &amp; $A189, DataRegularSeason20242025!$E$3:$E$1315, P$1)</f>
        <v>52</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41</v>
      </c>
      <c r="S189" s="2">
        <f>SUMIFS(DataRegularSeason20242025!$AA$3:$AA$1315,DataRegularSeason20242025!$B$3:$B$1315, "&lt;=" &amp; $A189, DataRegularSeason20242025!$D$3:$D$1315, S$1)+SUMIFS(DataRegularSeason20242025!$AB$3:$AB$1315,DataRegularSeason20242025!$B$3:$B$1315, "&lt;=" &amp; $A189, DataRegularSeason20242025!$E$3:$E$1315, S$1)</f>
        <v>45</v>
      </c>
      <c r="T189" s="2">
        <f>SUMIFS(DataRegularSeason20242025!$AA$3:$AA$1315,DataRegularSeason20242025!$B$3:$B$1315, "&lt;=" &amp; $A189, DataRegularSeason20242025!$D$3:$D$1315, T$1)+SUMIFS(DataRegularSeason20242025!$AB$3:$AB$1315,DataRegularSeason20242025!$B$3:$B$1315, "&lt;=" &amp; $A189, DataRegularSeason20242025!$E$3:$E$1315, T$1)</f>
        <v>50</v>
      </c>
      <c r="U189" s="2">
        <f>SUMIFS(DataRegularSeason20242025!$AA$3:$AA$1315,DataRegularSeason20242025!$B$3:$B$1315, "&lt;=" &amp; $A189, DataRegularSeason20242025!$D$3:$D$1315, U$1)+SUMIFS(DataRegularSeason20242025!$AB$3:$AB$1315,DataRegularSeason20242025!$B$3:$B$1315, "&lt;=" &amp; $A189, DataRegularSeason20242025!$E$3:$E$1315, U$1)</f>
        <v>52</v>
      </c>
      <c r="V189" s="2">
        <f>SUMIFS(DataRegularSeason20242025!$AA$3:$AA$1315,DataRegularSeason20242025!$B$3:$B$1315, "&lt;=" &amp; $A189, DataRegularSeason20242025!$D$3:$D$1315, V$1)+SUMIFS(DataRegularSeason20242025!$AB$3:$AB$1315,DataRegularSeason20242025!$B$3:$B$1315, "&lt;=" &amp; $A189, DataRegularSeason20242025!$E$3:$E$1315, V$1)</f>
        <v>50</v>
      </c>
      <c r="W189" s="2">
        <f>SUMIFS(DataRegularSeason20242025!$AA$3:$AA$1315,DataRegularSeason20242025!$B$3:$B$1315, "&lt;=" &amp; $A189, DataRegularSeason20242025!$D$3:$D$1315, W$1)+SUMIFS(DataRegularSeason20242025!$AB$3:$AB$1315,DataRegularSeason20242025!$B$3:$B$1315, "&lt;=" &amp; $A189, DataRegularSeason20242025!$E$3:$E$1315, W$1)</f>
        <v>48</v>
      </c>
      <c r="X189" s="2">
        <f>SUMIFS(DataRegularSeason20242025!$AA$3:$AA$1315,DataRegularSeason20242025!$B$3:$B$1315, "&lt;=" &amp; $A189, DataRegularSeason20242025!$D$3:$D$1315, X$1)+SUMIFS(DataRegularSeason20242025!$AB$3:$AB$1315,DataRegularSeason20242025!$B$3:$B$1315, "&lt;=" &amp; $A189, DataRegularSeason20242025!$E$3:$E$1315, X$1)</f>
        <v>45</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50</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62</v>
      </c>
      <c r="AC189" s="2">
        <f>SUMIFS(DataRegularSeason20242025!$AA$3:$AA$1315,DataRegularSeason20242025!$B$3:$B$1315, "&lt;=" &amp; $A189, DataRegularSeason20242025!$D$3:$D$1315, AC$1)+SUMIFS(DataRegularSeason20242025!$AB$3:$AB$1315,DataRegularSeason20242025!$B$3:$B$1315, "&lt;=" &amp; $A189, DataRegularSeason20242025!$E$3:$E$1315, AC$1)</f>
        <v>47</v>
      </c>
      <c r="AD189" s="2">
        <f>SUMIFS(DataRegularSeason20242025!$AA$3:$AA$1315,DataRegularSeason20242025!$B$3:$B$1315, "&lt;=" &amp; $A189, DataRegularSeason20242025!$D$3:$D$1315, AD$1)+SUMIFS(DataRegularSeason20242025!$AB$3:$AB$1315,DataRegularSeason20242025!$B$3:$B$1315, "&lt;=" &amp; $A189, DataRegularSeason20242025!$E$3:$E$1315, AD$1)</f>
        <v>50</v>
      </c>
      <c r="AE189" s="2">
        <f>SUMIFS(DataRegularSeason20242025!$AA$3:$AA$1315,DataRegularSeason20242025!$B$3:$B$1315, "&lt;=" &amp; $A189, DataRegularSeason20242025!$D$3:$D$1315, AE$1)+SUMIFS(DataRegularSeason20242025!$AB$3:$AB$1315,DataRegularSeason20242025!$B$3:$B$1315, "&lt;=" &amp; $A189, DataRegularSeason20242025!$E$3:$E$1315, AE$1)</f>
        <v>62</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52</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59</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34</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59</v>
      </c>
      <c r="K190" s="2">
        <f>SUMIFS(DataRegularSeason20242025!$AA$3:$AA$1315,DataRegularSeason20242025!$B$3:$B$1315, "&lt;=" &amp; $A190, DataRegularSeason20242025!$D$3:$D$1315, K$1)+SUMIFS(DataRegularSeason20242025!$AB$3:$AB$1315,DataRegularSeason20242025!$B$3:$B$1315, "&lt;=" &amp; $A190, DataRegularSeason20242025!$E$3:$E$1315, K$1)</f>
        <v>47</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57</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60</v>
      </c>
      <c r="P190" s="2">
        <f>SUMIFS(DataRegularSeason20242025!$AA$3:$AA$1315,DataRegularSeason20242025!$B$3:$B$1315, "&lt;=" &amp; $A190, DataRegularSeason20242025!$D$3:$D$1315, P$1)+SUMIFS(DataRegularSeason20242025!$AB$3:$AB$1315,DataRegularSeason20242025!$B$3:$B$1315, "&lt;=" &amp; $A190, DataRegularSeason20242025!$E$3:$E$1315, P$1)</f>
        <v>52</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41</v>
      </c>
      <c r="S190" s="2">
        <f>SUMIFS(DataRegularSeason20242025!$AA$3:$AA$1315,DataRegularSeason20242025!$B$3:$B$1315, "&lt;=" &amp; $A190, DataRegularSeason20242025!$D$3:$D$1315, S$1)+SUMIFS(DataRegularSeason20242025!$AB$3:$AB$1315,DataRegularSeason20242025!$B$3:$B$1315, "&lt;=" &amp; $A190, DataRegularSeason20242025!$E$3:$E$1315, S$1)</f>
        <v>45</v>
      </c>
      <c r="T190" s="2">
        <f>SUMIFS(DataRegularSeason20242025!$AA$3:$AA$1315,DataRegularSeason20242025!$B$3:$B$1315, "&lt;=" &amp; $A190, DataRegularSeason20242025!$D$3:$D$1315, T$1)+SUMIFS(DataRegularSeason20242025!$AB$3:$AB$1315,DataRegularSeason20242025!$B$3:$B$1315, "&lt;=" &amp; $A190, DataRegularSeason20242025!$E$3:$E$1315, T$1)</f>
        <v>50</v>
      </c>
      <c r="U190" s="2">
        <f>SUMIFS(DataRegularSeason20242025!$AA$3:$AA$1315,DataRegularSeason20242025!$B$3:$B$1315, "&lt;=" &amp; $A190, DataRegularSeason20242025!$D$3:$D$1315, U$1)+SUMIFS(DataRegularSeason20242025!$AB$3:$AB$1315,DataRegularSeason20242025!$B$3:$B$1315, "&lt;=" &amp; $A190, DataRegularSeason20242025!$E$3:$E$1315, U$1)</f>
        <v>52</v>
      </c>
      <c r="V190" s="2">
        <f>SUMIFS(DataRegularSeason20242025!$AA$3:$AA$1315,DataRegularSeason20242025!$B$3:$B$1315, "&lt;=" &amp; $A190, DataRegularSeason20242025!$D$3:$D$1315, V$1)+SUMIFS(DataRegularSeason20242025!$AB$3:$AB$1315,DataRegularSeason20242025!$B$3:$B$1315, "&lt;=" &amp; $A190, DataRegularSeason20242025!$E$3:$E$1315, V$1)</f>
        <v>50</v>
      </c>
      <c r="W190" s="2">
        <f>SUMIFS(DataRegularSeason20242025!$AA$3:$AA$1315,DataRegularSeason20242025!$B$3:$B$1315, "&lt;=" &amp; $A190, DataRegularSeason20242025!$D$3:$D$1315, W$1)+SUMIFS(DataRegularSeason20242025!$AB$3:$AB$1315,DataRegularSeason20242025!$B$3:$B$1315, "&lt;=" &amp; $A190, DataRegularSeason20242025!$E$3:$E$1315, W$1)</f>
        <v>48</v>
      </c>
      <c r="X190" s="2">
        <f>SUMIFS(DataRegularSeason20242025!$AA$3:$AA$1315,DataRegularSeason20242025!$B$3:$B$1315, "&lt;=" &amp; $A190, DataRegularSeason20242025!$D$3:$D$1315, X$1)+SUMIFS(DataRegularSeason20242025!$AB$3:$AB$1315,DataRegularSeason20242025!$B$3:$B$1315, "&lt;=" &amp; $A190, DataRegularSeason20242025!$E$3:$E$1315, X$1)</f>
        <v>45</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50</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62</v>
      </c>
      <c r="AC190" s="2">
        <f>SUMIFS(DataRegularSeason20242025!$AA$3:$AA$1315,DataRegularSeason20242025!$B$3:$B$1315, "&lt;=" &amp; $A190, DataRegularSeason20242025!$D$3:$D$1315, AC$1)+SUMIFS(DataRegularSeason20242025!$AB$3:$AB$1315,DataRegularSeason20242025!$B$3:$B$1315, "&lt;=" &amp; $A190, DataRegularSeason20242025!$E$3:$E$1315, AC$1)</f>
        <v>47</v>
      </c>
      <c r="AD190" s="2">
        <f>SUMIFS(DataRegularSeason20242025!$AA$3:$AA$1315,DataRegularSeason20242025!$B$3:$B$1315, "&lt;=" &amp; $A190, DataRegularSeason20242025!$D$3:$D$1315, AD$1)+SUMIFS(DataRegularSeason20242025!$AB$3:$AB$1315,DataRegularSeason20242025!$B$3:$B$1315, "&lt;=" &amp; $A190, DataRegularSeason20242025!$E$3:$E$1315, AD$1)</f>
        <v>50</v>
      </c>
      <c r="AE190" s="2">
        <f>SUMIFS(DataRegularSeason20242025!$AA$3:$AA$1315,DataRegularSeason20242025!$B$3:$B$1315, "&lt;=" &amp; $A190, DataRegularSeason20242025!$D$3:$D$1315, AE$1)+SUMIFS(DataRegularSeason20242025!$AB$3:$AB$1315,DataRegularSeason20242025!$B$3:$B$1315, "&lt;=" &amp; $A190, DataRegularSeason20242025!$E$3:$E$1315, AE$1)</f>
        <v>62</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52</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59</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34</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59</v>
      </c>
      <c r="K191" s="2">
        <f>SUMIFS(DataRegularSeason20242025!$AA$3:$AA$1315,DataRegularSeason20242025!$B$3:$B$1315, "&lt;=" &amp; $A191, DataRegularSeason20242025!$D$3:$D$1315, K$1)+SUMIFS(DataRegularSeason20242025!$AB$3:$AB$1315,DataRegularSeason20242025!$B$3:$B$1315, "&lt;=" &amp; $A191, DataRegularSeason20242025!$E$3:$E$1315, K$1)</f>
        <v>47</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57</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60</v>
      </c>
      <c r="P191" s="2">
        <f>SUMIFS(DataRegularSeason20242025!$AA$3:$AA$1315,DataRegularSeason20242025!$B$3:$B$1315, "&lt;=" &amp; $A191, DataRegularSeason20242025!$D$3:$D$1315, P$1)+SUMIFS(DataRegularSeason20242025!$AB$3:$AB$1315,DataRegularSeason20242025!$B$3:$B$1315, "&lt;=" &amp; $A191, DataRegularSeason20242025!$E$3:$E$1315, P$1)</f>
        <v>52</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41</v>
      </c>
      <c r="S191" s="2">
        <f>SUMIFS(DataRegularSeason20242025!$AA$3:$AA$1315,DataRegularSeason20242025!$B$3:$B$1315, "&lt;=" &amp; $A191, DataRegularSeason20242025!$D$3:$D$1315, S$1)+SUMIFS(DataRegularSeason20242025!$AB$3:$AB$1315,DataRegularSeason20242025!$B$3:$B$1315, "&lt;=" &amp; $A191, DataRegularSeason20242025!$E$3:$E$1315, S$1)</f>
        <v>45</v>
      </c>
      <c r="T191" s="2">
        <f>SUMIFS(DataRegularSeason20242025!$AA$3:$AA$1315,DataRegularSeason20242025!$B$3:$B$1315, "&lt;=" &amp; $A191, DataRegularSeason20242025!$D$3:$D$1315, T$1)+SUMIFS(DataRegularSeason20242025!$AB$3:$AB$1315,DataRegularSeason20242025!$B$3:$B$1315, "&lt;=" &amp; $A191, DataRegularSeason20242025!$E$3:$E$1315, T$1)</f>
        <v>50</v>
      </c>
      <c r="U191" s="2">
        <f>SUMIFS(DataRegularSeason20242025!$AA$3:$AA$1315,DataRegularSeason20242025!$B$3:$B$1315, "&lt;=" &amp; $A191, DataRegularSeason20242025!$D$3:$D$1315, U$1)+SUMIFS(DataRegularSeason20242025!$AB$3:$AB$1315,DataRegularSeason20242025!$B$3:$B$1315, "&lt;=" &amp; $A191, DataRegularSeason20242025!$E$3:$E$1315, U$1)</f>
        <v>52</v>
      </c>
      <c r="V191" s="2">
        <f>SUMIFS(DataRegularSeason20242025!$AA$3:$AA$1315,DataRegularSeason20242025!$B$3:$B$1315, "&lt;=" &amp; $A191, DataRegularSeason20242025!$D$3:$D$1315, V$1)+SUMIFS(DataRegularSeason20242025!$AB$3:$AB$1315,DataRegularSeason20242025!$B$3:$B$1315, "&lt;=" &amp; $A191, DataRegularSeason20242025!$E$3:$E$1315, V$1)</f>
        <v>50</v>
      </c>
      <c r="W191" s="2">
        <f>SUMIFS(DataRegularSeason20242025!$AA$3:$AA$1315,DataRegularSeason20242025!$B$3:$B$1315, "&lt;=" &amp; $A191, DataRegularSeason20242025!$D$3:$D$1315, W$1)+SUMIFS(DataRegularSeason20242025!$AB$3:$AB$1315,DataRegularSeason20242025!$B$3:$B$1315, "&lt;=" &amp; $A191, DataRegularSeason20242025!$E$3:$E$1315, W$1)</f>
        <v>48</v>
      </c>
      <c r="X191" s="2">
        <f>SUMIFS(DataRegularSeason20242025!$AA$3:$AA$1315,DataRegularSeason20242025!$B$3:$B$1315, "&lt;=" &amp; $A191, DataRegularSeason20242025!$D$3:$D$1315, X$1)+SUMIFS(DataRegularSeason20242025!$AB$3:$AB$1315,DataRegularSeason20242025!$B$3:$B$1315, "&lt;=" &amp; $A191, DataRegularSeason20242025!$E$3:$E$1315, X$1)</f>
        <v>45</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50</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62</v>
      </c>
      <c r="AC191" s="2">
        <f>SUMIFS(DataRegularSeason20242025!$AA$3:$AA$1315,DataRegularSeason20242025!$B$3:$B$1315, "&lt;=" &amp; $A191, DataRegularSeason20242025!$D$3:$D$1315, AC$1)+SUMIFS(DataRegularSeason20242025!$AB$3:$AB$1315,DataRegularSeason20242025!$B$3:$B$1315, "&lt;=" &amp; $A191, DataRegularSeason20242025!$E$3:$E$1315, AC$1)</f>
        <v>47</v>
      </c>
      <c r="AD191" s="2">
        <f>SUMIFS(DataRegularSeason20242025!$AA$3:$AA$1315,DataRegularSeason20242025!$B$3:$B$1315, "&lt;=" &amp; $A191, DataRegularSeason20242025!$D$3:$D$1315, AD$1)+SUMIFS(DataRegularSeason20242025!$AB$3:$AB$1315,DataRegularSeason20242025!$B$3:$B$1315, "&lt;=" &amp; $A191, DataRegularSeason20242025!$E$3:$E$1315, AD$1)</f>
        <v>50</v>
      </c>
      <c r="AE191" s="2">
        <f>SUMIFS(DataRegularSeason20242025!$AA$3:$AA$1315,DataRegularSeason20242025!$B$3:$B$1315, "&lt;=" &amp; $A191, DataRegularSeason20242025!$D$3:$D$1315, AE$1)+SUMIFS(DataRegularSeason20242025!$AB$3:$AB$1315,DataRegularSeason20242025!$B$3:$B$1315, "&lt;=" &amp; $A191, DataRegularSeason20242025!$E$3:$E$1315, AE$1)</f>
        <v>62</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52</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59</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34</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59</v>
      </c>
      <c r="K192" s="2">
        <f>SUMIFS(DataRegularSeason20242025!$AA$3:$AA$1315,DataRegularSeason20242025!$B$3:$B$1315, "&lt;=" &amp; $A192, DataRegularSeason20242025!$D$3:$D$1315, K$1)+SUMIFS(DataRegularSeason20242025!$AB$3:$AB$1315,DataRegularSeason20242025!$B$3:$B$1315, "&lt;=" &amp; $A192, DataRegularSeason20242025!$E$3:$E$1315, K$1)</f>
        <v>47</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57</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60</v>
      </c>
      <c r="P192" s="2">
        <f>SUMIFS(DataRegularSeason20242025!$AA$3:$AA$1315,DataRegularSeason20242025!$B$3:$B$1315, "&lt;=" &amp; $A192, DataRegularSeason20242025!$D$3:$D$1315, P$1)+SUMIFS(DataRegularSeason20242025!$AB$3:$AB$1315,DataRegularSeason20242025!$B$3:$B$1315, "&lt;=" &amp; $A192, DataRegularSeason20242025!$E$3:$E$1315, P$1)</f>
        <v>52</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41</v>
      </c>
      <c r="S192" s="2">
        <f>SUMIFS(DataRegularSeason20242025!$AA$3:$AA$1315,DataRegularSeason20242025!$B$3:$B$1315, "&lt;=" &amp; $A192, DataRegularSeason20242025!$D$3:$D$1315, S$1)+SUMIFS(DataRegularSeason20242025!$AB$3:$AB$1315,DataRegularSeason20242025!$B$3:$B$1315, "&lt;=" &amp; $A192, DataRegularSeason20242025!$E$3:$E$1315, S$1)</f>
        <v>45</v>
      </c>
      <c r="T192" s="2">
        <f>SUMIFS(DataRegularSeason20242025!$AA$3:$AA$1315,DataRegularSeason20242025!$B$3:$B$1315, "&lt;=" &amp; $A192, DataRegularSeason20242025!$D$3:$D$1315, T$1)+SUMIFS(DataRegularSeason20242025!$AB$3:$AB$1315,DataRegularSeason20242025!$B$3:$B$1315, "&lt;=" &amp; $A192, DataRegularSeason20242025!$E$3:$E$1315, T$1)</f>
        <v>50</v>
      </c>
      <c r="U192" s="2">
        <f>SUMIFS(DataRegularSeason20242025!$AA$3:$AA$1315,DataRegularSeason20242025!$B$3:$B$1315, "&lt;=" &amp; $A192, DataRegularSeason20242025!$D$3:$D$1315, U$1)+SUMIFS(DataRegularSeason20242025!$AB$3:$AB$1315,DataRegularSeason20242025!$B$3:$B$1315, "&lt;=" &amp; $A192, DataRegularSeason20242025!$E$3:$E$1315, U$1)</f>
        <v>52</v>
      </c>
      <c r="V192" s="2">
        <f>SUMIFS(DataRegularSeason20242025!$AA$3:$AA$1315,DataRegularSeason20242025!$B$3:$B$1315, "&lt;=" &amp; $A192, DataRegularSeason20242025!$D$3:$D$1315, V$1)+SUMIFS(DataRegularSeason20242025!$AB$3:$AB$1315,DataRegularSeason20242025!$B$3:$B$1315, "&lt;=" &amp; $A192, DataRegularSeason20242025!$E$3:$E$1315, V$1)</f>
        <v>50</v>
      </c>
      <c r="W192" s="2">
        <f>SUMIFS(DataRegularSeason20242025!$AA$3:$AA$1315,DataRegularSeason20242025!$B$3:$B$1315, "&lt;=" &amp; $A192, DataRegularSeason20242025!$D$3:$D$1315, W$1)+SUMIFS(DataRegularSeason20242025!$AB$3:$AB$1315,DataRegularSeason20242025!$B$3:$B$1315, "&lt;=" &amp; $A192, DataRegularSeason20242025!$E$3:$E$1315, W$1)</f>
        <v>48</v>
      </c>
      <c r="X192" s="2">
        <f>SUMIFS(DataRegularSeason20242025!$AA$3:$AA$1315,DataRegularSeason20242025!$B$3:$B$1315, "&lt;=" &amp; $A192, DataRegularSeason20242025!$D$3:$D$1315, X$1)+SUMIFS(DataRegularSeason20242025!$AB$3:$AB$1315,DataRegularSeason20242025!$B$3:$B$1315, "&lt;=" &amp; $A192, DataRegularSeason20242025!$E$3:$E$1315, X$1)</f>
        <v>45</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50</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62</v>
      </c>
      <c r="AC192" s="2">
        <f>SUMIFS(DataRegularSeason20242025!$AA$3:$AA$1315,DataRegularSeason20242025!$B$3:$B$1315, "&lt;=" &amp; $A192, DataRegularSeason20242025!$D$3:$D$1315, AC$1)+SUMIFS(DataRegularSeason20242025!$AB$3:$AB$1315,DataRegularSeason20242025!$B$3:$B$1315, "&lt;=" &amp; $A192, DataRegularSeason20242025!$E$3:$E$1315, AC$1)</f>
        <v>47</v>
      </c>
      <c r="AD192" s="2">
        <f>SUMIFS(DataRegularSeason20242025!$AA$3:$AA$1315,DataRegularSeason20242025!$B$3:$B$1315, "&lt;=" &amp; $A192, DataRegularSeason20242025!$D$3:$D$1315, AD$1)+SUMIFS(DataRegularSeason20242025!$AB$3:$AB$1315,DataRegularSeason20242025!$B$3:$B$1315, "&lt;=" &amp; $A192, DataRegularSeason20242025!$E$3:$E$1315, AD$1)</f>
        <v>50</v>
      </c>
      <c r="AE192" s="2">
        <f>SUMIFS(DataRegularSeason20242025!$AA$3:$AA$1315,DataRegularSeason20242025!$B$3:$B$1315, "&lt;=" &amp; $A192, DataRegularSeason20242025!$D$3:$D$1315, AE$1)+SUMIFS(DataRegularSeason20242025!$AB$3:$AB$1315,DataRegularSeason20242025!$B$3:$B$1315, "&lt;=" &amp; $A192, DataRegularSeason20242025!$E$3:$E$1315, AE$1)</f>
        <v>62</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52</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59</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34</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59</v>
      </c>
      <c r="K193" s="2">
        <f>SUMIFS(DataRegularSeason20242025!$AA$3:$AA$1315,DataRegularSeason20242025!$B$3:$B$1315, "&lt;=" &amp; $A193, DataRegularSeason20242025!$D$3:$D$1315, K$1)+SUMIFS(DataRegularSeason20242025!$AB$3:$AB$1315,DataRegularSeason20242025!$B$3:$B$1315, "&lt;=" &amp; $A193, DataRegularSeason20242025!$E$3:$E$1315, K$1)</f>
        <v>47</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57</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60</v>
      </c>
      <c r="P193" s="2">
        <f>SUMIFS(DataRegularSeason20242025!$AA$3:$AA$1315,DataRegularSeason20242025!$B$3:$B$1315, "&lt;=" &amp; $A193, DataRegularSeason20242025!$D$3:$D$1315, P$1)+SUMIFS(DataRegularSeason20242025!$AB$3:$AB$1315,DataRegularSeason20242025!$B$3:$B$1315, "&lt;=" &amp; $A193, DataRegularSeason20242025!$E$3:$E$1315, P$1)</f>
        <v>52</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41</v>
      </c>
      <c r="S193" s="2">
        <f>SUMIFS(DataRegularSeason20242025!$AA$3:$AA$1315,DataRegularSeason20242025!$B$3:$B$1315, "&lt;=" &amp; $A193, DataRegularSeason20242025!$D$3:$D$1315, S$1)+SUMIFS(DataRegularSeason20242025!$AB$3:$AB$1315,DataRegularSeason20242025!$B$3:$B$1315, "&lt;=" &amp; $A193, DataRegularSeason20242025!$E$3:$E$1315, S$1)</f>
        <v>45</v>
      </c>
      <c r="T193" s="2">
        <f>SUMIFS(DataRegularSeason20242025!$AA$3:$AA$1315,DataRegularSeason20242025!$B$3:$B$1315, "&lt;=" &amp; $A193, DataRegularSeason20242025!$D$3:$D$1315, T$1)+SUMIFS(DataRegularSeason20242025!$AB$3:$AB$1315,DataRegularSeason20242025!$B$3:$B$1315, "&lt;=" &amp; $A193, DataRegularSeason20242025!$E$3:$E$1315, T$1)</f>
        <v>50</v>
      </c>
      <c r="U193" s="2">
        <f>SUMIFS(DataRegularSeason20242025!$AA$3:$AA$1315,DataRegularSeason20242025!$B$3:$B$1315, "&lt;=" &amp; $A193, DataRegularSeason20242025!$D$3:$D$1315, U$1)+SUMIFS(DataRegularSeason20242025!$AB$3:$AB$1315,DataRegularSeason20242025!$B$3:$B$1315, "&lt;=" &amp; $A193, DataRegularSeason20242025!$E$3:$E$1315, U$1)</f>
        <v>52</v>
      </c>
      <c r="V193" s="2">
        <f>SUMIFS(DataRegularSeason20242025!$AA$3:$AA$1315,DataRegularSeason20242025!$B$3:$B$1315, "&lt;=" &amp; $A193, DataRegularSeason20242025!$D$3:$D$1315, V$1)+SUMIFS(DataRegularSeason20242025!$AB$3:$AB$1315,DataRegularSeason20242025!$B$3:$B$1315, "&lt;=" &amp; $A193, DataRegularSeason20242025!$E$3:$E$1315, V$1)</f>
        <v>50</v>
      </c>
      <c r="W193" s="2">
        <f>SUMIFS(DataRegularSeason20242025!$AA$3:$AA$1315,DataRegularSeason20242025!$B$3:$B$1315, "&lt;=" &amp; $A193, DataRegularSeason20242025!$D$3:$D$1315, W$1)+SUMIFS(DataRegularSeason20242025!$AB$3:$AB$1315,DataRegularSeason20242025!$B$3:$B$1315, "&lt;=" &amp; $A193, DataRegularSeason20242025!$E$3:$E$1315, W$1)</f>
        <v>48</v>
      </c>
      <c r="X193" s="2">
        <f>SUMIFS(DataRegularSeason20242025!$AA$3:$AA$1315,DataRegularSeason20242025!$B$3:$B$1315, "&lt;=" &amp; $A193, DataRegularSeason20242025!$D$3:$D$1315, X$1)+SUMIFS(DataRegularSeason20242025!$AB$3:$AB$1315,DataRegularSeason20242025!$B$3:$B$1315, "&lt;=" &amp; $A193, DataRegularSeason20242025!$E$3:$E$1315, X$1)</f>
        <v>45</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50</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62</v>
      </c>
      <c r="AC193" s="2">
        <f>SUMIFS(DataRegularSeason20242025!$AA$3:$AA$1315,DataRegularSeason20242025!$B$3:$B$1315, "&lt;=" &amp; $A193, DataRegularSeason20242025!$D$3:$D$1315, AC$1)+SUMIFS(DataRegularSeason20242025!$AB$3:$AB$1315,DataRegularSeason20242025!$B$3:$B$1315, "&lt;=" &amp; $A193, DataRegularSeason20242025!$E$3:$E$1315, AC$1)</f>
        <v>47</v>
      </c>
      <c r="AD193" s="2">
        <f>SUMIFS(DataRegularSeason20242025!$AA$3:$AA$1315,DataRegularSeason20242025!$B$3:$B$1315, "&lt;=" &amp; $A193, DataRegularSeason20242025!$D$3:$D$1315, AD$1)+SUMIFS(DataRegularSeason20242025!$AB$3:$AB$1315,DataRegularSeason20242025!$B$3:$B$1315, "&lt;=" &amp; $A193, DataRegularSeason20242025!$E$3:$E$1315, AD$1)</f>
        <v>50</v>
      </c>
      <c r="AE193" s="2">
        <f>SUMIFS(DataRegularSeason20242025!$AA$3:$AA$1315,DataRegularSeason20242025!$B$3:$B$1315, "&lt;=" &amp; $A193, DataRegularSeason20242025!$D$3:$D$1315, AE$1)+SUMIFS(DataRegularSeason20242025!$AB$3:$AB$1315,DataRegularSeason20242025!$B$3:$B$1315, "&lt;=" &amp; $A193, DataRegularSeason20242025!$E$3:$E$1315, AE$1)</f>
        <v>62</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52</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59</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34</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59</v>
      </c>
      <c r="K194" s="2">
        <f>SUMIFS(DataRegularSeason20242025!$AA$3:$AA$1315,DataRegularSeason20242025!$B$3:$B$1315, "&lt;=" &amp; $A194, DataRegularSeason20242025!$D$3:$D$1315, K$1)+SUMIFS(DataRegularSeason20242025!$AB$3:$AB$1315,DataRegularSeason20242025!$B$3:$B$1315, "&lt;=" &amp; $A194, DataRegularSeason20242025!$E$3:$E$1315, K$1)</f>
        <v>47</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57</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60</v>
      </c>
      <c r="P194" s="2">
        <f>SUMIFS(DataRegularSeason20242025!$AA$3:$AA$1315,DataRegularSeason20242025!$B$3:$B$1315, "&lt;=" &amp; $A194, DataRegularSeason20242025!$D$3:$D$1315, P$1)+SUMIFS(DataRegularSeason20242025!$AB$3:$AB$1315,DataRegularSeason20242025!$B$3:$B$1315, "&lt;=" &amp; $A194, DataRegularSeason20242025!$E$3:$E$1315, P$1)</f>
        <v>52</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41</v>
      </c>
      <c r="S194" s="2">
        <f>SUMIFS(DataRegularSeason20242025!$AA$3:$AA$1315,DataRegularSeason20242025!$B$3:$B$1315, "&lt;=" &amp; $A194, DataRegularSeason20242025!$D$3:$D$1315, S$1)+SUMIFS(DataRegularSeason20242025!$AB$3:$AB$1315,DataRegularSeason20242025!$B$3:$B$1315, "&lt;=" &amp; $A194, DataRegularSeason20242025!$E$3:$E$1315, S$1)</f>
        <v>45</v>
      </c>
      <c r="T194" s="2">
        <f>SUMIFS(DataRegularSeason20242025!$AA$3:$AA$1315,DataRegularSeason20242025!$B$3:$B$1315, "&lt;=" &amp; $A194, DataRegularSeason20242025!$D$3:$D$1315, T$1)+SUMIFS(DataRegularSeason20242025!$AB$3:$AB$1315,DataRegularSeason20242025!$B$3:$B$1315, "&lt;=" &amp; $A194, DataRegularSeason20242025!$E$3:$E$1315, T$1)</f>
        <v>50</v>
      </c>
      <c r="U194" s="2">
        <f>SUMIFS(DataRegularSeason20242025!$AA$3:$AA$1315,DataRegularSeason20242025!$B$3:$B$1315, "&lt;=" &amp; $A194, DataRegularSeason20242025!$D$3:$D$1315, U$1)+SUMIFS(DataRegularSeason20242025!$AB$3:$AB$1315,DataRegularSeason20242025!$B$3:$B$1315, "&lt;=" &amp; $A194, DataRegularSeason20242025!$E$3:$E$1315, U$1)</f>
        <v>52</v>
      </c>
      <c r="V194" s="2">
        <f>SUMIFS(DataRegularSeason20242025!$AA$3:$AA$1315,DataRegularSeason20242025!$B$3:$B$1315, "&lt;=" &amp; $A194, DataRegularSeason20242025!$D$3:$D$1315, V$1)+SUMIFS(DataRegularSeason20242025!$AB$3:$AB$1315,DataRegularSeason20242025!$B$3:$B$1315, "&lt;=" &amp; $A194, DataRegularSeason20242025!$E$3:$E$1315, V$1)</f>
        <v>50</v>
      </c>
      <c r="W194" s="2">
        <f>SUMIFS(DataRegularSeason20242025!$AA$3:$AA$1315,DataRegularSeason20242025!$B$3:$B$1315, "&lt;=" &amp; $A194, DataRegularSeason20242025!$D$3:$D$1315, W$1)+SUMIFS(DataRegularSeason20242025!$AB$3:$AB$1315,DataRegularSeason20242025!$B$3:$B$1315, "&lt;=" &amp; $A194, DataRegularSeason20242025!$E$3:$E$1315, W$1)</f>
        <v>48</v>
      </c>
      <c r="X194" s="2">
        <f>SUMIFS(DataRegularSeason20242025!$AA$3:$AA$1315,DataRegularSeason20242025!$B$3:$B$1315, "&lt;=" &amp; $A194, DataRegularSeason20242025!$D$3:$D$1315, X$1)+SUMIFS(DataRegularSeason20242025!$AB$3:$AB$1315,DataRegularSeason20242025!$B$3:$B$1315, "&lt;=" &amp; $A194, DataRegularSeason20242025!$E$3:$E$1315, X$1)</f>
        <v>45</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50</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62</v>
      </c>
      <c r="AC194" s="2">
        <f>SUMIFS(DataRegularSeason20242025!$AA$3:$AA$1315,DataRegularSeason20242025!$B$3:$B$1315, "&lt;=" &amp; $A194, DataRegularSeason20242025!$D$3:$D$1315, AC$1)+SUMIFS(DataRegularSeason20242025!$AB$3:$AB$1315,DataRegularSeason20242025!$B$3:$B$1315, "&lt;=" &amp; $A194, DataRegularSeason20242025!$E$3:$E$1315, AC$1)</f>
        <v>47</v>
      </c>
      <c r="AD194" s="2">
        <f>SUMIFS(DataRegularSeason20242025!$AA$3:$AA$1315,DataRegularSeason20242025!$B$3:$B$1315, "&lt;=" &amp; $A194, DataRegularSeason20242025!$D$3:$D$1315, AD$1)+SUMIFS(DataRegularSeason20242025!$AB$3:$AB$1315,DataRegularSeason20242025!$B$3:$B$1315, "&lt;=" &amp; $A194, DataRegularSeason20242025!$E$3:$E$1315, AD$1)</f>
        <v>50</v>
      </c>
      <c r="AE194" s="2">
        <f>SUMIFS(DataRegularSeason20242025!$AA$3:$AA$1315,DataRegularSeason20242025!$B$3:$B$1315, "&lt;=" &amp; $A194, DataRegularSeason20242025!$D$3:$D$1315, AE$1)+SUMIFS(DataRegularSeason20242025!$AB$3:$AB$1315,DataRegularSeason20242025!$B$3:$B$1315, "&lt;=" &amp; $A194, DataRegularSeason20242025!$E$3:$E$1315, AE$1)</f>
        <v>62</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52</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59</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34</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59</v>
      </c>
      <c r="K195" s="2">
        <f>SUMIFS(DataRegularSeason20242025!$AA$3:$AA$1315,DataRegularSeason20242025!$B$3:$B$1315, "&lt;=" &amp; $A195, DataRegularSeason20242025!$D$3:$D$1315, K$1)+SUMIFS(DataRegularSeason20242025!$AB$3:$AB$1315,DataRegularSeason20242025!$B$3:$B$1315, "&lt;=" &amp; $A195, DataRegularSeason20242025!$E$3:$E$1315, K$1)</f>
        <v>47</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57</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60</v>
      </c>
      <c r="P195" s="2">
        <f>SUMIFS(DataRegularSeason20242025!$AA$3:$AA$1315,DataRegularSeason20242025!$B$3:$B$1315, "&lt;=" &amp; $A195, DataRegularSeason20242025!$D$3:$D$1315, P$1)+SUMIFS(DataRegularSeason20242025!$AB$3:$AB$1315,DataRegularSeason20242025!$B$3:$B$1315, "&lt;=" &amp; $A195, DataRegularSeason20242025!$E$3:$E$1315, P$1)</f>
        <v>52</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41</v>
      </c>
      <c r="S195" s="2">
        <f>SUMIFS(DataRegularSeason20242025!$AA$3:$AA$1315,DataRegularSeason20242025!$B$3:$B$1315, "&lt;=" &amp; $A195, DataRegularSeason20242025!$D$3:$D$1315, S$1)+SUMIFS(DataRegularSeason20242025!$AB$3:$AB$1315,DataRegularSeason20242025!$B$3:$B$1315, "&lt;=" &amp; $A195, DataRegularSeason20242025!$E$3:$E$1315, S$1)</f>
        <v>45</v>
      </c>
      <c r="T195" s="2">
        <f>SUMIFS(DataRegularSeason20242025!$AA$3:$AA$1315,DataRegularSeason20242025!$B$3:$B$1315, "&lt;=" &amp; $A195, DataRegularSeason20242025!$D$3:$D$1315, T$1)+SUMIFS(DataRegularSeason20242025!$AB$3:$AB$1315,DataRegularSeason20242025!$B$3:$B$1315, "&lt;=" &amp; $A195, DataRegularSeason20242025!$E$3:$E$1315, T$1)</f>
        <v>50</v>
      </c>
      <c r="U195" s="2">
        <f>SUMIFS(DataRegularSeason20242025!$AA$3:$AA$1315,DataRegularSeason20242025!$B$3:$B$1315, "&lt;=" &amp; $A195, DataRegularSeason20242025!$D$3:$D$1315, U$1)+SUMIFS(DataRegularSeason20242025!$AB$3:$AB$1315,DataRegularSeason20242025!$B$3:$B$1315, "&lt;=" &amp; $A195, DataRegularSeason20242025!$E$3:$E$1315, U$1)</f>
        <v>52</v>
      </c>
      <c r="V195" s="2">
        <f>SUMIFS(DataRegularSeason20242025!$AA$3:$AA$1315,DataRegularSeason20242025!$B$3:$B$1315, "&lt;=" &amp; $A195, DataRegularSeason20242025!$D$3:$D$1315, V$1)+SUMIFS(DataRegularSeason20242025!$AB$3:$AB$1315,DataRegularSeason20242025!$B$3:$B$1315, "&lt;=" &amp; $A195, DataRegularSeason20242025!$E$3:$E$1315, V$1)</f>
        <v>50</v>
      </c>
      <c r="W195" s="2">
        <f>SUMIFS(DataRegularSeason20242025!$AA$3:$AA$1315,DataRegularSeason20242025!$B$3:$B$1315, "&lt;=" &amp; $A195, DataRegularSeason20242025!$D$3:$D$1315, W$1)+SUMIFS(DataRegularSeason20242025!$AB$3:$AB$1315,DataRegularSeason20242025!$B$3:$B$1315, "&lt;=" &amp; $A195, DataRegularSeason20242025!$E$3:$E$1315, W$1)</f>
        <v>48</v>
      </c>
      <c r="X195" s="2">
        <f>SUMIFS(DataRegularSeason20242025!$AA$3:$AA$1315,DataRegularSeason20242025!$B$3:$B$1315, "&lt;=" &amp; $A195, DataRegularSeason20242025!$D$3:$D$1315, X$1)+SUMIFS(DataRegularSeason20242025!$AB$3:$AB$1315,DataRegularSeason20242025!$B$3:$B$1315, "&lt;=" &amp; $A195, DataRegularSeason20242025!$E$3:$E$1315, X$1)</f>
        <v>45</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50</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62</v>
      </c>
      <c r="AC195" s="2">
        <f>SUMIFS(DataRegularSeason20242025!$AA$3:$AA$1315,DataRegularSeason20242025!$B$3:$B$1315, "&lt;=" &amp; $A195, DataRegularSeason20242025!$D$3:$D$1315, AC$1)+SUMIFS(DataRegularSeason20242025!$AB$3:$AB$1315,DataRegularSeason20242025!$B$3:$B$1315, "&lt;=" &amp; $A195, DataRegularSeason20242025!$E$3:$E$1315, AC$1)</f>
        <v>47</v>
      </c>
      <c r="AD195" s="2">
        <f>SUMIFS(DataRegularSeason20242025!$AA$3:$AA$1315,DataRegularSeason20242025!$B$3:$B$1315, "&lt;=" &amp; $A195, DataRegularSeason20242025!$D$3:$D$1315, AD$1)+SUMIFS(DataRegularSeason20242025!$AB$3:$AB$1315,DataRegularSeason20242025!$B$3:$B$1315, "&lt;=" &amp; $A195, DataRegularSeason20242025!$E$3:$E$1315, AD$1)</f>
        <v>50</v>
      </c>
      <c r="AE195" s="2">
        <f>SUMIFS(DataRegularSeason20242025!$AA$3:$AA$1315,DataRegularSeason20242025!$B$3:$B$1315, "&lt;=" &amp; $A195, DataRegularSeason20242025!$D$3:$D$1315, AE$1)+SUMIFS(DataRegularSeason20242025!$AB$3:$AB$1315,DataRegularSeason20242025!$B$3:$B$1315, "&lt;=" &amp; $A195, DataRegularSeason20242025!$E$3:$E$1315, AE$1)</f>
        <v>62</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52</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59</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34</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59</v>
      </c>
      <c r="K196" s="2">
        <f>SUMIFS(DataRegularSeason20242025!$AA$3:$AA$1315,DataRegularSeason20242025!$B$3:$B$1315, "&lt;=" &amp; $A196, DataRegularSeason20242025!$D$3:$D$1315, K$1)+SUMIFS(DataRegularSeason20242025!$AB$3:$AB$1315,DataRegularSeason20242025!$B$3:$B$1315, "&lt;=" &amp; $A196, DataRegularSeason20242025!$E$3:$E$1315, K$1)</f>
        <v>47</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57</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60</v>
      </c>
      <c r="P196" s="2">
        <f>SUMIFS(DataRegularSeason20242025!$AA$3:$AA$1315,DataRegularSeason20242025!$B$3:$B$1315, "&lt;=" &amp; $A196, DataRegularSeason20242025!$D$3:$D$1315, P$1)+SUMIFS(DataRegularSeason20242025!$AB$3:$AB$1315,DataRegularSeason20242025!$B$3:$B$1315, "&lt;=" &amp; $A196, DataRegularSeason20242025!$E$3:$E$1315, P$1)</f>
        <v>52</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41</v>
      </c>
      <c r="S196" s="2">
        <f>SUMIFS(DataRegularSeason20242025!$AA$3:$AA$1315,DataRegularSeason20242025!$B$3:$B$1315, "&lt;=" &amp; $A196, DataRegularSeason20242025!$D$3:$D$1315, S$1)+SUMIFS(DataRegularSeason20242025!$AB$3:$AB$1315,DataRegularSeason20242025!$B$3:$B$1315, "&lt;=" &amp; $A196, DataRegularSeason20242025!$E$3:$E$1315, S$1)</f>
        <v>45</v>
      </c>
      <c r="T196" s="2">
        <f>SUMIFS(DataRegularSeason20242025!$AA$3:$AA$1315,DataRegularSeason20242025!$B$3:$B$1315, "&lt;=" &amp; $A196, DataRegularSeason20242025!$D$3:$D$1315, T$1)+SUMIFS(DataRegularSeason20242025!$AB$3:$AB$1315,DataRegularSeason20242025!$B$3:$B$1315, "&lt;=" &amp; $A196, DataRegularSeason20242025!$E$3:$E$1315, T$1)</f>
        <v>50</v>
      </c>
      <c r="U196" s="2">
        <f>SUMIFS(DataRegularSeason20242025!$AA$3:$AA$1315,DataRegularSeason20242025!$B$3:$B$1315, "&lt;=" &amp; $A196, DataRegularSeason20242025!$D$3:$D$1315, U$1)+SUMIFS(DataRegularSeason20242025!$AB$3:$AB$1315,DataRegularSeason20242025!$B$3:$B$1315, "&lt;=" &amp; $A196, DataRegularSeason20242025!$E$3:$E$1315, U$1)</f>
        <v>52</v>
      </c>
      <c r="V196" s="2">
        <f>SUMIFS(DataRegularSeason20242025!$AA$3:$AA$1315,DataRegularSeason20242025!$B$3:$B$1315, "&lt;=" &amp; $A196, DataRegularSeason20242025!$D$3:$D$1315, V$1)+SUMIFS(DataRegularSeason20242025!$AB$3:$AB$1315,DataRegularSeason20242025!$B$3:$B$1315, "&lt;=" &amp; $A196, DataRegularSeason20242025!$E$3:$E$1315, V$1)</f>
        <v>50</v>
      </c>
      <c r="W196" s="2">
        <f>SUMIFS(DataRegularSeason20242025!$AA$3:$AA$1315,DataRegularSeason20242025!$B$3:$B$1315, "&lt;=" &amp; $A196, DataRegularSeason20242025!$D$3:$D$1315, W$1)+SUMIFS(DataRegularSeason20242025!$AB$3:$AB$1315,DataRegularSeason20242025!$B$3:$B$1315, "&lt;=" &amp; $A196, DataRegularSeason20242025!$E$3:$E$1315, W$1)</f>
        <v>48</v>
      </c>
      <c r="X196" s="2">
        <f>SUMIFS(DataRegularSeason20242025!$AA$3:$AA$1315,DataRegularSeason20242025!$B$3:$B$1315, "&lt;=" &amp; $A196, DataRegularSeason20242025!$D$3:$D$1315, X$1)+SUMIFS(DataRegularSeason20242025!$AB$3:$AB$1315,DataRegularSeason20242025!$B$3:$B$1315, "&lt;=" &amp; $A196, DataRegularSeason20242025!$E$3:$E$1315, X$1)</f>
        <v>45</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50</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62</v>
      </c>
      <c r="AC196" s="2">
        <f>SUMIFS(DataRegularSeason20242025!$AA$3:$AA$1315,DataRegularSeason20242025!$B$3:$B$1315, "&lt;=" &amp; $A196, DataRegularSeason20242025!$D$3:$D$1315, AC$1)+SUMIFS(DataRegularSeason20242025!$AB$3:$AB$1315,DataRegularSeason20242025!$B$3:$B$1315, "&lt;=" &amp; $A196, DataRegularSeason20242025!$E$3:$E$1315, AC$1)</f>
        <v>47</v>
      </c>
      <c r="AD196" s="2">
        <f>SUMIFS(DataRegularSeason20242025!$AA$3:$AA$1315,DataRegularSeason20242025!$B$3:$B$1315, "&lt;=" &amp; $A196, DataRegularSeason20242025!$D$3:$D$1315, AD$1)+SUMIFS(DataRegularSeason20242025!$AB$3:$AB$1315,DataRegularSeason20242025!$B$3:$B$1315, "&lt;=" &amp; $A196, DataRegularSeason20242025!$E$3:$E$1315, AD$1)</f>
        <v>50</v>
      </c>
      <c r="AE196" s="2">
        <f>SUMIFS(DataRegularSeason20242025!$AA$3:$AA$1315,DataRegularSeason20242025!$B$3:$B$1315, "&lt;=" &amp; $A196, DataRegularSeason20242025!$D$3:$D$1315, AE$1)+SUMIFS(DataRegularSeason20242025!$AB$3:$AB$1315,DataRegularSeason20242025!$B$3:$B$1315, "&lt;=" &amp; $A196, DataRegularSeason20242025!$E$3:$E$1315, AE$1)</f>
        <v>62</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52</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59</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34</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59</v>
      </c>
      <c r="K197" s="2">
        <f>SUMIFS(DataRegularSeason20242025!$AA$3:$AA$1315,DataRegularSeason20242025!$B$3:$B$1315, "&lt;=" &amp; $A197, DataRegularSeason20242025!$D$3:$D$1315, K$1)+SUMIFS(DataRegularSeason20242025!$AB$3:$AB$1315,DataRegularSeason20242025!$B$3:$B$1315, "&lt;=" &amp; $A197, DataRegularSeason20242025!$E$3:$E$1315, K$1)</f>
        <v>47</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57</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60</v>
      </c>
      <c r="P197" s="2">
        <f>SUMIFS(DataRegularSeason20242025!$AA$3:$AA$1315,DataRegularSeason20242025!$B$3:$B$1315, "&lt;=" &amp; $A197, DataRegularSeason20242025!$D$3:$D$1315, P$1)+SUMIFS(DataRegularSeason20242025!$AB$3:$AB$1315,DataRegularSeason20242025!$B$3:$B$1315, "&lt;=" &amp; $A197, DataRegularSeason20242025!$E$3:$E$1315, P$1)</f>
        <v>52</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41</v>
      </c>
      <c r="S197" s="2">
        <f>SUMIFS(DataRegularSeason20242025!$AA$3:$AA$1315,DataRegularSeason20242025!$B$3:$B$1315, "&lt;=" &amp; $A197, DataRegularSeason20242025!$D$3:$D$1315, S$1)+SUMIFS(DataRegularSeason20242025!$AB$3:$AB$1315,DataRegularSeason20242025!$B$3:$B$1315, "&lt;=" &amp; $A197, DataRegularSeason20242025!$E$3:$E$1315, S$1)</f>
        <v>45</v>
      </c>
      <c r="T197" s="2">
        <f>SUMIFS(DataRegularSeason20242025!$AA$3:$AA$1315,DataRegularSeason20242025!$B$3:$B$1315, "&lt;=" &amp; $A197, DataRegularSeason20242025!$D$3:$D$1315, T$1)+SUMIFS(DataRegularSeason20242025!$AB$3:$AB$1315,DataRegularSeason20242025!$B$3:$B$1315, "&lt;=" &amp; $A197, DataRegularSeason20242025!$E$3:$E$1315, T$1)</f>
        <v>50</v>
      </c>
      <c r="U197" s="2">
        <f>SUMIFS(DataRegularSeason20242025!$AA$3:$AA$1315,DataRegularSeason20242025!$B$3:$B$1315, "&lt;=" &amp; $A197, DataRegularSeason20242025!$D$3:$D$1315, U$1)+SUMIFS(DataRegularSeason20242025!$AB$3:$AB$1315,DataRegularSeason20242025!$B$3:$B$1315, "&lt;=" &amp; $A197, DataRegularSeason20242025!$E$3:$E$1315, U$1)</f>
        <v>52</v>
      </c>
      <c r="V197" s="2">
        <f>SUMIFS(DataRegularSeason20242025!$AA$3:$AA$1315,DataRegularSeason20242025!$B$3:$B$1315, "&lt;=" &amp; $A197, DataRegularSeason20242025!$D$3:$D$1315, V$1)+SUMIFS(DataRegularSeason20242025!$AB$3:$AB$1315,DataRegularSeason20242025!$B$3:$B$1315, "&lt;=" &amp; $A197, DataRegularSeason20242025!$E$3:$E$1315, V$1)</f>
        <v>50</v>
      </c>
      <c r="W197" s="2">
        <f>SUMIFS(DataRegularSeason20242025!$AA$3:$AA$1315,DataRegularSeason20242025!$B$3:$B$1315, "&lt;=" &amp; $A197, DataRegularSeason20242025!$D$3:$D$1315, W$1)+SUMIFS(DataRegularSeason20242025!$AB$3:$AB$1315,DataRegularSeason20242025!$B$3:$B$1315, "&lt;=" &amp; $A197, DataRegularSeason20242025!$E$3:$E$1315, W$1)</f>
        <v>48</v>
      </c>
      <c r="X197" s="2">
        <f>SUMIFS(DataRegularSeason20242025!$AA$3:$AA$1315,DataRegularSeason20242025!$B$3:$B$1315, "&lt;=" &amp; $A197, DataRegularSeason20242025!$D$3:$D$1315, X$1)+SUMIFS(DataRegularSeason20242025!$AB$3:$AB$1315,DataRegularSeason20242025!$B$3:$B$1315, "&lt;=" &amp; $A197, DataRegularSeason20242025!$E$3:$E$1315, X$1)</f>
        <v>45</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50</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62</v>
      </c>
      <c r="AC197" s="2">
        <f>SUMIFS(DataRegularSeason20242025!$AA$3:$AA$1315,DataRegularSeason20242025!$B$3:$B$1315, "&lt;=" &amp; $A197, DataRegularSeason20242025!$D$3:$D$1315, AC$1)+SUMIFS(DataRegularSeason20242025!$AB$3:$AB$1315,DataRegularSeason20242025!$B$3:$B$1315, "&lt;=" &amp; $A197, DataRegularSeason20242025!$E$3:$E$1315, AC$1)</f>
        <v>47</v>
      </c>
      <c r="AD197" s="2">
        <f>SUMIFS(DataRegularSeason20242025!$AA$3:$AA$1315,DataRegularSeason20242025!$B$3:$B$1315, "&lt;=" &amp; $A197, DataRegularSeason20242025!$D$3:$D$1315, AD$1)+SUMIFS(DataRegularSeason20242025!$AB$3:$AB$1315,DataRegularSeason20242025!$B$3:$B$1315, "&lt;=" &amp; $A197, DataRegularSeason20242025!$E$3:$E$1315, AD$1)</f>
        <v>50</v>
      </c>
      <c r="AE197" s="2">
        <f>SUMIFS(DataRegularSeason20242025!$AA$3:$AA$1315,DataRegularSeason20242025!$B$3:$B$1315, "&lt;=" &amp; $A197, DataRegularSeason20242025!$D$3:$D$1315, AE$1)+SUMIFS(DataRegularSeason20242025!$AB$3:$AB$1315,DataRegularSeason20242025!$B$3:$B$1315, "&lt;=" &amp; $A197, DataRegularSeason20242025!$E$3:$E$1315, AE$1)</f>
        <v>62</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52</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59</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34</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59</v>
      </c>
      <c r="K198" s="2">
        <f>SUMIFS(DataRegularSeason20242025!$AA$3:$AA$1315,DataRegularSeason20242025!$B$3:$B$1315, "&lt;=" &amp; $A198, DataRegularSeason20242025!$D$3:$D$1315, K$1)+SUMIFS(DataRegularSeason20242025!$AB$3:$AB$1315,DataRegularSeason20242025!$B$3:$B$1315, "&lt;=" &amp; $A198, DataRegularSeason20242025!$E$3:$E$1315, K$1)</f>
        <v>47</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57</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60</v>
      </c>
      <c r="P198" s="2">
        <f>SUMIFS(DataRegularSeason20242025!$AA$3:$AA$1315,DataRegularSeason20242025!$B$3:$B$1315, "&lt;=" &amp; $A198, DataRegularSeason20242025!$D$3:$D$1315, P$1)+SUMIFS(DataRegularSeason20242025!$AB$3:$AB$1315,DataRegularSeason20242025!$B$3:$B$1315, "&lt;=" &amp; $A198, DataRegularSeason20242025!$E$3:$E$1315, P$1)</f>
        <v>52</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41</v>
      </c>
      <c r="S198" s="2">
        <f>SUMIFS(DataRegularSeason20242025!$AA$3:$AA$1315,DataRegularSeason20242025!$B$3:$B$1315, "&lt;=" &amp; $A198, DataRegularSeason20242025!$D$3:$D$1315, S$1)+SUMIFS(DataRegularSeason20242025!$AB$3:$AB$1315,DataRegularSeason20242025!$B$3:$B$1315, "&lt;=" &amp; $A198, DataRegularSeason20242025!$E$3:$E$1315, S$1)</f>
        <v>45</v>
      </c>
      <c r="T198" s="2">
        <f>SUMIFS(DataRegularSeason20242025!$AA$3:$AA$1315,DataRegularSeason20242025!$B$3:$B$1315, "&lt;=" &amp; $A198, DataRegularSeason20242025!$D$3:$D$1315, T$1)+SUMIFS(DataRegularSeason20242025!$AB$3:$AB$1315,DataRegularSeason20242025!$B$3:$B$1315, "&lt;=" &amp; $A198, DataRegularSeason20242025!$E$3:$E$1315, T$1)</f>
        <v>50</v>
      </c>
      <c r="U198" s="2">
        <f>SUMIFS(DataRegularSeason20242025!$AA$3:$AA$1315,DataRegularSeason20242025!$B$3:$B$1315, "&lt;=" &amp; $A198, DataRegularSeason20242025!$D$3:$D$1315, U$1)+SUMIFS(DataRegularSeason20242025!$AB$3:$AB$1315,DataRegularSeason20242025!$B$3:$B$1315, "&lt;=" &amp; $A198, DataRegularSeason20242025!$E$3:$E$1315, U$1)</f>
        <v>52</v>
      </c>
      <c r="V198" s="2">
        <f>SUMIFS(DataRegularSeason20242025!$AA$3:$AA$1315,DataRegularSeason20242025!$B$3:$B$1315, "&lt;=" &amp; $A198, DataRegularSeason20242025!$D$3:$D$1315, V$1)+SUMIFS(DataRegularSeason20242025!$AB$3:$AB$1315,DataRegularSeason20242025!$B$3:$B$1315, "&lt;=" &amp; $A198, DataRegularSeason20242025!$E$3:$E$1315, V$1)</f>
        <v>50</v>
      </c>
      <c r="W198" s="2">
        <f>SUMIFS(DataRegularSeason20242025!$AA$3:$AA$1315,DataRegularSeason20242025!$B$3:$B$1315, "&lt;=" &amp; $A198, DataRegularSeason20242025!$D$3:$D$1315, W$1)+SUMIFS(DataRegularSeason20242025!$AB$3:$AB$1315,DataRegularSeason20242025!$B$3:$B$1315, "&lt;=" &amp; $A198, DataRegularSeason20242025!$E$3:$E$1315, W$1)</f>
        <v>48</v>
      </c>
      <c r="X198" s="2">
        <f>SUMIFS(DataRegularSeason20242025!$AA$3:$AA$1315,DataRegularSeason20242025!$B$3:$B$1315, "&lt;=" &amp; $A198, DataRegularSeason20242025!$D$3:$D$1315, X$1)+SUMIFS(DataRegularSeason20242025!$AB$3:$AB$1315,DataRegularSeason20242025!$B$3:$B$1315, "&lt;=" &amp; $A198, DataRegularSeason20242025!$E$3:$E$1315, X$1)</f>
        <v>45</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50</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62</v>
      </c>
      <c r="AC198" s="2">
        <f>SUMIFS(DataRegularSeason20242025!$AA$3:$AA$1315,DataRegularSeason20242025!$B$3:$B$1315, "&lt;=" &amp; $A198, DataRegularSeason20242025!$D$3:$D$1315, AC$1)+SUMIFS(DataRegularSeason20242025!$AB$3:$AB$1315,DataRegularSeason20242025!$B$3:$B$1315, "&lt;=" &amp; $A198, DataRegularSeason20242025!$E$3:$E$1315, AC$1)</f>
        <v>47</v>
      </c>
      <c r="AD198" s="2">
        <f>SUMIFS(DataRegularSeason20242025!$AA$3:$AA$1315,DataRegularSeason20242025!$B$3:$B$1315, "&lt;=" &amp; $A198, DataRegularSeason20242025!$D$3:$D$1315, AD$1)+SUMIFS(DataRegularSeason20242025!$AB$3:$AB$1315,DataRegularSeason20242025!$B$3:$B$1315, "&lt;=" &amp; $A198, DataRegularSeason20242025!$E$3:$E$1315, AD$1)</f>
        <v>50</v>
      </c>
      <c r="AE198" s="2">
        <f>SUMIFS(DataRegularSeason20242025!$AA$3:$AA$1315,DataRegularSeason20242025!$B$3:$B$1315, "&lt;=" &amp; $A198, DataRegularSeason20242025!$D$3:$D$1315, AE$1)+SUMIFS(DataRegularSeason20242025!$AB$3:$AB$1315,DataRegularSeason20242025!$B$3:$B$1315, "&lt;=" &amp; $A198, DataRegularSeason20242025!$E$3:$E$1315, AE$1)</f>
        <v>62</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52</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59</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34</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59</v>
      </c>
      <c r="K199" s="2">
        <f>SUMIFS(DataRegularSeason20242025!$AA$3:$AA$1315,DataRegularSeason20242025!$B$3:$B$1315, "&lt;=" &amp; $A199, DataRegularSeason20242025!$D$3:$D$1315, K$1)+SUMIFS(DataRegularSeason20242025!$AB$3:$AB$1315,DataRegularSeason20242025!$B$3:$B$1315, "&lt;=" &amp; $A199, DataRegularSeason20242025!$E$3:$E$1315, K$1)</f>
        <v>47</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57</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60</v>
      </c>
      <c r="P199" s="2">
        <f>SUMIFS(DataRegularSeason20242025!$AA$3:$AA$1315,DataRegularSeason20242025!$B$3:$B$1315, "&lt;=" &amp; $A199, DataRegularSeason20242025!$D$3:$D$1315, P$1)+SUMIFS(DataRegularSeason20242025!$AB$3:$AB$1315,DataRegularSeason20242025!$B$3:$B$1315, "&lt;=" &amp; $A199, DataRegularSeason20242025!$E$3:$E$1315, P$1)</f>
        <v>52</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41</v>
      </c>
      <c r="S199" s="2">
        <f>SUMIFS(DataRegularSeason20242025!$AA$3:$AA$1315,DataRegularSeason20242025!$B$3:$B$1315, "&lt;=" &amp; $A199, DataRegularSeason20242025!$D$3:$D$1315, S$1)+SUMIFS(DataRegularSeason20242025!$AB$3:$AB$1315,DataRegularSeason20242025!$B$3:$B$1315, "&lt;=" &amp; $A199, DataRegularSeason20242025!$E$3:$E$1315, S$1)</f>
        <v>45</v>
      </c>
      <c r="T199" s="2">
        <f>SUMIFS(DataRegularSeason20242025!$AA$3:$AA$1315,DataRegularSeason20242025!$B$3:$B$1315, "&lt;=" &amp; $A199, DataRegularSeason20242025!$D$3:$D$1315, T$1)+SUMIFS(DataRegularSeason20242025!$AB$3:$AB$1315,DataRegularSeason20242025!$B$3:$B$1315, "&lt;=" &amp; $A199, DataRegularSeason20242025!$E$3:$E$1315, T$1)</f>
        <v>50</v>
      </c>
      <c r="U199" s="2">
        <f>SUMIFS(DataRegularSeason20242025!$AA$3:$AA$1315,DataRegularSeason20242025!$B$3:$B$1315, "&lt;=" &amp; $A199, DataRegularSeason20242025!$D$3:$D$1315, U$1)+SUMIFS(DataRegularSeason20242025!$AB$3:$AB$1315,DataRegularSeason20242025!$B$3:$B$1315, "&lt;=" &amp; $A199, DataRegularSeason20242025!$E$3:$E$1315, U$1)</f>
        <v>52</v>
      </c>
      <c r="V199" s="2">
        <f>SUMIFS(DataRegularSeason20242025!$AA$3:$AA$1315,DataRegularSeason20242025!$B$3:$B$1315, "&lt;=" &amp; $A199, DataRegularSeason20242025!$D$3:$D$1315, V$1)+SUMIFS(DataRegularSeason20242025!$AB$3:$AB$1315,DataRegularSeason20242025!$B$3:$B$1315, "&lt;=" &amp; $A199, DataRegularSeason20242025!$E$3:$E$1315, V$1)</f>
        <v>50</v>
      </c>
      <c r="W199" s="2">
        <f>SUMIFS(DataRegularSeason20242025!$AA$3:$AA$1315,DataRegularSeason20242025!$B$3:$B$1315, "&lt;=" &amp; $A199, DataRegularSeason20242025!$D$3:$D$1315, W$1)+SUMIFS(DataRegularSeason20242025!$AB$3:$AB$1315,DataRegularSeason20242025!$B$3:$B$1315, "&lt;=" &amp; $A199, DataRegularSeason20242025!$E$3:$E$1315, W$1)</f>
        <v>48</v>
      </c>
      <c r="X199" s="2">
        <f>SUMIFS(DataRegularSeason20242025!$AA$3:$AA$1315,DataRegularSeason20242025!$B$3:$B$1315, "&lt;=" &amp; $A199, DataRegularSeason20242025!$D$3:$D$1315, X$1)+SUMIFS(DataRegularSeason20242025!$AB$3:$AB$1315,DataRegularSeason20242025!$B$3:$B$1315, "&lt;=" &amp; $A199, DataRegularSeason20242025!$E$3:$E$1315, X$1)</f>
        <v>45</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50</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62</v>
      </c>
      <c r="AC199" s="2">
        <f>SUMIFS(DataRegularSeason20242025!$AA$3:$AA$1315,DataRegularSeason20242025!$B$3:$B$1315, "&lt;=" &amp; $A199, DataRegularSeason20242025!$D$3:$D$1315, AC$1)+SUMIFS(DataRegularSeason20242025!$AB$3:$AB$1315,DataRegularSeason20242025!$B$3:$B$1315, "&lt;=" &amp; $A199, DataRegularSeason20242025!$E$3:$E$1315, AC$1)</f>
        <v>47</v>
      </c>
      <c r="AD199" s="2">
        <f>SUMIFS(DataRegularSeason20242025!$AA$3:$AA$1315,DataRegularSeason20242025!$B$3:$B$1315, "&lt;=" &amp; $A199, DataRegularSeason20242025!$D$3:$D$1315, AD$1)+SUMIFS(DataRegularSeason20242025!$AB$3:$AB$1315,DataRegularSeason20242025!$B$3:$B$1315, "&lt;=" &amp; $A199, DataRegularSeason20242025!$E$3:$E$1315, AD$1)</f>
        <v>50</v>
      </c>
      <c r="AE199" s="2">
        <f>SUMIFS(DataRegularSeason20242025!$AA$3:$AA$1315,DataRegularSeason20242025!$B$3:$B$1315, "&lt;=" &amp; $A199, DataRegularSeason20242025!$D$3:$D$1315, AE$1)+SUMIFS(DataRegularSeason20242025!$AB$3:$AB$1315,DataRegularSeason20242025!$B$3:$B$1315, "&lt;=" &amp; $A199, DataRegularSeason20242025!$E$3:$E$1315, AE$1)</f>
        <v>62</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52</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59</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34</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59</v>
      </c>
      <c r="K200" s="2">
        <f>SUMIFS(DataRegularSeason20242025!$AA$3:$AA$1315,DataRegularSeason20242025!$B$3:$B$1315, "&lt;=" &amp; $A200, DataRegularSeason20242025!$D$3:$D$1315, K$1)+SUMIFS(DataRegularSeason20242025!$AB$3:$AB$1315,DataRegularSeason20242025!$B$3:$B$1315, "&lt;=" &amp; $A200, DataRegularSeason20242025!$E$3:$E$1315, K$1)</f>
        <v>47</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57</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60</v>
      </c>
      <c r="P200" s="2">
        <f>SUMIFS(DataRegularSeason20242025!$AA$3:$AA$1315,DataRegularSeason20242025!$B$3:$B$1315, "&lt;=" &amp; $A200, DataRegularSeason20242025!$D$3:$D$1315, P$1)+SUMIFS(DataRegularSeason20242025!$AB$3:$AB$1315,DataRegularSeason20242025!$B$3:$B$1315, "&lt;=" &amp; $A200, DataRegularSeason20242025!$E$3:$E$1315, P$1)</f>
        <v>52</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41</v>
      </c>
      <c r="S200" s="2">
        <f>SUMIFS(DataRegularSeason20242025!$AA$3:$AA$1315,DataRegularSeason20242025!$B$3:$B$1315, "&lt;=" &amp; $A200, DataRegularSeason20242025!$D$3:$D$1315, S$1)+SUMIFS(DataRegularSeason20242025!$AB$3:$AB$1315,DataRegularSeason20242025!$B$3:$B$1315, "&lt;=" &amp; $A200, DataRegularSeason20242025!$E$3:$E$1315, S$1)</f>
        <v>45</v>
      </c>
      <c r="T200" s="2">
        <f>SUMIFS(DataRegularSeason20242025!$AA$3:$AA$1315,DataRegularSeason20242025!$B$3:$B$1315, "&lt;=" &amp; $A200, DataRegularSeason20242025!$D$3:$D$1315, T$1)+SUMIFS(DataRegularSeason20242025!$AB$3:$AB$1315,DataRegularSeason20242025!$B$3:$B$1315, "&lt;=" &amp; $A200, DataRegularSeason20242025!$E$3:$E$1315, T$1)</f>
        <v>50</v>
      </c>
      <c r="U200" s="2">
        <f>SUMIFS(DataRegularSeason20242025!$AA$3:$AA$1315,DataRegularSeason20242025!$B$3:$B$1315, "&lt;=" &amp; $A200, DataRegularSeason20242025!$D$3:$D$1315, U$1)+SUMIFS(DataRegularSeason20242025!$AB$3:$AB$1315,DataRegularSeason20242025!$B$3:$B$1315, "&lt;=" &amp; $A200, DataRegularSeason20242025!$E$3:$E$1315, U$1)</f>
        <v>52</v>
      </c>
      <c r="V200" s="2">
        <f>SUMIFS(DataRegularSeason20242025!$AA$3:$AA$1315,DataRegularSeason20242025!$B$3:$B$1315, "&lt;=" &amp; $A200, DataRegularSeason20242025!$D$3:$D$1315, V$1)+SUMIFS(DataRegularSeason20242025!$AB$3:$AB$1315,DataRegularSeason20242025!$B$3:$B$1315, "&lt;=" &amp; $A200, DataRegularSeason20242025!$E$3:$E$1315, V$1)</f>
        <v>50</v>
      </c>
      <c r="W200" s="2">
        <f>SUMIFS(DataRegularSeason20242025!$AA$3:$AA$1315,DataRegularSeason20242025!$B$3:$B$1315, "&lt;=" &amp; $A200, DataRegularSeason20242025!$D$3:$D$1315, W$1)+SUMIFS(DataRegularSeason20242025!$AB$3:$AB$1315,DataRegularSeason20242025!$B$3:$B$1315, "&lt;=" &amp; $A200, DataRegularSeason20242025!$E$3:$E$1315, W$1)</f>
        <v>48</v>
      </c>
      <c r="X200" s="2">
        <f>SUMIFS(DataRegularSeason20242025!$AA$3:$AA$1315,DataRegularSeason20242025!$B$3:$B$1315, "&lt;=" &amp; $A200, DataRegularSeason20242025!$D$3:$D$1315, X$1)+SUMIFS(DataRegularSeason20242025!$AB$3:$AB$1315,DataRegularSeason20242025!$B$3:$B$1315, "&lt;=" &amp; $A200, DataRegularSeason20242025!$E$3:$E$1315, X$1)</f>
        <v>45</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50</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62</v>
      </c>
      <c r="AC200" s="2">
        <f>SUMIFS(DataRegularSeason20242025!$AA$3:$AA$1315,DataRegularSeason20242025!$B$3:$B$1315, "&lt;=" &amp; $A200, DataRegularSeason20242025!$D$3:$D$1315, AC$1)+SUMIFS(DataRegularSeason20242025!$AB$3:$AB$1315,DataRegularSeason20242025!$B$3:$B$1315, "&lt;=" &amp; $A200, DataRegularSeason20242025!$E$3:$E$1315, AC$1)</f>
        <v>47</v>
      </c>
      <c r="AD200" s="2">
        <f>SUMIFS(DataRegularSeason20242025!$AA$3:$AA$1315,DataRegularSeason20242025!$B$3:$B$1315, "&lt;=" &amp; $A200, DataRegularSeason20242025!$D$3:$D$1315, AD$1)+SUMIFS(DataRegularSeason20242025!$AB$3:$AB$1315,DataRegularSeason20242025!$B$3:$B$1315, "&lt;=" &amp; $A200, DataRegularSeason20242025!$E$3:$E$1315, AD$1)</f>
        <v>50</v>
      </c>
      <c r="AE200" s="2">
        <f>SUMIFS(DataRegularSeason20242025!$AA$3:$AA$1315,DataRegularSeason20242025!$B$3:$B$1315, "&lt;=" &amp; $A200, DataRegularSeason20242025!$D$3:$D$1315, AE$1)+SUMIFS(DataRegularSeason20242025!$AB$3:$AB$1315,DataRegularSeason20242025!$B$3:$B$1315, "&lt;=" &amp; $A200, DataRegularSeason20242025!$E$3:$E$1315, AE$1)</f>
        <v>62</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52</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59</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34</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59</v>
      </c>
      <c r="K201" s="2">
        <f>SUMIFS(DataRegularSeason20242025!$AA$3:$AA$1315,DataRegularSeason20242025!$B$3:$B$1315, "&lt;=" &amp; $A201, DataRegularSeason20242025!$D$3:$D$1315, K$1)+SUMIFS(DataRegularSeason20242025!$AB$3:$AB$1315,DataRegularSeason20242025!$B$3:$B$1315, "&lt;=" &amp; $A201, DataRegularSeason20242025!$E$3:$E$1315, K$1)</f>
        <v>47</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57</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60</v>
      </c>
      <c r="P201" s="2">
        <f>SUMIFS(DataRegularSeason20242025!$AA$3:$AA$1315,DataRegularSeason20242025!$B$3:$B$1315, "&lt;=" &amp; $A201, DataRegularSeason20242025!$D$3:$D$1315, P$1)+SUMIFS(DataRegularSeason20242025!$AB$3:$AB$1315,DataRegularSeason20242025!$B$3:$B$1315, "&lt;=" &amp; $A201, DataRegularSeason20242025!$E$3:$E$1315, P$1)</f>
        <v>52</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41</v>
      </c>
      <c r="S201" s="2">
        <f>SUMIFS(DataRegularSeason20242025!$AA$3:$AA$1315,DataRegularSeason20242025!$B$3:$B$1315, "&lt;=" &amp; $A201, DataRegularSeason20242025!$D$3:$D$1315, S$1)+SUMIFS(DataRegularSeason20242025!$AB$3:$AB$1315,DataRegularSeason20242025!$B$3:$B$1315, "&lt;=" &amp; $A201, DataRegularSeason20242025!$E$3:$E$1315, S$1)</f>
        <v>45</v>
      </c>
      <c r="T201" s="2">
        <f>SUMIFS(DataRegularSeason20242025!$AA$3:$AA$1315,DataRegularSeason20242025!$B$3:$B$1315, "&lt;=" &amp; $A201, DataRegularSeason20242025!$D$3:$D$1315, T$1)+SUMIFS(DataRegularSeason20242025!$AB$3:$AB$1315,DataRegularSeason20242025!$B$3:$B$1315, "&lt;=" &amp; $A201, DataRegularSeason20242025!$E$3:$E$1315, T$1)</f>
        <v>50</v>
      </c>
      <c r="U201" s="2">
        <f>SUMIFS(DataRegularSeason20242025!$AA$3:$AA$1315,DataRegularSeason20242025!$B$3:$B$1315, "&lt;=" &amp; $A201, DataRegularSeason20242025!$D$3:$D$1315, U$1)+SUMIFS(DataRegularSeason20242025!$AB$3:$AB$1315,DataRegularSeason20242025!$B$3:$B$1315, "&lt;=" &amp; $A201, DataRegularSeason20242025!$E$3:$E$1315, U$1)</f>
        <v>52</v>
      </c>
      <c r="V201" s="2">
        <f>SUMIFS(DataRegularSeason20242025!$AA$3:$AA$1315,DataRegularSeason20242025!$B$3:$B$1315, "&lt;=" &amp; $A201, DataRegularSeason20242025!$D$3:$D$1315, V$1)+SUMIFS(DataRegularSeason20242025!$AB$3:$AB$1315,DataRegularSeason20242025!$B$3:$B$1315, "&lt;=" &amp; $A201, DataRegularSeason20242025!$E$3:$E$1315, V$1)</f>
        <v>50</v>
      </c>
      <c r="W201" s="2">
        <f>SUMIFS(DataRegularSeason20242025!$AA$3:$AA$1315,DataRegularSeason20242025!$B$3:$B$1315, "&lt;=" &amp; $A201, DataRegularSeason20242025!$D$3:$D$1315, W$1)+SUMIFS(DataRegularSeason20242025!$AB$3:$AB$1315,DataRegularSeason20242025!$B$3:$B$1315, "&lt;=" &amp; $A201, DataRegularSeason20242025!$E$3:$E$1315, W$1)</f>
        <v>48</v>
      </c>
      <c r="X201" s="2">
        <f>SUMIFS(DataRegularSeason20242025!$AA$3:$AA$1315,DataRegularSeason20242025!$B$3:$B$1315, "&lt;=" &amp; $A201, DataRegularSeason20242025!$D$3:$D$1315, X$1)+SUMIFS(DataRegularSeason20242025!$AB$3:$AB$1315,DataRegularSeason20242025!$B$3:$B$1315, "&lt;=" &amp; $A201, DataRegularSeason20242025!$E$3:$E$1315, X$1)</f>
        <v>45</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50</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62</v>
      </c>
      <c r="AC201" s="2">
        <f>SUMIFS(DataRegularSeason20242025!$AA$3:$AA$1315,DataRegularSeason20242025!$B$3:$B$1315, "&lt;=" &amp; $A201, DataRegularSeason20242025!$D$3:$D$1315, AC$1)+SUMIFS(DataRegularSeason20242025!$AB$3:$AB$1315,DataRegularSeason20242025!$B$3:$B$1315, "&lt;=" &amp; $A201, DataRegularSeason20242025!$E$3:$E$1315, AC$1)</f>
        <v>47</v>
      </c>
      <c r="AD201" s="2">
        <f>SUMIFS(DataRegularSeason20242025!$AA$3:$AA$1315,DataRegularSeason20242025!$B$3:$B$1315, "&lt;=" &amp; $A201, DataRegularSeason20242025!$D$3:$D$1315, AD$1)+SUMIFS(DataRegularSeason20242025!$AB$3:$AB$1315,DataRegularSeason20242025!$B$3:$B$1315, "&lt;=" &amp; $A201, DataRegularSeason20242025!$E$3:$E$1315, AD$1)</f>
        <v>50</v>
      </c>
      <c r="AE201" s="2">
        <f>SUMIFS(DataRegularSeason20242025!$AA$3:$AA$1315,DataRegularSeason20242025!$B$3:$B$1315, "&lt;=" &amp; $A201, DataRegularSeason20242025!$D$3:$D$1315, AE$1)+SUMIFS(DataRegularSeason20242025!$AB$3:$AB$1315,DataRegularSeason20242025!$B$3:$B$1315, "&lt;=" &amp; $A201, DataRegularSeason20242025!$E$3:$E$1315, AE$1)</f>
        <v>62</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K1" activePane="topRight" state="frozen"/>
      <selection pane="topRight" activeCell="DF2" sqref="DF2"/>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62</v>
      </c>
      <c r="DJ2">
        <f>SUMIFS(DataRegularSeason20242025!$AA$3:$AA$1315,DataRegularSeason20242025!$B$3:$B$1315, "&lt;=" &amp; DJ$1, DataRegularSeason20242025!$D$3:$D$1315, $A2)+SUMIFS(DataRegularSeason20242025!$AB$3:$AB$1315,DataRegularSeason20242025!$B$3:$B$1315, "&lt;=" &amp; DJ$1, DataRegularSeason20242025!$E$3:$E$1315, $A2)</f>
        <v>62</v>
      </c>
      <c r="DK2">
        <f>SUMIFS(DataRegularSeason20242025!$AA$3:$AA$1315,DataRegularSeason20242025!$B$3:$B$1315, "&lt;=" &amp; DK$1, DataRegularSeason20242025!$D$3:$D$1315, $A2)+SUMIFS(DataRegularSeason20242025!$AB$3:$AB$1315,DataRegularSeason20242025!$B$3:$B$1315, "&lt;=" &amp; DK$1, DataRegularSeason20242025!$E$3:$E$1315, $A2)</f>
        <v>62</v>
      </c>
      <c r="DL2">
        <f>SUMIFS(DataRegularSeason20242025!$AA$3:$AA$1315,DataRegularSeason20242025!$B$3:$B$1315, "&lt;=" &amp; DL$1, DataRegularSeason20242025!$D$3:$D$1315, $A2)+SUMIFS(DataRegularSeason20242025!$AB$3:$AB$1315,DataRegularSeason20242025!$B$3:$B$1315, "&lt;=" &amp; DL$1, DataRegularSeason20242025!$E$3:$E$1315, $A2)</f>
        <v>62</v>
      </c>
      <c r="DM2">
        <f>SUMIFS(DataRegularSeason20242025!$AA$3:$AA$1315,DataRegularSeason20242025!$B$3:$B$1315, "&lt;=" &amp; DM$1, DataRegularSeason20242025!$D$3:$D$1315, $A2)+SUMIFS(DataRegularSeason20242025!$AB$3:$AB$1315,DataRegularSeason20242025!$B$3:$B$1315, "&lt;=" &amp; DM$1, DataRegularSeason20242025!$E$3:$E$1315, $A2)</f>
        <v>62</v>
      </c>
      <c r="DN2">
        <f>SUMIFS(DataRegularSeason20242025!$AA$3:$AA$1315,DataRegularSeason20242025!$B$3:$B$1315, "&lt;=" &amp; DN$1, DataRegularSeason20242025!$D$3:$D$1315, $A2)+SUMIFS(DataRegularSeason20242025!$AB$3:$AB$1315,DataRegularSeason20242025!$B$3:$B$1315, "&lt;=" &amp; DN$1, DataRegularSeason20242025!$E$3:$E$1315, $A2)</f>
        <v>62</v>
      </c>
      <c r="DO2">
        <f>SUMIFS(DataRegularSeason20242025!$AA$3:$AA$1315,DataRegularSeason20242025!$B$3:$B$1315, "&lt;=" &amp; DO$1, DataRegularSeason20242025!$D$3:$D$1315, $A2)+SUMIFS(DataRegularSeason20242025!$AB$3:$AB$1315,DataRegularSeason20242025!$B$3:$B$1315, "&lt;=" &amp; DO$1, DataRegularSeason20242025!$E$3:$E$1315, $A2)</f>
        <v>62</v>
      </c>
      <c r="DP2">
        <f>SUMIFS(DataRegularSeason20242025!$AA$3:$AA$1315,DataRegularSeason20242025!$B$3:$B$1315, "&lt;=" &amp; DP$1, DataRegularSeason20242025!$D$3:$D$1315, $A2)+SUMIFS(DataRegularSeason20242025!$AB$3:$AB$1315,DataRegularSeason20242025!$B$3:$B$1315, "&lt;=" &amp; DP$1, DataRegularSeason20242025!$E$3:$E$1315, $A2)</f>
        <v>62</v>
      </c>
      <c r="DQ2">
        <f>SUMIFS(DataRegularSeason20242025!$AA$3:$AA$1315,DataRegularSeason20242025!$B$3:$B$1315, "&lt;=" &amp; DQ$1, DataRegularSeason20242025!$D$3:$D$1315, $A2)+SUMIFS(DataRegularSeason20242025!$AB$3:$AB$1315,DataRegularSeason20242025!$B$3:$B$1315, "&lt;=" &amp; DQ$1, DataRegularSeason20242025!$E$3:$E$1315, $A2)</f>
        <v>62</v>
      </c>
      <c r="DR2">
        <f>SUMIFS(DataRegularSeason20242025!$AA$3:$AA$1315,DataRegularSeason20242025!$B$3:$B$1315, "&lt;=" &amp; DR$1, DataRegularSeason20242025!$D$3:$D$1315, $A2)+SUMIFS(DataRegularSeason20242025!$AB$3:$AB$1315,DataRegularSeason20242025!$B$3:$B$1315, "&lt;=" &amp; DR$1, DataRegularSeason20242025!$E$3:$E$1315, $A2)</f>
        <v>62</v>
      </c>
      <c r="DS2">
        <f>SUMIFS(DataRegularSeason20242025!$AA$3:$AA$1315,DataRegularSeason20242025!$B$3:$B$1315, "&lt;=" &amp; DS$1, DataRegularSeason20242025!$D$3:$D$1315, $A2)+SUMIFS(DataRegularSeason20242025!$AB$3:$AB$1315,DataRegularSeason20242025!$B$3:$B$1315, "&lt;=" &amp; DS$1, DataRegularSeason20242025!$E$3:$E$1315, $A2)</f>
        <v>62</v>
      </c>
      <c r="DT2">
        <f>SUMIFS(DataRegularSeason20242025!$AA$3:$AA$1315,DataRegularSeason20242025!$B$3:$B$1315, "&lt;=" &amp; DT$1, DataRegularSeason20242025!$D$3:$D$1315, $A2)+SUMIFS(DataRegularSeason20242025!$AB$3:$AB$1315,DataRegularSeason20242025!$B$3:$B$1315, "&lt;=" &amp; DT$1, DataRegularSeason20242025!$E$3:$E$1315, $A2)</f>
        <v>62</v>
      </c>
      <c r="DU2">
        <f>SUMIFS(DataRegularSeason20242025!$AA$3:$AA$1315,DataRegularSeason20242025!$B$3:$B$1315, "&lt;=" &amp; DU$1, DataRegularSeason20242025!$D$3:$D$1315, $A2)+SUMIFS(DataRegularSeason20242025!$AB$3:$AB$1315,DataRegularSeason20242025!$B$3:$B$1315, "&lt;=" &amp; DU$1, DataRegularSeason20242025!$E$3:$E$1315, $A2)</f>
        <v>62</v>
      </c>
      <c r="DV2">
        <f>SUMIFS(DataRegularSeason20242025!$AA$3:$AA$1315,DataRegularSeason20242025!$B$3:$B$1315, "&lt;=" &amp; DV$1, DataRegularSeason20242025!$D$3:$D$1315, $A2)+SUMIFS(DataRegularSeason20242025!$AB$3:$AB$1315,DataRegularSeason20242025!$B$3:$B$1315, "&lt;=" &amp; DV$1, DataRegularSeason20242025!$E$3:$E$1315, $A2)</f>
        <v>62</v>
      </c>
      <c r="DW2">
        <f>SUMIFS(DataRegularSeason20242025!$AA$3:$AA$1315,DataRegularSeason20242025!$B$3:$B$1315, "&lt;=" &amp; DW$1, DataRegularSeason20242025!$D$3:$D$1315, $A2)+SUMIFS(DataRegularSeason20242025!$AB$3:$AB$1315,DataRegularSeason20242025!$B$3:$B$1315, "&lt;=" &amp; DW$1, DataRegularSeason20242025!$E$3:$E$1315, $A2)</f>
        <v>62</v>
      </c>
      <c r="DX2">
        <f>SUMIFS(DataRegularSeason20242025!$AA$3:$AA$1315,DataRegularSeason20242025!$B$3:$B$1315, "&lt;=" &amp; DX$1, DataRegularSeason20242025!$D$3:$D$1315, $A2)+SUMIFS(DataRegularSeason20242025!$AB$3:$AB$1315,DataRegularSeason20242025!$B$3:$B$1315, "&lt;=" &amp; DX$1, DataRegularSeason20242025!$E$3:$E$1315, $A2)</f>
        <v>62</v>
      </c>
      <c r="DY2">
        <f>SUMIFS(DataRegularSeason20242025!$AA$3:$AA$1315,DataRegularSeason20242025!$B$3:$B$1315, "&lt;=" &amp; DY$1, DataRegularSeason20242025!$D$3:$D$1315, $A2)+SUMIFS(DataRegularSeason20242025!$AB$3:$AB$1315,DataRegularSeason20242025!$B$3:$B$1315, "&lt;=" &amp; DY$1, DataRegularSeason20242025!$E$3:$E$1315, $A2)</f>
        <v>62</v>
      </c>
      <c r="DZ2">
        <f>SUMIFS(DataRegularSeason20242025!$AA$3:$AA$1315,DataRegularSeason20242025!$B$3:$B$1315, "&lt;=" &amp; DZ$1, DataRegularSeason20242025!$D$3:$D$1315, $A2)+SUMIFS(DataRegularSeason20242025!$AB$3:$AB$1315,DataRegularSeason20242025!$B$3:$B$1315, "&lt;=" &amp; DZ$1, DataRegularSeason20242025!$E$3:$E$1315, $A2)</f>
        <v>62</v>
      </c>
      <c r="EA2">
        <f>SUMIFS(DataRegularSeason20242025!$AA$3:$AA$1315,DataRegularSeason20242025!$B$3:$B$1315, "&lt;=" &amp; EA$1, DataRegularSeason20242025!$D$3:$D$1315, $A2)+SUMIFS(DataRegularSeason20242025!$AB$3:$AB$1315,DataRegularSeason20242025!$B$3:$B$1315, "&lt;=" &amp; EA$1, DataRegularSeason20242025!$E$3:$E$1315, $A2)</f>
        <v>62</v>
      </c>
      <c r="EB2">
        <f>SUMIFS(DataRegularSeason20242025!$AA$3:$AA$1315,DataRegularSeason20242025!$B$3:$B$1315, "&lt;=" &amp; EB$1, DataRegularSeason20242025!$D$3:$D$1315, $A2)+SUMIFS(DataRegularSeason20242025!$AB$3:$AB$1315,DataRegularSeason20242025!$B$3:$B$1315, "&lt;=" &amp; EB$1, DataRegularSeason20242025!$E$3:$E$1315, $A2)</f>
        <v>62</v>
      </c>
      <c r="EC2">
        <f>SUMIFS(DataRegularSeason20242025!$AA$3:$AA$1315,DataRegularSeason20242025!$B$3:$B$1315, "&lt;=" &amp; EC$1, DataRegularSeason20242025!$D$3:$D$1315, $A2)+SUMIFS(DataRegularSeason20242025!$AB$3:$AB$1315,DataRegularSeason20242025!$B$3:$B$1315, "&lt;=" &amp; EC$1, DataRegularSeason20242025!$E$3:$E$1315, $A2)</f>
        <v>62</v>
      </c>
      <c r="ED2">
        <f>SUMIFS(DataRegularSeason20242025!$AA$3:$AA$1315,DataRegularSeason20242025!$B$3:$B$1315, "&lt;=" &amp; ED$1, DataRegularSeason20242025!$D$3:$D$1315, $A2)+SUMIFS(DataRegularSeason20242025!$AB$3:$AB$1315,DataRegularSeason20242025!$B$3:$B$1315, "&lt;=" &amp; ED$1, DataRegularSeason20242025!$E$3:$E$1315, $A2)</f>
        <v>62</v>
      </c>
      <c r="EE2">
        <f>SUMIFS(DataRegularSeason20242025!$AA$3:$AA$1315,DataRegularSeason20242025!$B$3:$B$1315, "&lt;=" &amp; EE$1, DataRegularSeason20242025!$D$3:$D$1315, $A2)+SUMIFS(DataRegularSeason20242025!$AB$3:$AB$1315,DataRegularSeason20242025!$B$3:$B$1315, "&lt;=" &amp; EE$1, DataRegularSeason20242025!$E$3:$E$1315, $A2)</f>
        <v>62</v>
      </c>
      <c r="EF2">
        <f>SUMIFS(DataRegularSeason20242025!$AA$3:$AA$1315,DataRegularSeason20242025!$B$3:$B$1315, "&lt;=" &amp; EF$1, DataRegularSeason20242025!$D$3:$D$1315, $A2)+SUMIFS(DataRegularSeason20242025!$AB$3:$AB$1315,DataRegularSeason20242025!$B$3:$B$1315, "&lt;=" &amp; EF$1, DataRegularSeason20242025!$E$3:$E$1315, $A2)</f>
        <v>62</v>
      </c>
      <c r="EG2">
        <f>SUMIFS(DataRegularSeason20242025!$AA$3:$AA$1315,DataRegularSeason20242025!$B$3:$B$1315, "&lt;=" &amp; EG$1, DataRegularSeason20242025!$D$3:$D$1315, $A2)+SUMIFS(DataRegularSeason20242025!$AB$3:$AB$1315,DataRegularSeason20242025!$B$3:$B$1315, "&lt;=" &amp; EG$1, DataRegularSeason20242025!$E$3:$E$1315, $A2)</f>
        <v>62</v>
      </c>
      <c r="EH2">
        <f>SUMIFS(DataRegularSeason20242025!$AA$3:$AA$1315,DataRegularSeason20242025!$B$3:$B$1315, "&lt;=" &amp; EH$1, DataRegularSeason20242025!$D$3:$D$1315, $A2)+SUMIFS(DataRegularSeason20242025!$AB$3:$AB$1315,DataRegularSeason20242025!$B$3:$B$1315, "&lt;=" &amp; EH$1, DataRegularSeason20242025!$E$3:$E$1315, $A2)</f>
        <v>62</v>
      </c>
      <c r="EI2">
        <f>SUMIFS(DataRegularSeason20242025!$AA$3:$AA$1315,DataRegularSeason20242025!$B$3:$B$1315, "&lt;=" &amp; EI$1, DataRegularSeason20242025!$D$3:$D$1315, $A2)+SUMIFS(DataRegularSeason20242025!$AB$3:$AB$1315,DataRegularSeason20242025!$B$3:$B$1315, "&lt;=" &amp; EI$1, DataRegularSeason20242025!$E$3:$E$1315, $A2)</f>
        <v>62</v>
      </c>
      <c r="EJ2">
        <f>SUMIFS(DataRegularSeason20242025!$AA$3:$AA$1315,DataRegularSeason20242025!$B$3:$B$1315, "&lt;=" &amp; EJ$1, DataRegularSeason20242025!$D$3:$D$1315, $A2)+SUMIFS(DataRegularSeason20242025!$AB$3:$AB$1315,DataRegularSeason20242025!$B$3:$B$1315, "&lt;=" &amp; EJ$1, DataRegularSeason20242025!$E$3:$E$1315, $A2)</f>
        <v>62</v>
      </c>
      <c r="EK2">
        <f>SUMIFS(DataRegularSeason20242025!$AA$3:$AA$1315,DataRegularSeason20242025!$B$3:$B$1315, "&lt;=" &amp; EK$1, DataRegularSeason20242025!$D$3:$D$1315, $A2)+SUMIFS(DataRegularSeason20242025!$AB$3:$AB$1315,DataRegularSeason20242025!$B$3:$B$1315, "&lt;=" &amp; EK$1, DataRegularSeason20242025!$E$3:$E$1315, $A2)</f>
        <v>62</v>
      </c>
      <c r="EL2">
        <f>SUMIFS(DataRegularSeason20242025!$AA$3:$AA$1315,DataRegularSeason20242025!$B$3:$B$1315, "&lt;=" &amp; EL$1, DataRegularSeason20242025!$D$3:$D$1315, $A2)+SUMIFS(DataRegularSeason20242025!$AB$3:$AB$1315,DataRegularSeason20242025!$B$3:$B$1315, "&lt;=" &amp; EL$1, DataRegularSeason20242025!$E$3:$E$1315, $A2)</f>
        <v>62</v>
      </c>
      <c r="EM2">
        <f>SUMIFS(DataRegularSeason20242025!$AA$3:$AA$1315,DataRegularSeason20242025!$B$3:$B$1315, "&lt;=" &amp; EM$1, DataRegularSeason20242025!$D$3:$D$1315, $A2)+SUMIFS(DataRegularSeason20242025!$AB$3:$AB$1315,DataRegularSeason20242025!$B$3:$B$1315, "&lt;=" &amp; EM$1, DataRegularSeason20242025!$E$3:$E$1315, $A2)</f>
        <v>62</v>
      </c>
      <c r="EN2">
        <f>SUMIFS(DataRegularSeason20242025!$AA$3:$AA$1315,DataRegularSeason20242025!$B$3:$B$1315, "&lt;=" &amp; EN$1, DataRegularSeason20242025!$D$3:$D$1315, $A2)+SUMIFS(DataRegularSeason20242025!$AB$3:$AB$1315,DataRegularSeason20242025!$B$3:$B$1315, "&lt;=" &amp; EN$1, DataRegularSeason20242025!$E$3:$E$1315, $A2)</f>
        <v>62</v>
      </c>
      <c r="EO2">
        <f>SUMIFS(DataRegularSeason20242025!$AA$3:$AA$1315,DataRegularSeason20242025!$B$3:$B$1315, "&lt;=" &amp; EO$1, DataRegularSeason20242025!$D$3:$D$1315, $A2)+SUMIFS(DataRegularSeason20242025!$AB$3:$AB$1315,DataRegularSeason20242025!$B$3:$B$1315, "&lt;=" &amp; EO$1, DataRegularSeason20242025!$E$3:$E$1315, $A2)</f>
        <v>62</v>
      </c>
      <c r="EP2">
        <f>SUMIFS(DataRegularSeason20242025!$AA$3:$AA$1315,DataRegularSeason20242025!$B$3:$B$1315, "&lt;=" &amp; EP$1, DataRegularSeason20242025!$D$3:$D$1315, $A2)+SUMIFS(DataRegularSeason20242025!$AB$3:$AB$1315,DataRegularSeason20242025!$B$3:$B$1315, "&lt;=" &amp; EP$1, DataRegularSeason20242025!$E$3:$E$1315, $A2)</f>
        <v>62</v>
      </c>
      <c r="EQ2">
        <f>SUMIFS(DataRegularSeason20242025!$AA$3:$AA$1315,DataRegularSeason20242025!$B$3:$B$1315, "&lt;=" &amp; EQ$1, DataRegularSeason20242025!$D$3:$D$1315, $A2)+SUMIFS(DataRegularSeason20242025!$AB$3:$AB$1315,DataRegularSeason20242025!$B$3:$B$1315, "&lt;=" &amp; EQ$1, DataRegularSeason20242025!$E$3:$E$1315, $A2)</f>
        <v>62</v>
      </c>
      <c r="ER2">
        <f>SUMIFS(DataRegularSeason20242025!$AA$3:$AA$1315,DataRegularSeason20242025!$B$3:$B$1315, "&lt;=" &amp; ER$1, DataRegularSeason20242025!$D$3:$D$1315, $A2)+SUMIFS(DataRegularSeason20242025!$AB$3:$AB$1315,DataRegularSeason20242025!$B$3:$B$1315, "&lt;=" &amp; ER$1, DataRegularSeason20242025!$E$3:$E$1315, $A2)</f>
        <v>62</v>
      </c>
      <c r="ES2">
        <f>SUMIFS(DataRegularSeason20242025!$AA$3:$AA$1315,DataRegularSeason20242025!$B$3:$B$1315, "&lt;=" &amp; ES$1, DataRegularSeason20242025!$D$3:$D$1315, $A2)+SUMIFS(DataRegularSeason20242025!$AB$3:$AB$1315,DataRegularSeason20242025!$B$3:$B$1315, "&lt;=" &amp; ES$1, DataRegularSeason20242025!$E$3:$E$1315, $A2)</f>
        <v>62</v>
      </c>
      <c r="ET2">
        <f>SUMIFS(DataRegularSeason20242025!$AA$3:$AA$1315,DataRegularSeason20242025!$B$3:$B$1315, "&lt;=" &amp; ET$1, DataRegularSeason20242025!$D$3:$D$1315, $A2)+SUMIFS(DataRegularSeason20242025!$AB$3:$AB$1315,DataRegularSeason20242025!$B$3:$B$1315, "&lt;=" &amp; ET$1, DataRegularSeason20242025!$E$3:$E$1315, $A2)</f>
        <v>62</v>
      </c>
      <c r="EU2">
        <f>SUMIFS(DataRegularSeason20242025!$AA$3:$AA$1315,DataRegularSeason20242025!$B$3:$B$1315, "&lt;=" &amp; EU$1, DataRegularSeason20242025!$D$3:$D$1315, $A2)+SUMIFS(DataRegularSeason20242025!$AB$3:$AB$1315,DataRegularSeason20242025!$B$3:$B$1315, "&lt;=" &amp; EU$1, DataRegularSeason20242025!$E$3:$E$1315, $A2)</f>
        <v>62</v>
      </c>
      <c r="EV2">
        <f>SUMIFS(DataRegularSeason20242025!$AA$3:$AA$1315,DataRegularSeason20242025!$B$3:$B$1315, "&lt;=" &amp; EV$1, DataRegularSeason20242025!$D$3:$D$1315, $A2)+SUMIFS(DataRegularSeason20242025!$AB$3:$AB$1315,DataRegularSeason20242025!$B$3:$B$1315, "&lt;=" &amp; EV$1, DataRegularSeason20242025!$E$3:$E$1315, $A2)</f>
        <v>62</v>
      </c>
      <c r="EW2">
        <f>SUMIFS(DataRegularSeason20242025!$AA$3:$AA$1315,DataRegularSeason20242025!$B$3:$B$1315, "&lt;=" &amp; EW$1, DataRegularSeason20242025!$D$3:$D$1315, $A2)+SUMIFS(DataRegularSeason20242025!$AB$3:$AB$1315,DataRegularSeason20242025!$B$3:$B$1315, "&lt;=" &amp; EW$1, DataRegularSeason20242025!$E$3:$E$1315, $A2)</f>
        <v>62</v>
      </c>
      <c r="EX2">
        <f>SUMIFS(DataRegularSeason20242025!$AA$3:$AA$1315,DataRegularSeason20242025!$B$3:$B$1315, "&lt;=" &amp; EX$1, DataRegularSeason20242025!$D$3:$D$1315, $A2)+SUMIFS(DataRegularSeason20242025!$AB$3:$AB$1315,DataRegularSeason20242025!$B$3:$B$1315, "&lt;=" &amp; EX$1, DataRegularSeason20242025!$E$3:$E$1315, $A2)</f>
        <v>62</v>
      </c>
      <c r="EY2">
        <f>SUMIFS(DataRegularSeason20242025!$AA$3:$AA$1315,DataRegularSeason20242025!$B$3:$B$1315, "&lt;=" &amp; EY$1, DataRegularSeason20242025!$D$3:$D$1315, $A2)+SUMIFS(DataRegularSeason20242025!$AB$3:$AB$1315,DataRegularSeason20242025!$B$3:$B$1315, "&lt;=" &amp; EY$1, DataRegularSeason20242025!$E$3:$E$1315, $A2)</f>
        <v>62</v>
      </c>
      <c r="EZ2">
        <f>SUMIFS(DataRegularSeason20242025!$AA$3:$AA$1315,DataRegularSeason20242025!$B$3:$B$1315, "&lt;=" &amp; EZ$1, DataRegularSeason20242025!$D$3:$D$1315, $A2)+SUMIFS(DataRegularSeason20242025!$AB$3:$AB$1315,DataRegularSeason20242025!$B$3:$B$1315, "&lt;=" &amp; EZ$1, DataRegularSeason20242025!$E$3:$E$1315, $A2)</f>
        <v>62</v>
      </c>
      <c r="FA2">
        <f>SUMIFS(DataRegularSeason20242025!$AA$3:$AA$1315,DataRegularSeason20242025!$B$3:$B$1315, "&lt;=" &amp; FA$1, DataRegularSeason20242025!$D$3:$D$1315, $A2)+SUMIFS(DataRegularSeason20242025!$AB$3:$AB$1315,DataRegularSeason20242025!$B$3:$B$1315, "&lt;=" &amp; FA$1, DataRegularSeason20242025!$E$3:$E$1315, $A2)</f>
        <v>62</v>
      </c>
      <c r="FB2">
        <f>SUMIFS(DataRegularSeason20242025!$AA$3:$AA$1315,DataRegularSeason20242025!$B$3:$B$1315, "&lt;=" &amp; FB$1, DataRegularSeason20242025!$D$3:$D$1315, $A2)+SUMIFS(DataRegularSeason20242025!$AB$3:$AB$1315,DataRegularSeason20242025!$B$3:$B$1315, "&lt;=" &amp; FB$1, DataRegularSeason20242025!$E$3:$E$1315, $A2)</f>
        <v>62</v>
      </c>
      <c r="FC2">
        <f>SUMIFS(DataRegularSeason20242025!$AA$3:$AA$1315,DataRegularSeason20242025!$B$3:$B$1315, "&lt;=" &amp; FC$1, DataRegularSeason20242025!$D$3:$D$1315, $A2)+SUMIFS(DataRegularSeason20242025!$AB$3:$AB$1315,DataRegularSeason20242025!$B$3:$B$1315, "&lt;=" &amp; FC$1, DataRegularSeason20242025!$E$3:$E$1315, $A2)</f>
        <v>62</v>
      </c>
      <c r="FD2">
        <f>SUMIFS(DataRegularSeason20242025!$AA$3:$AA$1315,DataRegularSeason20242025!$B$3:$B$1315, "&lt;=" &amp; FD$1, DataRegularSeason20242025!$D$3:$D$1315, $A2)+SUMIFS(DataRegularSeason20242025!$AB$3:$AB$1315,DataRegularSeason20242025!$B$3:$B$1315, "&lt;=" &amp; FD$1, DataRegularSeason20242025!$E$3:$E$1315, $A2)</f>
        <v>62</v>
      </c>
      <c r="FE2">
        <f>SUMIFS(DataRegularSeason20242025!$AA$3:$AA$1315,DataRegularSeason20242025!$B$3:$B$1315, "&lt;=" &amp; FE$1, DataRegularSeason20242025!$D$3:$D$1315, $A2)+SUMIFS(DataRegularSeason20242025!$AB$3:$AB$1315,DataRegularSeason20242025!$B$3:$B$1315, "&lt;=" &amp; FE$1, DataRegularSeason20242025!$E$3:$E$1315, $A2)</f>
        <v>62</v>
      </c>
      <c r="FF2">
        <f>SUMIFS(DataRegularSeason20242025!$AA$3:$AA$1315,DataRegularSeason20242025!$B$3:$B$1315, "&lt;=" &amp; FF$1, DataRegularSeason20242025!$D$3:$D$1315, $A2)+SUMIFS(DataRegularSeason20242025!$AB$3:$AB$1315,DataRegularSeason20242025!$B$3:$B$1315, "&lt;=" &amp; FF$1, DataRegularSeason20242025!$E$3:$E$1315, $A2)</f>
        <v>62</v>
      </c>
      <c r="FG2">
        <f>SUMIFS(DataRegularSeason20242025!$AA$3:$AA$1315,DataRegularSeason20242025!$B$3:$B$1315, "&lt;=" &amp; FG$1, DataRegularSeason20242025!$D$3:$D$1315, $A2)+SUMIFS(DataRegularSeason20242025!$AB$3:$AB$1315,DataRegularSeason20242025!$B$3:$B$1315, "&lt;=" &amp; FG$1, DataRegularSeason20242025!$E$3:$E$1315, $A2)</f>
        <v>62</v>
      </c>
      <c r="FH2">
        <f>SUMIFS(DataRegularSeason20242025!$AA$3:$AA$1315,DataRegularSeason20242025!$B$3:$B$1315, "&lt;=" &amp; FH$1, DataRegularSeason20242025!$D$3:$D$1315, $A2)+SUMIFS(DataRegularSeason20242025!$AB$3:$AB$1315,DataRegularSeason20242025!$B$3:$B$1315, "&lt;=" &amp; FH$1, DataRegularSeason20242025!$E$3:$E$1315, $A2)</f>
        <v>62</v>
      </c>
      <c r="FI2">
        <f>SUMIFS(DataRegularSeason20242025!$AA$3:$AA$1315,DataRegularSeason20242025!$B$3:$B$1315, "&lt;=" &amp; FI$1, DataRegularSeason20242025!$D$3:$D$1315, $A2)+SUMIFS(DataRegularSeason20242025!$AB$3:$AB$1315,DataRegularSeason20242025!$B$3:$B$1315, "&lt;=" &amp; FI$1, DataRegularSeason20242025!$E$3:$E$1315, $A2)</f>
        <v>62</v>
      </c>
      <c r="FJ2">
        <f>SUMIFS(DataRegularSeason20242025!$AA$3:$AA$1315,DataRegularSeason20242025!$B$3:$B$1315, "&lt;=" &amp; FJ$1, DataRegularSeason20242025!$D$3:$D$1315, $A2)+SUMIFS(DataRegularSeason20242025!$AB$3:$AB$1315,DataRegularSeason20242025!$B$3:$B$1315, "&lt;=" &amp; FJ$1, DataRegularSeason20242025!$E$3:$E$1315, $A2)</f>
        <v>62</v>
      </c>
      <c r="FK2">
        <f>SUMIFS(DataRegularSeason20242025!$AA$3:$AA$1315,DataRegularSeason20242025!$B$3:$B$1315, "&lt;=" &amp; FK$1, DataRegularSeason20242025!$D$3:$D$1315, $A2)+SUMIFS(DataRegularSeason20242025!$AB$3:$AB$1315,DataRegularSeason20242025!$B$3:$B$1315, "&lt;=" &amp; FK$1, DataRegularSeason20242025!$E$3:$E$1315, $A2)</f>
        <v>62</v>
      </c>
      <c r="FL2">
        <f>SUMIFS(DataRegularSeason20242025!$AA$3:$AA$1315,DataRegularSeason20242025!$B$3:$B$1315, "&lt;=" &amp; FL$1, DataRegularSeason20242025!$D$3:$D$1315, $A2)+SUMIFS(DataRegularSeason20242025!$AB$3:$AB$1315,DataRegularSeason20242025!$B$3:$B$1315, "&lt;=" &amp; FL$1, DataRegularSeason20242025!$E$3:$E$1315, $A2)</f>
        <v>62</v>
      </c>
      <c r="FM2">
        <f>SUMIFS(DataRegularSeason20242025!$AA$3:$AA$1315,DataRegularSeason20242025!$B$3:$B$1315, "&lt;=" &amp; FM$1, DataRegularSeason20242025!$D$3:$D$1315, $A2)+SUMIFS(DataRegularSeason20242025!$AB$3:$AB$1315,DataRegularSeason20242025!$B$3:$B$1315, "&lt;=" &amp; FM$1, DataRegularSeason20242025!$E$3:$E$1315, $A2)</f>
        <v>62</v>
      </c>
      <c r="FN2">
        <f>SUMIFS(DataRegularSeason20242025!$AA$3:$AA$1315,DataRegularSeason20242025!$B$3:$B$1315, "&lt;=" &amp; FN$1, DataRegularSeason20242025!$D$3:$D$1315, $A2)+SUMIFS(DataRegularSeason20242025!$AB$3:$AB$1315,DataRegularSeason20242025!$B$3:$B$1315, "&lt;=" &amp; FN$1, DataRegularSeason20242025!$E$3:$E$1315, $A2)</f>
        <v>62</v>
      </c>
      <c r="FO2">
        <f>SUMIFS(DataRegularSeason20242025!$AA$3:$AA$1315,DataRegularSeason20242025!$B$3:$B$1315, "&lt;=" &amp; FO$1, DataRegularSeason20242025!$D$3:$D$1315, $A2)+SUMIFS(DataRegularSeason20242025!$AB$3:$AB$1315,DataRegularSeason20242025!$B$3:$B$1315, "&lt;=" &amp; FO$1, DataRegularSeason20242025!$E$3:$E$1315, $A2)</f>
        <v>62</v>
      </c>
      <c r="FP2">
        <f>SUMIFS(DataRegularSeason20242025!$AA$3:$AA$1315,DataRegularSeason20242025!$B$3:$B$1315, "&lt;=" &amp; FP$1, DataRegularSeason20242025!$D$3:$D$1315, $A2)+SUMIFS(DataRegularSeason20242025!$AB$3:$AB$1315,DataRegularSeason20242025!$B$3:$B$1315, "&lt;=" &amp; FP$1, DataRegularSeason20242025!$E$3:$E$1315, $A2)</f>
        <v>62</v>
      </c>
      <c r="FQ2">
        <f>SUMIFS(DataRegularSeason20242025!$AA$3:$AA$1315,DataRegularSeason20242025!$B$3:$B$1315, "&lt;=" &amp; FQ$1, DataRegularSeason20242025!$D$3:$D$1315, $A2)+SUMIFS(DataRegularSeason20242025!$AB$3:$AB$1315,DataRegularSeason20242025!$B$3:$B$1315, "&lt;=" &amp; FQ$1, DataRegularSeason20242025!$E$3:$E$1315, $A2)</f>
        <v>62</v>
      </c>
      <c r="FR2">
        <f>SUMIFS(DataRegularSeason20242025!$AA$3:$AA$1315,DataRegularSeason20242025!$B$3:$B$1315, "&lt;=" &amp; FR$1, DataRegularSeason20242025!$D$3:$D$1315, $A2)+SUMIFS(DataRegularSeason20242025!$AB$3:$AB$1315,DataRegularSeason20242025!$B$3:$B$1315, "&lt;=" &amp; FR$1, DataRegularSeason20242025!$E$3:$E$1315, $A2)</f>
        <v>62</v>
      </c>
      <c r="FS2">
        <f>SUMIFS(DataRegularSeason20242025!$AA$3:$AA$1315,DataRegularSeason20242025!$B$3:$B$1315, "&lt;=" &amp; FS$1, DataRegularSeason20242025!$D$3:$D$1315, $A2)+SUMIFS(DataRegularSeason20242025!$AB$3:$AB$1315,DataRegularSeason20242025!$B$3:$B$1315, "&lt;=" &amp; FS$1, DataRegularSeason20242025!$E$3:$E$1315, $A2)</f>
        <v>62</v>
      </c>
      <c r="FT2">
        <f>SUMIFS(DataRegularSeason20242025!$AA$3:$AA$1315,DataRegularSeason20242025!$B$3:$B$1315, "&lt;=" &amp; FT$1, DataRegularSeason20242025!$D$3:$D$1315, $A2)+SUMIFS(DataRegularSeason20242025!$AB$3:$AB$1315,DataRegularSeason20242025!$B$3:$B$1315, "&lt;=" &amp; FT$1, DataRegularSeason20242025!$E$3:$E$1315, $A2)</f>
        <v>62</v>
      </c>
      <c r="FU2">
        <f>SUMIFS(DataRegularSeason20242025!$AA$3:$AA$1315,DataRegularSeason20242025!$B$3:$B$1315, "&lt;=" &amp; FU$1, DataRegularSeason20242025!$D$3:$D$1315, $A2)+SUMIFS(DataRegularSeason20242025!$AB$3:$AB$1315,DataRegularSeason20242025!$B$3:$B$1315, "&lt;=" &amp; FU$1, DataRegularSeason20242025!$E$3:$E$1315, $A2)</f>
        <v>62</v>
      </c>
      <c r="FV2">
        <f>SUMIFS(DataRegularSeason20242025!$AA$3:$AA$1315,DataRegularSeason20242025!$B$3:$B$1315, "&lt;=" &amp; FV$1, DataRegularSeason20242025!$D$3:$D$1315, $A2)+SUMIFS(DataRegularSeason20242025!$AB$3:$AB$1315,DataRegularSeason20242025!$B$3:$B$1315, "&lt;=" &amp; FV$1, DataRegularSeason20242025!$E$3:$E$1315, $A2)</f>
        <v>62</v>
      </c>
      <c r="FW2">
        <f>SUMIFS(DataRegularSeason20242025!$AA$3:$AA$1315,DataRegularSeason20242025!$B$3:$B$1315, "&lt;=" &amp; FW$1, DataRegularSeason20242025!$D$3:$D$1315, $A2)+SUMIFS(DataRegularSeason20242025!$AB$3:$AB$1315,DataRegularSeason20242025!$B$3:$B$1315, "&lt;=" &amp; FW$1, DataRegularSeason20242025!$E$3:$E$1315, $A2)</f>
        <v>62</v>
      </c>
      <c r="FX2">
        <f>SUMIFS(DataRegularSeason20242025!$AA$3:$AA$1315,DataRegularSeason20242025!$B$3:$B$1315, "&lt;=" &amp; FX$1, DataRegularSeason20242025!$D$3:$D$1315, $A2)+SUMIFS(DataRegularSeason20242025!$AB$3:$AB$1315,DataRegularSeason20242025!$B$3:$B$1315, "&lt;=" &amp; FX$1, DataRegularSeason20242025!$E$3:$E$1315, $A2)</f>
        <v>62</v>
      </c>
      <c r="FY2">
        <f>SUMIFS(DataRegularSeason20242025!$AA$3:$AA$1315,DataRegularSeason20242025!$B$3:$B$1315, "&lt;=" &amp; FY$1, DataRegularSeason20242025!$D$3:$D$1315, $A2)+SUMIFS(DataRegularSeason20242025!$AB$3:$AB$1315,DataRegularSeason20242025!$B$3:$B$1315, "&lt;=" &amp; FY$1, DataRegularSeason20242025!$E$3:$E$1315, $A2)</f>
        <v>62</v>
      </c>
      <c r="FZ2">
        <f>SUMIFS(DataRegularSeason20242025!$AA$3:$AA$1315,DataRegularSeason20242025!$B$3:$B$1315, "&lt;=" &amp; FZ$1, DataRegularSeason20242025!$D$3:$D$1315, $A2)+SUMIFS(DataRegularSeason20242025!$AB$3:$AB$1315,DataRegularSeason20242025!$B$3:$B$1315, "&lt;=" &amp; FZ$1, DataRegularSeason20242025!$E$3:$E$1315, $A2)</f>
        <v>62</v>
      </c>
      <c r="GA2">
        <f>SUMIFS(DataRegularSeason20242025!$AA$3:$AA$1315,DataRegularSeason20242025!$B$3:$B$1315, "&lt;=" &amp; GA$1, DataRegularSeason20242025!$D$3:$D$1315, $A2)+SUMIFS(DataRegularSeason20242025!$AB$3:$AB$1315,DataRegularSeason20242025!$B$3:$B$1315, "&lt;=" &amp; GA$1, DataRegularSeason20242025!$E$3:$E$1315, $A2)</f>
        <v>62</v>
      </c>
      <c r="GB2">
        <f>SUMIFS(DataRegularSeason20242025!$AA$3:$AA$1315,DataRegularSeason20242025!$B$3:$B$1315, "&lt;=" &amp; GB$1, DataRegularSeason20242025!$D$3:$D$1315, $A2)+SUMIFS(DataRegularSeason20242025!$AB$3:$AB$1315,DataRegularSeason20242025!$B$3:$B$1315, "&lt;=" &amp; GB$1, DataRegularSeason20242025!$E$3:$E$1315, $A2)</f>
        <v>62</v>
      </c>
      <c r="GC2">
        <f>SUMIFS(DataRegularSeason20242025!$AA$3:$AA$1315,DataRegularSeason20242025!$B$3:$B$1315, "&lt;=" &amp; GC$1, DataRegularSeason20242025!$D$3:$D$1315, $A2)+SUMIFS(DataRegularSeason20242025!$AB$3:$AB$1315,DataRegularSeason20242025!$B$3:$B$1315, "&lt;=" &amp; GC$1, DataRegularSeason20242025!$E$3:$E$1315, $A2)</f>
        <v>62</v>
      </c>
      <c r="GD2">
        <f>SUMIFS(DataRegularSeason20242025!$AA$3:$AA$1315,DataRegularSeason20242025!$B$3:$B$1315, "&lt;=" &amp; GD$1, DataRegularSeason20242025!$D$3:$D$1315, $A2)+SUMIFS(DataRegularSeason20242025!$AB$3:$AB$1315,DataRegularSeason20242025!$B$3:$B$1315, "&lt;=" &amp; GD$1, DataRegularSeason20242025!$E$3:$E$1315, $A2)</f>
        <v>62</v>
      </c>
      <c r="GE2">
        <f>SUMIFS(DataRegularSeason20242025!$AA$3:$AA$1315,DataRegularSeason20242025!$B$3:$B$1315, "&lt;=" &amp; GE$1, DataRegularSeason20242025!$D$3:$D$1315, $A2)+SUMIFS(DataRegularSeason20242025!$AB$3:$AB$1315,DataRegularSeason20242025!$B$3:$B$1315, "&lt;=" &amp; GE$1, DataRegularSeason20242025!$E$3:$E$1315, $A2)</f>
        <v>62</v>
      </c>
      <c r="GF2">
        <f>SUMIFS(DataRegularSeason20242025!$AA$3:$AA$1315,DataRegularSeason20242025!$B$3:$B$1315, "&lt;=" &amp; GF$1, DataRegularSeason20242025!$D$3:$D$1315, $A2)+SUMIFS(DataRegularSeason20242025!$AB$3:$AB$1315,DataRegularSeason20242025!$B$3:$B$1315, "&lt;=" &amp; GF$1, DataRegularSeason20242025!$E$3:$E$1315, $A2)</f>
        <v>62</v>
      </c>
      <c r="GG2">
        <f>SUMIFS(DataRegularSeason20242025!$AA$3:$AA$1315,DataRegularSeason20242025!$B$3:$B$1315, "&lt;=" &amp; GG$1, DataRegularSeason20242025!$D$3:$D$1315, $A2)+SUMIFS(DataRegularSeason20242025!$AB$3:$AB$1315,DataRegularSeason20242025!$B$3:$B$1315, "&lt;=" &amp; GG$1, DataRegularSeason20242025!$E$3:$E$1315, $A2)</f>
        <v>62</v>
      </c>
      <c r="GH2">
        <f>SUMIFS(DataRegularSeason20242025!$AA$3:$AA$1315,DataRegularSeason20242025!$B$3:$B$1315, "&lt;=" &amp; GH$1, DataRegularSeason20242025!$D$3:$D$1315, $A2)+SUMIFS(DataRegularSeason20242025!$AB$3:$AB$1315,DataRegularSeason20242025!$B$3:$B$1315, "&lt;=" &amp; GH$1, DataRegularSeason20242025!$E$3:$E$1315, $A2)</f>
        <v>62</v>
      </c>
      <c r="GI2">
        <f>SUMIFS(DataRegularSeason20242025!$AA$3:$AA$1315,DataRegularSeason20242025!$B$3:$B$1315, "&lt;=" &amp; GI$1, DataRegularSeason20242025!$D$3:$D$1315, $A2)+SUMIFS(DataRegularSeason20242025!$AB$3:$AB$1315,DataRegularSeason20242025!$B$3:$B$1315, "&lt;=" &amp; GI$1, DataRegularSeason20242025!$E$3:$E$1315, $A2)</f>
        <v>62</v>
      </c>
      <c r="GJ2">
        <f>SUMIFS(DataRegularSeason20242025!$AA$3:$AA$1315,DataRegularSeason20242025!$B$3:$B$1315, "&lt;=" &amp; GJ$1, DataRegularSeason20242025!$D$3:$D$1315, $A2)+SUMIFS(DataRegularSeason20242025!$AB$3:$AB$1315,DataRegularSeason20242025!$B$3:$B$1315, "&lt;=" &amp; GJ$1, DataRegularSeason20242025!$E$3:$E$1315, $A2)</f>
        <v>62</v>
      </c>
      <c r="GK2">
        <f>SUMIFS(DataRegularSeason20242025!$AA$3:$AA$1315,DataRegularSeason20242025!$B$3:$B$1315, "&lt;=" &amp; GK$1, DataRegularSeason20242025!$D$3:$D$1315, $A2)+SUMIFS(DataRegularSeason20242025!$AB$3:$AB$1315,DataRegularSeason20242025!$B$3:$B$1315, "&lt;=" &amp; GK$1, DataRegularSeason20242025!$E$3:$E$1315, $A2)</f>
        <v>62</v>
      </c>
      <c r="GL2">
        <f>SUMIFS(DataRegularSeason20242025!$AA$3:$AA$1315,DataRegularSeason20242025!$B$3:$B$1315, "&lt;=" &amp; GL$1, DataRegularSeason20242025!$D$3:$D$1315, $A2)+SUMIFS(DataRegularSeason20242025!$AB$3:$AB$1315,DataRegularSeason20242025!$B$3:$B$1315, "&lt;=" &amp; GL$1, DataRegularSeason20242025!$E$3:$E$1315, $A2)</f>
        <v>62</v>
      </c>
      <c r="GM2">
        <f>SUMIFS(DataRegularSeason20242025!$AA$3:$AA$1315,DataRegularSeason20242025!$B$3:$B$1315, "&lt;=" &amp; GM$1, DataRegularSeason20242025!$D$3:$D$1315, $A2)+SUMIFS(DataRegularSeason20242025!$AB$3:$AB$1315,DataRegularSeason20242025!$B$3:$B$1315, "&lt;=" &amp; GM$1, DataRegularSeason20242025!$E$3:$E$1315, $A2)</f>
        <v>62</v>
      </c>
      <c r="GN2">
        <f>SUMIFS(DataRegularSeason20242025!$AA$3:$AA$1315,DataRegularSeason20242025!$B$3:$B$1315, "&lt;=" &amp; GN$1, DataRegularSeason20242025!$D$3:$D$1315, $A2)+SUMIFS(DataRegularSeason20242025!$AB$3:$AB$1315,DataRegularSeason20242025!$B$3:$B$1315, "&lt;=" &amp; GN$1, DataRegularSeason20242025!$E$3:$E$1315, $A2)</f>
        <v>62</v>
      </c>
      <c r="GO2">
        <f>SUMIFS(DataRegularSeason20242025!$AA$3:$AA$1315,DataRegularSeason20242025!$B$3:$B$1315, "&lt;=" &amp; GO$1, DataRegularSeason20242025!$D$3:$D$1315, $A2)+SUMIFS(DataRegularSeason20242025!$AB$3:$AB$1315,DataRegularSeason20242025!$B$3:$B$1315, "&lt;=" &amp; GO$1, DataRegularSeason20242025!$E$3:$E$1315, $A2)</f>
        <v>62</v>
      </c>
      <c r="GP2">
        <f>SUMIFS(DataRegularSeason20242025!$AA$3:$AA$1315,DataRegularSeason20242025!$B$3:$B$1315, "&lt;=" &amp; GP$1, DataRegularSeason20242025!$D$3:$D$1315, $A2)+SUMIFS(DataRegularSeason20242025!$AB$3:$AB$1315,DataRegularSeason20242025!$B$3:$B$1315, "&lt;=" &amp; GP$1, DataRegularSeason20242025!$E$3:$E$1315, $A2)</f>
        <v>62</v>
      </c>
      <c r="GQ2">
        <f>SUMIFS(DataRegularSeason20242025!$AA$3:$AA$1315,DataRegularSeason20242025!$B$3:$B$1315, "&lt;=" &amp; GQ$1, DataRegularSeason20242025!$D$3:$D$1315, $A2)+SUMIFS(DataRegularSeason20242025!$AB$3:$AB$1315,DataRegularSeason20242025!$B$3:$B$1315, "&lt;=" &amp; GQ$1, DataRegularSeason20242025!$E$3:$E$1315, $A2)</f>
        <v>62</v>
      </c>
      <c r="GR2">
        <f>SUMIFS(DataRegularSeason20242025!$AA$3:$AA$1315,DataRegularSeason20242025!$B$3:$B$1315, "&lt;=" &amp; GR$1, DataRegularSeason20242025!$D$3:$D$1315, $A2)+SUMIFS(DataRegularSeason20242025!$AB$3:$AB$1315,DataRegularSeason20242025!$B$3:$B$1315, "&lt;=" &amp; GR$1, DataRegularSeason20242025!$E$3:$E$1315, $A2)</f>
        <v>62</v>
      </c>
      <c r="GS2">
        <f>SUMIFS(DataRegularSeason20242025!$AA$3:$AA$1315,DataRegularSeason20242025!$B$3:$B$1315, "&lt;=" &amp; GS$1, DataRegularSeason20242025!$D$3:$D$1315, $A2)+SUMIFS(DataRegularSeason20242025!$AB$3:$AB$1315,DataRegularSeason20242025!$B$3:$B$1315, "&lt;=" &amp; GS$1, DataRegularSeason20242025!$E$3:$E$1315, $A2)</f>
        <v>62</v>
      </c>
      <c r="GT2">
        <f>SUMIFS(DataRegularSeason20242025!$AA$3:$AA$1315,DataRegularSeason20242025!$B$3:$B$1315, "&lt;=" &amp; GT$1, DataRegularSeason20242025!$D$3:$D$1315, $A2)+SUMIFS(DataRegularSeason20242025!$AB$3:$AB$1315,DataRegularSeason20242025!$B$3:$B$1315, "&lt;=" &amp; GT$1, DataRegularSeason20242025!$E$3:$E$1315, $A2)</f>
        <v>62</v>
      </c>
      <c r="GU2">
        <f>SUMIFS(DataRegularSeason20242025!$AA$3:$AA$1315,DataRegularSeason20242025!$B$3:$B$1315, "&lt;=" &amp; GU$1, DataRegularSeason20242025!$D$3:$D$1315, $A2)+SUMIFS(DataRegularSeason20242025!$AB$3:$AB$1315,DataRegularSeason20242025!$B$3:$B$1315, "&lt;=" &amp; GU$1, DataRegularSeason20242025!$E$3:$E$1315, $A2)</f>
        <v>62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57</v>
      </c>
      <c r="DK3">
        <f>SUMIFS(DataRegularSeason20242025!$AA$3:$AA$1315,DataRegularSeason20242025!$B$3:$B$1315, "&lt;=" &amp; DK$1, DataRegularSeason20242025!$D$3:$D$1315, $A3)+SUMIFS(DataRegularSeason20242025!$AB$3:$AB$1315,DataRegularSeason20242025!$B$3:$B$1315, "&lt;=" &amp; DK$1, DataRegularSeason20242025!$E$3:$E$1315, $A3)</f>
        <v>57</v>
      </c>
      <c r="DL3">
        <f>SUMIFS(DataRegularSeason20242025!$AA$3:$AA$1315,DataRegularSeason20242025!$B$3:$B$1315, "&lt;=" &amp; DL$1, DataRegularSeason20242025!$D$3:$D$1315, $A3)+SUMIFS(DataRegularSeason20242025!$AB$3:$AB$1315,DataRegularSeason20242025!$B$3:$B$1315, "&lt;=" &amp; DL$1, DataRegularSeason20242025!$E$3:$E$1315, $A3)</f>
        <v>57</v>
      </c>
      <c r="DM3">
        <f>SUMIFS(DataRegularSeason20242025!$AA$3:$AA$1315,DataRegularSeason20242025!$B$3:$B$1315, "&lt;=" &amp; DM$1, DataRegularSeason20242025!$D$3:$D$1315, $A3)+SUMIFS(DataRegularSeason20242025!$AB$3:$AB$1315,DataRegularSeason20242025!$B$3:$B$1315, "&lt;=" &amp; DM$1, DataRegularSeason20242025!$E$3:$E$1315, $A3)</f>
        <v>57</v>
      </c>
      <c r="DN3">
        <f>SUMIFS(DataRegularSeason20242025!$AA$3:$AA$1315,DataRegularSeason20242025!$B$3:$B$1315, "&lt;=" &amp; DN$1, DataRegularSeason20242025!$D$3:$D$1315, $A3)+SUMIFS(DataRegularSeason20242025!$AB$3:$AB$1315,DataRegularSeason20242025!$B$3:$B$1315, "&lt;=" &amp; DN$1, DataRegularSeason20242025!$E$3:$E$1315, $A3)</f>
        <v>57</v>
      </c>
      <c r="DO3">
        <f>SUMIFS(DataRegularSeason20242025!$AA$3:$AA$1315,DataRegularSeason20242025!$B$3:$B$1315, "&lt;=" &amp; DO$1, DataRegularSeason20242025!$D$3:$D$1315, $A3)+SUMIFS(DataRegularSeason20242025!$AB$3:$AB$1315,DataRegularSeason20242025!$B$3:$B$1315, "&lt;=" &amp; DO$1, DataRegularSeason20242025!$E$3:$E$1315, $A3)</f>
        <v>57</v>
      </c>
      <c r="DP3">
        <f>SUMIFS(DataRegularSeason20242025!$AA$3:$AA$1315,DataRegularSeason20242025!$B$3:$B$1315, "&lt;=" &amp; DP$1, DataRegularSeason20242025!$D$3:$D$1315, $A3)+SUMIFS(DataRegularSeason20242025!$AB$3:$AB$1315,DataRegularSeason20242025!$B$3:$B$1315, "&lt;=" &amp; DP$1, DataRegularSeason20242025!$E$3:$E$1315, $A3)</f>
        <v>57</v>
      </c>
      <c r="DQ3">
        <f>SUMIFS(DataRegularSeason20242025!$AA$3:$AA$1315,DataRegularSeason20242025!$B$3:$B$1315, "&lt;=" &amp; DQ$1, DataRegularSeason20242025!$D$3:$D$1315, $A3)+SUMIFS(DataRegularSeason20242025!$AB$3:$AB$1315,DataRegularSeason20242025!$B$3:$B$1315, "&lt;=" &amp; DQ$1, DataRegularSeason20242025!$E$3:$E$1315, $A3)</f>
        <v>57</v>
      </c>
      <c r="DR3">
        <f>SUMIFS(DataRegularSeason20242025!$AA$3:$AA$1315,DataRegularSeason20242025!$B$3:$B$1315, "&lt;=" &amp; DR$1, DataRegularSeason20242025!$D$3:$D$1315, $A3)+SUMIFS(DataRegularSeason20242025!$AB$3:$AB$1315,DataRegularSeason20242025!$B$3:$B$1315, "&lt;=" &amp; DR$1, DataRegularSeason20242025!$E$3:$E$1315, $A3)</f>
        <v>57</v>
      </c>
      <c r="DS3">
        <f>SUMIFS(DataRegularSeason20242025!$AA$3:$AA$1315,DataRegularSeason20242025!$B$3:$B$1315, "&lt;=" &amp; DS$1, DataRegularSeason20242025!$D$3:$D$1315, $A3)+SUMIFS(DataRegularSeason20242025!$AB$3:$AB$1315,DataRegularSeason20242025!$B$3:$B$1315, "&lt;=" &amp; DS$1, DataRegularSeason20242025!$E$3:$E$1315, $A3)</f>
        <v>57</v>
      </c>
      <c r="DT3">
        <f>SUMIFS(DataRegularSeason20242025!$AA$3:$AA$1315,DataRegularSeason20242025!$B$3:$B$1315, "&lt;=" &amp; DT$1, DataRegularSeason20242025!$D$3:$D$1315, $A3)+SUMIFS(DataRegularSeason20242025!$AB$3:$AB$1315,DataRegularSeason20242025!$B$3:$B$1315, "&lt;=" &amp; DT$1, DataRegularSeason20242025!$E$3:$E$1315, $A3)</f>
        <v>57</v>
      </c>
      <c r="DU3">
        <f>SUMIFS(DataRegularSeason20242025!$AA$3:$AA$1315,DataRegularSeason20242025!$B$3:$B$1315, "&lt;=" &amp; DU$1, DataRegularSeason20242025!$D$3:$D$1315, $A3)+SUMIFS(DataRegularSeason20242025!$AB$3:$AB$1315,DataRegularSeason20242025!$B$3:$B$1315, "&lt;=" &amp; DU$1, DataRegularSeason20242025!$E$3:$E$1315, $A3)</f>
        <v>57</v>
      </c>
      <c r="DV3">
        <f>SUMIFS(DataRegularSeason20242025!$AA$3:$AA$1315,DataRegularSeason20242025!$B$3:$B$1315, "&lt;=" &amp; DV$1, DataRegularSeason20242025!$D$3:$D$1315, $A3)+SUMIFS(DataRegularSeason20242025!$AB$3:$AB$1315,DataRegularSeason20242025!$B$3:$B$1315, "&lt;=" &amp; DV$1, DataRegularSeason20242025!$E$3:$E$1315, $A3)</f>
        <v>57</v>
      </c>
      <c r="DW3">
        <f>SUMIFS(DataRegularSeason20242025!$AA$3:$AA$1315,DataRegularSeason20242025!$B$3:$B$1315, "&lt;=" &amp; DW$1, DataRegularSeason20242025!$D$3:$D$1315, $A3)+SUMIFS(DataRegularSeason20242025!$AB$3:$AB$1315,DataRegularSeason20242025!$B$3:$B$1315, "&lt;=" &amp; DW$1, DataRegularSeason20242025!$E$3:$E$1315, $A3)</f>
        <v>57</v>
      </c>
      <c r="DX3">
        <f>SUMIFS(DataRegularSeason20242025!$AA$3:$AA$1315,DataRegularSeason20242025!$B$3:$B$1315, "&lt;=" &amp; DX$1, DataRegularSeason20242025!$D$3:$D$1315, $A3)+SUMIFS(DataRegularSeason20242025!$AB$3:$AB$1315,DataRegularSeason20242025!$B$3:$B$1315, "&lt;=" &amp; DX$1, DataRegularSeason20242025!$E$3:$E$1315, $A3)</f>
        <v>57</v>
      </c>
      <c r="DY3">
        <f>SUMIFS(DataRegularSeason20242025!$AA$3:$AA$1315,DataRegularSeason20242025!$B$3:$B$1315, "&lt;=" &amp; DY$1, DataRegularSeason20242025!$D$3:$D$1315, $A3)+SUMIFS(DataRegularSeason20242025!$AB$3:$AB$1315,DataRegularSeason20242025!$B$3:$B$1315, "&lt;=" &amp; DY$1, DataRegularSeason20242025!$E$3:$E$1315, $A3)</f>
        <v>57</v>
      </c>
      <c r="DZ3">
        <f>SUMIFS(DataRegularSeason20242025!$AA$3:$AA$1315,DataRegularSeason20242025!$B$3:$B$1315, "&lt;=" &amp; DZ$1, DataRegularSeason20242025!$D$3:$D$1315, $A3)+SUMIFS(DataRegularSeason20242025!$AB$3:$AB$1315,DataRegularSeason20242025!$B$3:$B$1315, "&lt;=" &amp; DZ$1, DataRegularSeason20242025!$E$3:$E$1315, $A3)</f>
        <v>57</v>
      </c>
      <c r="EA3">
        <f>SUMIFS(DataRegularSeason20242025!$AA$3:$AA$1315,DataRegularSeason20242025!$B$3:$B$1315, "&lt;=" &amp; EA$1, DataRegularSeason20242025!$D$3:$D$1315, $A3)+SUMIFS(DataRegularSeason20242025!$AB$3:$AB$1315,DataRegularSeason20242025!$B$3:$B$1315, "&lt;=" &amp; EA$1, DataRegularSeason20242025!$E$3:$E$1315, $A3)</f>
        <v>57</v>
      </c>
      <c r="EB3">
        <f>SUMIFS(DataRegularSeason20242025!$AA$3:$AA$1315,DataRegularSeason20242025!$B$3:$B$1315, "&lt;=" &amp; EB$1, DataRegularSeason20242025!$D$3:$D$1315, $A3)+SUMIFS(DataRegularSeason20242025!$AB$3:$AB$1315,DataRegularSeason20242025!$B$3:$B$1315, "&lt;=" &amp; EB$1, DataRegularSeason20242025!$E$3:$E$1315, $A3)</f>
        <v>57</v>
      </c>
      <c r="EC3">
        <f>SUMIFS(DataRegularSeason20242025!$AA$3:$AA$1315,DataRegularSeason20242025!$B$3:$B$1315, "&lt;=" &amp; EC$1, DataRegularSeason20242025!$D$3:$D$1315, $A3)+SUMIFS(DataRegularSeason20242025!$AB$3:$AB$1315,DataRegularSeason20242025!$B$3:$B$1315, "&lt;=" &amp; EC$1, DataRegularSeason20242025!$E$3:$E$1315, $A3)</f>
        <v>57</v>
      </c>
      <c r="ED3">
        <f>SUMIFS(DataRegularSeason20242025!$AA$3:$AA$1315,DataRegularSeason20242025!$B$3:$B$1315, "&lt;=" &amp; ED$1, DataRegularSeason20242025!$D$3:$D$1315, $A3)+SUMIFS(DataRegularSeason20242025!$AB$3:$AB$1315,DataRegularSeason20242025!$B$3:$B$1315, "&lt;=" &amp; ED$1, DataRegularSeason20242025!$E$3:$E$1315, $A3)</f>
        <v>57</v>
      </c>
      <c r="EE3">
        <f>SUMIFS(DataRegularSeason20242025!$AA$3:$AA$1315,DataRegularSeason20242025!$B$3:$B$1315, "&lt;=" &amp; EE$1, DataRegularSeason20242025!$D$3:$D$1315, $A3)+SUMIFS(DataRegularSeason20242025!$AB$3:$AB$1315,DataRegularSeason20242025!$B$3:$B$1315, "&lt;=" &amp; EE$1, DataRegularSeason20242025!$E$3:$E$1315, $A3)</f>
        <v>57</v>
      </c>
      <c r="EF3">
        <f>SUMIFS(DataRegularSeason20242025!$AA$3:$AA$1315,DataRegularSeason20242025!$B$3:$B$1315, "&lt;=" &amp; EF$1, DataRegularSeason20242025!$D$3:$D$1315, $A3)+SUMIFS(DataRegularSeason20242025!$AB$3:$AB$1315,DataRegularSeason20242025!$B$3:$B$1315, "&lt;=" &amp; EF$1, DataRegularSeason20242025!$E$3:$E$1315, $A3)</f>
        <v>57</v>
      </c>
      <c r="EG3">
        <f>SUMIFS(DataRegularSeason20242025!$AA$3:$AA$1315,DataRegularSeason20242025!$B$3:$B$1315, "&lt;=" &amp; EG$1, DataRegularSeason20242025!$D$3:$D$1315, $A3)+SUMIFS(DataRegularSeason20242025!$AB$3:$AB$1315,DataRegularSeason20242025!$B$3:$B$1315, "&lt;=" &amp; EG$1, DataRegularSeason20242025!$E$3:$E$1315, $A3)</f>
        <v>57</v>
      </c>
      <c r="EH3">
        <f>SUMIFS(DataRegularSeason20242025!$AA$3:$AA$1315,DataRegularSeason20242025!$B$3:$B$1315, "&lt;=" &amp; EH$1, DataRegularSeason20242025!$D$3:$D$1315, $A3)+SUMIFS(DataRegularSeason20242025!$AB$3:$AB$1315,DataRegularSeason20242025!$B$3:$B$1315, "&lt;=" &amp; EH$1, DataRegularSeason20242025!$E$3:$E$1315, $A3)</f>
        <v>57</v>
      </c>
      <c r="EI3">
        <f>SUMIFS(DataRegularSeason20242025!$AA$3:$AA$1315,DataRegularSeason20242025!$B$3:$B$1315, "&lt;=" &amp; EI$1, DataRegularSeason20242025!$D$3:$D$1315, $A3)+SUMIFS(DataRegularSeason20242025!$AB$3:$AB$1315,DataRegularSeason20242025!$B$3:$B$1315, "&lt;=" &amp; EI$1, DataRegularSeason20242025!$E$3:$E$1315, $A3)</f>
        <v>57</v>
      </c>
      <c r="EJ3">
        <f>SUMIFS(DataRegularSeason20242025!$AA$3:$AA$1315,DataRegularSeason20242025!$B$3:$B$1315, "&lt;=" &amp; EJ$1, DataRegularSeason20242025!$D$3:$D$1315, $A3)+SUMIFS(DataRegularSeason20242025!$AB$3:$AB$1315,DataRegularSeason20242025!$B$3:$B$1315, "&lt;=" &amp; EJ$1, DataRegularSeason20242025!$E$3:$E$1315, $A3)</f>
        <v>57</v>
      </c>
      <c r="EK3">
        <f>SUMIFS(DataRegularSeason20242025!$AA$3:$AA$1315,DataRegularSeason20242025!$B$3:$B$1315, "&lt;=" &amp; EK$1, DataRegularSeason20242025!$D$3:$D$1315, $A3)+SUMIFS(DataRegularSeason20242025!$AB$3:$AB$1315,DataRegularSeason20242025!$B$3:$B$1315, "&lt;=" &amp; EK$1, DataRegularSeason20242025!$E$3:$E$1315, $A3)</f>
        <v>57</v>
      </c>
      <c r="EL3">
        <f>SUMIFS(DataRegularSeason20242025!$AA$3:$AA$1315,DataRegularSeason20242025!$B$3:$B$1315, "&lt;=" &amp; EL$1, DataRegularSeason20242025!$D$3:$D$1315, $A3)+SUMIFS(DataRegularSeason20242025!$AB$3:$AB$1315,DataRegularSeason20242025!$B$3:$B$1315, "&lt;=" &amp; EL$1, DataRegularSeason20242025!$E$3:$E$1315, $A3)</f>
        <v>57</v>
      </c>
      <c r="EM3">
        <f>SUMIFS(DataRegularSeason20242025!$AA$3:$AA$1315,DataRegularSeason20242025!$B$3:$B$1315, "&lt;=" &amp; EM$1, DataRegularSeason20242025!$D$3:$D$1315, $A3)+SUMIFS(DataRegularSeason20242025!$AB$3:$AB$1315,DataRegularSeason20242025!$B$3:$B$1315, "&lt;=" &amp; EM$1, DataRegularSeason20242025!$E$3:$E$1315, $A3)</f>
        <v>57</v>
      </c>
      <c r="EN3">
        <f>SUMIFS(DataRegularSeason20242025!$AA$3:$AA$1315,DataRegularSeason20242025!$B$3:$B$1315, "&lt;=" &amp; EN$1, DataRegularSeason20242025!$D$3:$D$1315, $A3)+SUMIFS(DataRegularSeason20242025!$AB$3:$AB$1315,DataRegularSeason20242025!$B$3:$B$1315, "&lt;=" &amp; EN$1, DataRegularSeason20242025!$E$3:$E$1315, $A3)</f>
        <v>57</v>
      </c>
      <c r="EO3">
        <f>SUMIFS(DataRegularSeason20242025!$AA$3:$AA$1315,DataRegularSeason20242025!$B$3:$B$1315, "&lt;=" &amp; EO$1, DataRegularSeason20242025!$D$3:$D$1315, $A3)+SUMIFS(DataRegularSeason20242025!$AB$3:$AB$1315,DataRegularSeason20242025!$B$3:$B$1315, "&lt;=" &amp; EO$1, DataRegularSeason20242025!$E$3:$E$1315, $A3)</f>
        <v>57</v>
      </c>
      <c r="EP3">
        <f>SUMIFS(DataRegularSeason20242025!$AA$3:$AA$1315,DataRegularSeason20242025!$B$3:$B$1315, "&lt;=" &amp; EP$1, DataRegularSeason20242025!$D$3:$D$1315, $A3)+SUMIFS(DataRegularSeason20242025!$AB$3:$AB$1315,DataRegularSeason20242025!$B$3:$B$1315, "&lt;=" &amp; EP$1, DataRegularSeason20242025!$E$3:$E$1315, $A3)</f>
        <v>57</v>
      </c>
      <c r="EQ3">
        <f>SUMIFS(DataRegularSeason20242025!$AA$3:$AA$1315,DataRegularSeason20242025!$B$3:$B$1315, "&lt;=" &amp; EQ$1, DataRegularSeason20242025!$D$3:$D$1315, $A3)+SUMIFS(DataRegularSeason20242025!$AB$3:$AB$1315,DataRegularSeason20242025!$B$3:$B$1315, "&lt;=" &amp; EQ$1, DataRegularSeason20242025!$E$3:$E$1315, $A3)</f>
        <v>57</v>
      </c>
      <c r="ER3">
        <f>SUMIFS(DataRegularSeason20242025!$AA$3:$AA$1315,DataRegularSeason20242025!$B$3:$B$1315, "&lt;=" &amp; ER$1, DataRegularSeason20242025!$D$3:$D$1315, $A3)+SUMIFS(DataRegularSeason20242025!$AB$3:$AB$1315,DataRegularSeason20242025!$B$3:$B$1315, "&lt;=" &amp; ER$1, DataRegularSeason20242025!$E$3:$E$1315, $A3)</f>
        <v>57</v>
      </c>
      <c r="ES3">
        <f>SUMIFS(DataRegularSeason20242025!$AA$3:$AA$1315,DataRegularSeason20242025!$B$3:$B$1315, "&lt;=" &amp; ES$1, DataRegularSeason20242025!$D$3:$D$1315, $A3)+SUMIFS(DataRegularSeason20242025!$AB$3:$AB$1315,DataRegularSeason20242025!$B$3:$B$1315, "&lt;=" &amp; ES$1, DataRegularSeason20242025!$E$3:$E$1315, $A3)</f>
        <v>57</v>
      </c>
      <c r="ET3">
        <f>SUMIFS(DataRegularSeason20242025!$AA$3:$AA$1315,DataRegularSeason20242025!$B$3:$B$1315, "&lt;=" &amp; ET$1, DataRegularSeason20242025!$D$3:$D$1315, $A3)+SUMIFS(DataRegularSeason20242025!$AB$3:$AB$1315,DataRegularSeason20242025!$B$3:$B$1315, "&lt;=" &amp; ET$1, DataRegularSeason20242025!$E$3:$E$1315, $A3)</f>
        <v>57</v>
      </c>
      <c r="EU3">
        <f>SUMIFS(DataRegularSeason20242025!$AA$3:$AA$1315,DataRegularSeason20242025!$B$3:$B$1315, "&lt;=" &amp; EU$1, DataRegularSeason20242025!$D$3:$D$1315, $A3)+SUMIFS(DataRegularSeason20242025!$AB$3:$AB$1315,DataRegularSeason20242025!$B$3:$B$1315, "&lt;=" &amp; EU$1, DataRegularSeason20242025!$E$3:$E$1315, $A3)</f>
        <v>57</v>
      </c>
      <c r="EV3">
        <f>SUMIFS(DataRegularSeason20242025!$AA$3:$AA$1315,DataRegularSeason20242025!$B$3:$B$1315, "&lt;=" &amp; EV$1, DataRegularSeason20242025!$D$3:$D$1315, $A3)+SUMIFS(DataRegularSeason20242025!$AB$3:$AB$1315,DataRegularSeason20242025!$B$3:$B$1315, "&lt;=" &amp; EV$1, DataRegularSeason20242025!$E$3:$E$1315, $A3)</f>
        <v>57</v>
      </c>
      <c r="EW3">
        <f>SUMIFS(DataRegularSeason20242025!$AA$3:$AA$1315,DataRegularSeason20242025!$B$3:$B$1315, "&lt;=" &amp; EW$1, DataRegularSeason20242025!$D$3:$D$1315, $A3)+SUMIFS(DataRegularSeason20242025!$AB$3:$AB$1315,DataRegularSeason20242025!$B$3:$B$1315, "&lt;=" &amp; EW$1, DataRegularSeason20242025!$E$3:$E$1315, $A3)</f>
        <v>57</v>
      </c>
      <c r="EX3">
        <f>SUMIFS(DataRegularSeason20242025!$AA$3:$AA$1315,DataRegularSeason20242025!$B$3:$B$1315, "&lt;=" &amp; EX$1, DataRegularSeason20242025!$D$3:$D$1315, $A3)+SUMIFS(DataRegularSeason20242025!$AB$3:$AB$1315,DataRegularSeason20242025!$B$3:$B$1315, "&lt;=" &amp; EX$1, DataRegularSeason20242025!$E$3:$E$1315, $A3)</f>
        <v>57</v>
      </c>
      <c r="EY3">
        <f>SUMIFS(DataRegularSeason20242025!$AA$3:$AA$1315,DataRegularSeason20242025!$B$3:$B$1315, "&lt;=" &amp; EY$1, DataRegularSeason20242025!$D$3:$D$1315, $A3)+SUMIFS(DataRegularSeason20242025!$AB$3:$AB$1315,DataRegularSeason20242025!$B$3:$B$1315, "&lt;=" &amp; EY$1, DataRegularSeason20242025!$E$3:$E$1315, $A3)</f>
        <v>57</v>
      </c>
      <c r="EZ3">
        <f>SUMIFS(DataRegularSeason20242025!$AA$3:$AA$1315,DataRegularSeason20242025!$B$3:$B$1315, "&lt;=" &amp; EZ$1, DataRegularSeason20242025!$D$3:$D$1315, $A3)+SUMIFS(DataRegularSeason20242025!$AB$3:$AB$1315,DataRegularSeason20242025!$B$3:$B$1315, "&lt;=" &amp; EZ$1, DataRegularSeason20242025!$E$3:$E$1315, $A3)</f>
        <v>57</v>
      </c>
      <c r="FA3">
        <f>SUMIFS(DataRegularSeason20242025!$AA$3:$AA$1315,DataRegularSeason20242025!$B$3:$B$1315, "&lt;=" &amp; FA$1, DataRegularSeason20242025!$D$3:$D$1315, $A3)+SUMIFS(DataRegularSeason20242025!$AB$3:$AB$1315,DataRegularSeason20242025!$B$3:$B$1315, "&lt;=" &amp; FA$1, DataRegularSeason20242025!$E$3:$E$1315, $A3)</f>
        <v>57</v>
      </c>
      <c r="FB3">
        <f>SUMIFS(DataRegularSeason20242025!$AA$3:$AA$1315,DataRegularSeason20242025!$B$3:$B$1315, "&lt;=" &amp; FB$1, DataRegularSeason20242025!$D$3:$D$1315, $A3)+SUMIFS(DataRegularSeason20242025!$AB$3:$AB$1315,DataRegularSeason20242025!$B$3:$B$1315, "&lt;=" &amp; FB$1, DataRegularSeason20242025!$E$3:$E$1315, $A3)</f>
        <v>57</v>
      </c>
      <c r="FC3">
        <f>SUMIFS(DataRegularSeason20242025!$AA$3:$AA$1315,DataRegularSeason20242025!$B$3:$B$1315, "&lt;=" &amp; FC$1, DataRegularSeason20242025!$D$3:$D$1315, $A3)+SUMIFS(DataRegularSeason20242025!$AB$3:$AB$1315,DataRegularSeason20242025!$B$3:$B$1315, "&lt;=" &amp; FC$1, DataRegularSeason20242025!$E$3:$E$1315, $A3)</f>
        <v>57</v>
      </c>
      <c r="FD3">
        <f>SUMIFS(DataRegularSeason20242025!$AA$3:$AA$1315,DataRegularSeason20242025!$B$3:$B$1315, "&lt;=" &amp; FD$1, DataRegularSeason20242025!$D$3:$D$1315, $A3)+SUMIFS(DataRegularSeason20242025!$AB$3:$AB$1315,DataRegularSeason20242025!$B$3:$B$1315, "&lt;=" &amp; FD$1, DataRegularSeason20242025!$E$3:$E$1315, $A3)</f>
        <v>57</v>
      </c>
      <c r="FE3">
        <f>SUMIFS(DataRegularSeason20242025!$AA$3:$AA$1315,DataRegularSeason20242025!$B$3:$B$1315, "&lt;=" &amp; FE$1, DataRegularSeason20242025!$D$3:$D$1315, $A3)+SUMIFS(DataRegularSeason20242025!$AB$3:$AB$1315,DataRegularSeason20242025!$B$3:$B$1315, "&lt;=" &amp; FE$1, DataRegularSeason20242025!$E$3:$E$1315, $A3)</f>
        <v>57</v>
      </c>
      <c r="FF3">
        <f>SUMIFS(DataRegularSeason20242025!$AA$3:$AA$1315,DataRegularSeason20242025!$B$3:$B$1315, "&lt;=" &amp; FF$1, DataRegularSeason20242025!$D$3:$D$1315, $A3)+SUMIFS(DataRegularSeason20242025!$AB$3:$AB$1315,DataRegularSeason20242025!$B$3:$B$1315, "&lt;=" &amp; FF$1, DataRegularSeason20242025!$E$3:$E$1315, $A3)</f>
        <v>57</v>
      </c>
      <c r="FG3">
        <f>SUMIFS(DataRegularSeason20242025!$AA$3:$AA$1315,DataRegularSeason20242025!$B$3:$B$1315, "&lt;=" &amp; FG$1, DataRegularSeason20242025!$D$3:$D$1315, $A3)+SUMIFS(DataRegularSeason20242025!$AB$3:$AB$1315,DataRegularSeason20242025!$B$3:$B$1315, "&lt;=" &amp; FG$1, DataRegularSeason20242025!$E$3:$E$1315, $A3)</f>
        <v>57</v>
      </c>
      <c r="FH3">
        <f>SUMIFS(DataRegularSeason20242025!$AA$3:$AA$1315,DataRegularSeason20242025!$B$3:$B$1315, "&lt;=" &amp; FH$1, DataRegularSeason20242025!$D$3:$D$1315, $A3)+SUMIFS(DataRegularSeason20242025!$AB$3:$AB$1315,DataRegularSeason20242025!$B$3:$B$1315, "&lt;=" &amp; FH$1, DataRegularSeason20242025!$E$3:$E$1315, $A3)</f>
        <v>57</v>
      </c>
      <c r="FI3">
        <f>SUMIFS(DataRegularSeason20242025!$AA$3:$AA$1315,DataRegularSeason20242025!$B$3:$B$1315, "&lt;=" &amp; FI$1, DataRegularSeason20242025!$D$3:$D$1315, $A3)+SUMIFS(DataRegularSeason20242025!$AB$3:$AB$1315,DataRegularSeason20242025!$B$3:$B$1315, "&lt;=" &amp; FI$1, DataRegularSeason20242025!$E$3:$E$1315, $A3)</f>
        <v>57</v>
      </c>
      <c r="FJ3">
        <f>SUMIFS(DataRegularSeason20242025!$AA$3:$AA$1315,DataRegularSeason20242025!$B$3:$B$1315, "&lt;=" &amp; FJ$1, DataRegularSeason20242025!$D$3:$D$1315, $A3)+SUMIFS(DataRegularSeason20242025!$AB$3:$AB$1315,DataRegularSeason20242025!$B$3:$B$1315, "&lt;=" &amp; FJ$1, DataRegularSeason20242025!$E$3:$E$1315, $A3)</f>
        <v>57</v>
      </c>
      <c r="FK3">
        <f>SUMIFS(DataRegularSeason20242025!$AA$3:$AA$1315,DataRegularSeason20242025!$B$3:$B$1315, "&lt;=" &amp; FK$1, DataRegularSeason20242025!$D$3:$D$1315, $A3)+SUMIFS(DataRegularSeason20242025!$AB$3:$AB$1315,DataRegularSeason20242025!$B$3:$B$1315, "&lt;=" &amp; FK$1, DataRegularSeason20242025!$E$3:$E$1315, $A3)</f>
        <v>57</v>
      </c>
      <c r="FL3">
        <f>SUMIFS(DataRegularSeason20242025!$AA$3:$AA$1315,DataRegularSeason20242025!$B$3:$B$1315, "&lt;=" &amp; FL$1, DataRegularSeason20242025!$D$3:$D$1315, $A3)+SUMIFS(DataRegularSeason20242025!$AB$3:$AB$1315,DataRegularSeason20242025!$B$3:$B$1315, "&lt;=" &amp; FL$1, DataRegularSeason20242025!$E$3:$E$1315, $A3)</f>
        <v>57</v>
      </c>
      <c r="FM3">
        <f>SUMIFS(DataRegularSeason20242025!$AA$3:$AA$1315,DataRegularSeason20242025!$B$3:$B$1315, "&lt;=" &amp; FM$1, DataRegularSeason20242025!$D$3:$D$1315, $A3)+SUMIFS(DataRegularSeason20242025!$AB$3:$AB$1315,DataRegularSeason20242025!$B$3:$B$1315, "&lt;=" &amp; FM$1, DataRegularSeason20242025!$E$3:$E$1315, $A3)</f>
        <v>57</v>
      </c>
      <c r="FN3">
        <f>SUMIFS(DataRegularSeason20242025!$AA$3:$AA$1315,DataRegularSeason20242025!$B$3:$B$1315, "&lt;=" &amp; FN$1, DataRegularSeason20242025!$D$3:$D$1315, $A3)+SUMIFS(DataRegularSeason20242025!$AB$3:$AB$1315,DataRegularSeason20242025!$B$3:$B$1315, "&lt;=" &amp; FN$1, DataRegularSeason20242025!$E$3:$E$1315, $A3)</f>
        <v>57</v>
      </c>
      <c r="FO3">
        <f>SUMIFS(DataRegularSeason20242025!$AA$3:$AA$1315,DataRegularSeason20242025!$B$3:$B$1315, "&lt;=" &amp; FO$1, DataRegularSeason20242025!$D$3:$D$1315, $A3)+SUMIFS(DataRegularSeason20242025!$AB$3:$AB$1315,DataRegularSeason20242025!$B$3:$B$1315, "&lt;=" &amp; FO$1, DataRegularSeason20242025!$E$3:$E$1315, $A3)</f>
        <v>57</v>
      </c>
      <c r="FP3">
        <f>SUMIFS(DataRegularSeason20242025!$AA$3:$AA$1315,DataRegularSeason20242025!$B$3:$B$1315, "&lt;=" &amp; FP$1, DataRegularSeason20242025!$D$3:$D$1315, $A3)+SUMIFS(DataRegularSeason20242025!$AB$3:$AB$1315,DataRegularSeason20242025!$B$3:$B$1315, "&lt;=" &amp; FP$1, DataRegularSeason20242025!$E$3:$E$1315, $A3)</f>
        <v>57</v>
      </c>
      <c r="FQ3">
        <f>SUMIFS(DataRegularSeason20242025!$AA$3:$AA$1315,DataRegularSeason20242025!$B$3:$B$1315, "&lt;=" &amp; FQ$1, DataRegularSeason20242025!$D$3:$D$1315, $A3)+SUMIFS(DataRegularSeason20242025!$AB$3:$AB$1315,DataRegularSeason20242025!$B$3:$B$1315, "&lt;=" &amp; FQ$1, DataRegularSeason20242025!$E$3:$E$1315, $A3)</f>
        <v>57</v>
      </c>
      <c r="FR3">
        <f>SUMIFS(DataRegularSeason20242025!$AA$3:$AA$1315,DataRegularSeason20242025!$B$3:$B$1315, "&lt;=" &amp; FR$1, DataRegularSeason20242025!$D$3:$D$1315, $A3)+SUMIFS(DataRegularSeason20242025!$AB$3:$AB$1315,DataRegularSeason20242025!$B$3:$B$1315, "&lt;=" &amp; FR$1, DataRegularSeason20242025!$E$3:$E$1315, $A3)</f>
        <v>57</v>
      </c>
      <c r="FS3">
        <f>SUMIFS(DataRegularSeason20242025!$AA$3:$AA$1315,DataRegularSeason20242025!$B$3:$B$1315, "&lt;=" &amp; FS$1, DataRegularSeason20242025!$D$3:$D$1315, $A3)+SUMIFS(DataRegularSeason20242025!$AB$3:$AB$1315,DataRegularSeason20242025!$B$3:$B$1315, "&lt;=" &amp; FS$1, DataRegularSeason20242025!$E$3:$E$1315, $A3)</f>
        <v>57</v>
      </c>
      <c r="FT3">
        <f>SUMIFS(DataRegularSeason20242025!$AA$3:$AA$1315,DataRegularSeason20242025!$B$3:$B$1315, "&lt;=" &amp; FT$1, DataRegularSeason20242025!$D$3:$D$1315, $A3)+SUMIFS(DataRegularSeason20242025!$AB$3:$AB$1315,DataRegularSeason20242025!$B$3:$B$1315, "&lt;=" &amp; FT$1, DataRegularSeason20242025!$E$3:$E$1315, $A3)</f>
        <v>57</v>
      </c>
      <c r="FU3">
        <f>SUMIFS(DataRegularSeason20242025!$AA$3:$AA$1315,DataRegularSeason20242025!$B$3:$B$1315, "&lt;=" &amp; FU$1, DataRegularSeason20242025!$D$3:$D$1315, $A3)+SUMIFS(DataRegularSeason20242025!$AB$3:$AB$1315,DataRegularSeason20242025!$B$3:$B$1315, "&lt;=" &amp; FU$1, DataRegularSeason20242025!$E$3:$E$1315, $A3)</f>
        <v>57</v>
      </c>
      <c r="FV3">
        <f>SUMIFS(DataRegularSeason20242025!$AA$3:$AA$1315,DataRegularSeason20242025!$B$3:$B$1315, "&lt;=" &amp; FV$1, DataRegularSeason20242025!$D$3:$D$1315, $A3)+SUMIFS(DataRegularSeason20242025!$AB$3:$AB$1315,DataRegularSeason20242025!$B$3:$B$1315, "&lt;=" &amp; FV$1, DataRegularSeason20242025!$E$3:$E$1315, $A3)</f>
        <v>57</v>
      </c>
      <c r="FW3">
        <f>SUMIFS(DataRegularSeason20242025!$AA$3:$AA$1315,DataRegularSeason20242025!$B$3:$B$1315, "&lt;=" &amp; FW$1, DataRegularSeason20242025!$D$3:$D$1315, $A3)+SUMIFS(DataRegularSeason20242025!$AB$3:$AB$1315,DataRegularSeason20242025!$B$3:$B$1315, "&lt;=" &amp; FW$1, DataRegularSeason20242025!$E$3:$E$1315, $A3)</f>
        <v>57</v>
      </c>
      <c r="FX3">
        <f>SUMIFS(DataRegularSeason20242025!$AA$3:$AA$1315,DataRegularSeason20242025!$B$3:$B$1315, "&lt;=" &amp; FX$1, DataRegularSeason20242025!$D$3:$D$1315, $A3)+SUMIFS(DataRegularSeason20242025!$AB$3:$AB$1315,DataRegularSeason20242025!$B$3:$B$1315, "&lt;=" &amp; FX$1, DataRegularSeason20242025!$E$3:$E$1315, $A3)</f>
        <v>57</v>
      </c>
      <c r="FY3">
        <f>SUMIFS(DataRegularSeason20242025!$AA$3:$AA$1315,DataRegularSeason20242025!$B$3:$B$1315, "&lt;=" &amp; FY$1, DataRegularSeason20242025!$D$3:$D$1315, $A3)+SUMIFS(DataRegularSeason20242025!$AB$3:$AB$1315,DataRegularSeason20242025!$B$3:$B$1315, "&lt;=" &amp; FY$1, DataRegularSeason20242025!$E$3:$E$1315, $A3)</f>
        <v>57</v>
      </c>
      <c r="FZ3">
        <f>SUMIFS(DataRegularSeason20242025!$AA$3:$AA$1315,DataRegularSeason20242025!$B$3:$B$1315, "&lt;=" &amp; FZ$1, DataRegularSeason20242025!$D$3:$D$1315, $A3)+SUMIFS(DataRegularSeason20242025!$AB$3:$AB$1315,DataRegularSeason20242025!$B$3:$B$1315, "&lt;=" &amp; FZ$1, DataRegularSeason20242025!$E$3:$E$1315, $A3)</f>
        <v>57</v>
      </c>
      <c r="GA3">
        <f>SUMIFS(DataRegularSeason20242025!$AA$3:$AA$1315,DataRegularSeason20242025!$B$3:$B$1315, "&lt;=" &amp; GA$1, DataRegularSeason20242025!$D$3:$D$1315, $A3)+SUMIFS(DataRegularSeason20242025!$AB$3:$AB$1315,DataRegularSeason20242025!$B$3:$B$1315, "&lt;=" &amp; GA$1, DataRegularSeason20242025!$E$3:$E$1315, $A3)</f>
        <v>57</v>
      </c>
      <c r="GB3">
        <f>SUMIFS(DataRegularSeason20242025!$AA$3:$AA$1315,DataRegularSeason20242025!$B$3:$B$1315, "&lt;=" &amp; GB$1, DataRegularSeason20242025!$D$3:$D$1315, $A3)+SUMIFS(DataRegularSeason20242025!$AB$3:$AB$1315,DataRegularSeason20242025!$B$3:$B$1315, "&lt;=" &amp; GB$1, DataRegularSeason20242025!$E$3:$E$1315, $A3)</f>
        <v>57</v>
      </c>
      <c r="GC3">
        <f>SUMIFS(DataRegularSeason20242025!$AA$3:$AA$1315,DataRegularSeason20242025!$B$3:$B$1315, "&lt;=" &amp; GC$1, DataRegularSeason20242025!$D$3:$D$1315, $A3)+SUMIFS(DataRegularSeason20242025!$AB$3:$AB$1315,DataRegularSeason20242025!$B$3:$B$1315, "&lt;=" &amp; GC$1, DataRegularSeason20242025!$E$3:$E$1315, $A3)</f>
        <v>57</v>
      </c>
      <c r="GD3">
        <f>SUMIFS(DataRegularSeason20242025!$AA$3:$AA$1315,DataRegularSeason20242025!$B$3:$B$1315, "&lt;=" &amp; GD$1, DataRegularSeason20242025!$D$3:$D$1315, $A3)+SUMIFS(DataRegularSeason20242025!$AB$3:$AB$1315,DataRegularSeason20242025!$B$3:$B$1315, "&lt;=" &amp; GD$1, DataRegularSeason20242025!$E$3:$E$1315, $A3)</f>
        <v>57</v>
      </c>
      <c r="GE3">
        <f>SUMIFS(DataRegularSeason20242025!$AA$3:$AA$1315,DataRegularSeason20242025!$B$3:$B$1315, "&lt;=" &amp; GE$1, DataRegularSeason20242025!$D$3:$D$1315, $A3)+SUMIFS(DataRegularSeason20242025!$AB$3:$AB$1315,DataRegularSeason20242025!$B$3:$B$1315, "&lt;=" &amp; GE$1, DataRegularSeason20242025!$E$3:$E$1315, $A3)</f>
        <v>57</v>
      </c>
      <c r="GF3">
        <f>SUMIFS(DataRegularSeason20242025!$AA$3:$AA$1315,DataRegularSeason20242025!$B$3:$B$1315, "&lt;=" &amp; GF$1, DataRegularSeason20242025!$D$3:$D$1315, $A3)+SUMIFS(DataRegularSeason20242025!$AB$3:$AB$1315,DataRegularSeason20242025!$B$3:$B$1315, "&lt;=" &amp; GF$1, DataRegularSeason20242025!$E$3:$E$1315, $A3)</f>
        <v>57</v>
      </c>
      <c r="GG3">
        <f>SUMIFS(DataRegularSeason20242025!$AA$3:$AA$1315,DataRegularSeason20242025!$B$3:$B$1315, "&lt;=" &amp; GG$1, DataRegularSeason20242025!$D$3:$D$1315, $A3)+SUMIFS(DataRegularSeason20242025!$AB$3:$AB$1315,DataRegularSeason20242025!$B$3:$B$1315, "&lt;=" &amp; GG$1, DataRegularSeason20242025!$E$3:$E$1315, $A3)</f>
        <v>57</v>
      </c>
      <c r="GH3">
        <f>SUMIFS(DataRegularSeason20242025!$AA$3:$AA$1315,DataRegularSeason20242025!$B$3:$B$1315, "&lt;=" &amp; GH$1, DataRegularSeason20242025!$D$3:$D$1315, $A3)+SUMIFS(DataRegularSeason20242025!$AB$3:$AB$1315,DataRegularSeason20242025!$B$3:$B$1315, "&lt;=" &amp; GH$1, DataRegularSeason20242025!$E$3:$E$1315, $A3)</f>
        <v>57</v>
      </c>
      <c r="GI3">
        <f>SUMIFS(DataRegularSeason20242025!$AA$3:$AA$1315,DataRegularSeason20242025!$B$3:$B$1315, "&lt;=" &amp; GI$1, DataRegularSeason20242025!$D$3:$D$1315, $A3)+SUMIFS(DataRegularSeason20242025!$AB$3:$AB$1315,DataRegularSeason20242025!$B$3:$B$1315, "&lt;=" &amp; GI$1, DataRegularSeason20242025!$E$3:$E$1315, $A3)</f>
        <v>57</v>
      </c>
      <c r="GJ3">
        <f>SUMIFS(DataRegularSeason20242025!$AA$3:$AA$1315,DataRegularSeason20242025!$B$3:$B$1315, "&lt;=" &amp; GJ$1, DataRegularSeason20242025!$D$3:$D$1315, $A3)+SUMIFS(DataRegularSeason20242025!$AB$3:$AB$1315,DataRegularSeason20242025!$B$3:$B$1315, "&lt;=" &amp; GJ$1, DataRegularSeason20242025!$E$3:$E$1315, $A3)</f>
        <v>57</v>
      </c>
      <c r="GK3">
        <f>SUMIFS(DataRegularSeason20242025!$AA$3:$AA$1315,DataRegularSeason20242025!$B$3:$B$1315, "&lt;=" &amp; GK$1, DataRegularSeason20242025!$D$3:$D$1315, $A3)+SUMIFS(DataRegularSeason20242025!$AB$3:$AB$1315,DataRegularSeason20242025!$B$3:$B$1315, "&lt;=" &amp; GK$1, DataRegularSeason20242025!$E$3:$E$1315, $A3)</f>
        <v>57</v>
      </c>
      <c r="GL3">
        <f>SUMIFS(DataRegularSeason20242025!$AA$3:$AA$1315,DataRegularSeason20242025!$B$3:$B$1315, "&lt;=" &amp; GL$1, DataRegularSeason20242025!$D$3:$D$1315, $A3)+SUMIFS(DataRegularSeason20242025!$AB$3:$AB$1315,DataRegularSeason20242025!$B$3:$B$1315, "&lt;=" &amp; GL$1, DataRegularSeason20242025!$E$3:$E$1315, $A3)</f>
        <v>57</v>
      </c>
      <c r="GM3">
        <f>SUMIFS(DataRegularSeason20242025!$AA$3:$AA$1315,DataRegularSeason20242025!$B$3:$B$1315, "&lt;=" &amp; GM$1, DataRegularSeason20242025!$D$3:$D$1315, $A3)+SUMIFS(DataRegularSeason20242025!$AB$3:$AB$1315,DataRegularSeason20242025!$B$3:$B$1315, "&lt;=" &amp; GM$1, DataRegularSeason20242025!$E$3:$E$1315, $A3)</f>
        <v>57</v>
      </c>
      <c r="GN3">
        <f>SUMIFS(DataRegularSeason20242025!$AA$3:$AA$1315,DataRegularSeason20242025!$B$3:$B$1315, "&lt;=" &amp; GN$1, DataRegularSeason20242025!$D$3:$D$1315, $A3)+SUMIFS(DataRegularSeason20242025!$AB$3:$AB$1315,DataRegularSeason20242025!$B$3:$B$1315, "&lt;=" &amp; GN$1, DataRegularSeason20242025!$E$3:$E$1315, $A3)</f>
        <v>57</v>
      </c>
      <c r="GO3">
        <f>SUMIFS(DataRegularSeason20242025!$AA$3:$AA$1315,DataRegularSeason20242025!$B$3:$B$1315, "&lt;=" &amp; GO$1, DataRegularSeason20242025!$D$3:$D$1315, $A3)+SUMIFS(DataRegularSeason20242025!$AB$3:$AB$1315,DataRegularSeason20242025!$B$3:$B$1315, "&lt;=" &amp; GO$1, DataRegularSeason20242025!$E$3:$E$1315, $A3)</f>
        <v>57</v>
      </c>
      <c r="GP3">
        <f>SUMIFS(DataRegularSeason20242025!$AA$3:$AA$1315,DataRegularSeason20242025!$B$3:$B$1315, "&lt;=" &amp; GP$1, DataRegularSeason20242025!$D$3:$D$1315, $A3)+SUMIFS(DataRegularSeason20242025!$AB$3:$AB$1315,DataRegularSeason20242025!$B$3:$B$1315, "&lt;=" &amp; GP$1, DataRegularSeason20242025!$E$3:$E$1315, $A3)</f>
        <v>57</v>
      </c>
      <c r="GQ3">
        <f>SUMIFS(DataRegularSeason20242025!$AA$3:$AA$1315,DataRegularSeason20242025!$B$3:$B$1315, "&lt;=" &amp; GQ$1, DataRegularSeason20242025!$D$3:$D$1315, $A3)+SUMIFS(DataRegularSeason20242025!$AB$3:$AB$1315,DataRegularSeason20242025!$B$3:$B$1315, "&lt;=" &amp; GQ$1, DataRegularSeason20242025!$E$3:$E$1315, $A3)</f>
        <v>57</v>
      </c>
      <c r="GR3">
        <f>SUMIFS(DataRegularSeason20242025!$AA$3:$AA$1315,DataRegularSeason20242025!$B$3:$B$1315, "&lt;=" &amp; GR$1, DataRegularSeason20242025!$D$3:$D$1315, $A3)+SUMIFS(DataRegularSeason20242025!$AB$3:$AB$1315,DataRegularSeason20242025!$B$3:$B$1315, "&lt;=" &amp; GR$1, DataRegularSeason20242025!$E$3:$E$1315, $A3)</f>
        <v>57</v>
      </c>
      <c r="GS3">
        <f>SUMIFS(DataRegularSeason20242025!$AA$3:$AA$1315,DataRegularSeason20242025!$B$3:$B$1315, "&lt;=" &amp; GS$1, DataRegularSeason20242025!$D$3:$D$1315, $A3)+SUMIFS(DataRegularSeason20242025!$AB$3:$AB$1315,DataRegularSeason20242025!$B$3:$B$1315, "&lt;=" &amp; GS$1, DataRegularSeason20242025!$E$3:$E$1315, $A3)</f>
        <v>57</v>
      </c>
      <c r="GT3">
        <f>SUMIFS(DataRegularSeason20242025!$AA$3:$AA$1315,DataRegularSeason20242025!$B$3:$B$1315, "&lt;=" &amp; GT$1, DataRegularSeason20242025!$D$3:$D$1315, $A3)+SUMIFS(DataRegularSeason20242025!$AB$3:$AB$1315,DataRegularSeason20242025!$B$3:$B$1315, "&lt;=" &amp; GT$1, DataRegularSeason20242025!$E$3:$E$1315, $A3)</f>
        <v>57</v>
      </c>
      <c r="GU3">
        <f>SUMIFS(DataRegularSeason20242025!$AA$3:$AA$1315,DataRegularSeason20242025!$B$3:$B$1315, "&lt;=" &amp; GU$1, DataRegularSeason20242025!$D$3:$D$1315, $A3)+SUMIFS(DataRegularSeason20242025!$AB$3:$AB$1315,DataRegularSeason20242025!$B$3:$B$1315, "&lt;=" &amp; GU$1, DataRegularSeason20242025!$E$3:$E$1315, $A3)</f>
        <v>57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21</v>
      </c>
      <c r="BH5">
        <f>SUMIFS(DataRegularSeason20242025!$AA$3:$AA$1315,DataRegularSeason20242025!$B$3:$B$1315, "&lt;=" &amp; BH$1, DataRegularSeason20242025!$D$3:$D$1315, $A5)+SUMIFS(DataRegularSeason20242025!$AB$3:$AB$1315,DataRegularSeason20242025!$B$3:$B$1315, "&lt;=" &amp; BH$1, DataRegularSeason20242025!$E$3:$E$1315, $A5)</f>
        <v>21</v>
      </c>
      <c r="BI5">
        <f>SUMIFS(DataRegularSeason20242025!$AA$3:$AA$1315,DataRegularSeason20242025!$B$3:$B$1315, "&lt;=" &amp; BI$1, DataRegularSeason20242025!$D$3:$D$1315, $A5)+SUMIFS(DataRegularSeason20242025!$AB$3:$AB$1315,DataRegularSeason20242025!$B$3:$B$1315, "&lt;=" &amp; BI$1, DataRegularSeason20242025!$E$3:$E$1315, $A5)</f>
        <v>21</v>
      </c>
      <c r="BJ5">
        <f>SUMIFS(DataRegularSeason20242025!$AA$3:$AA$1315,DataRegularSeason20242025!$B$3:$B$1315, "&lt;=" &amp; BJ$1, DataRegularSeason20242025!$D$3:$D$1315, $A5)+SUMIFS(DataRegularSeason20242025!$AB$3:$AB$1315,DataRegularSeason20242025!$B$3:$B$1315, "&lt;=" &amp; BJ$1, DataRegularSeason20242025!$E$3:$E$1315, $A5)</f>
        <v>21</v>
      </c>
      <c r="BK5">
        <f>SUMIFS(DataRegularSeason20242025!$AA$3:$AA$1315,DataRegularSeason20242025!$B$3:$B$1315, "&lt;=" &amp; BK$1, DataRegularSeason20242025!$D$3:$D$1315, $A5)+SUMIFS(DataRegularSeason20242025!$AB$3:$AB$1315,DataRegularSeason20242025!$B$3:$B$1315, "&lt;=" &amp; BK$1, DataRegularSeason20242025!$E$3:$E$1315, $A5)</f>
        <v>22</v>
      </c>
      <c r="BL5">
        <f>SUMIFS(DataRegularSeason20242025!$AA$3:$AA$1315,DataRegularSeason20242025!$B$3:$B$1315, "&lt;=" &amp; BL$1, DataRegularSeason20242025!$D$3:$D$1315, $A5)+SUMIFS(DataRegularSeason20242025!$AB$3:$AB$1315,DataRegularSeason20242025!$B$3:$B$1315, "&lt;=" &amp; BL$1, DataRegularSeason20242025!$E$3:$E$1315, $A5)</f>
        <v>22</v>
      </c>
      <c r="BM5">
        <f>SUMIFS(DataRegularSeason20242025!$AA$3:$AA$1315,DataRegularSeason20242025!$B$3:$B$1315, "&lt;=" &amp; BM$1, DataRegularSeason20242025!$D$3:$D$1315, $A5)+SUMIFS(DataRegularSeason20242025!$AB$3:$AB$1315,DataRegularSeason20242025!$B$3:$B$1315, "&lt;=" &amp; BM$1, DataRegularSeason20242025!$E$3:$E$1315, $A5)</f>
        <v>22</v>
      </c>
      <c r="BN5">
        <f>SUMIFS(DataRegularSeason20242025!$AA$3:$AA$1315,DataRegularSeason20242025!$B$3:$B$1315, "&lt;=" &amp; BN$1, DataRegularSeason20242025!$D$3:$D$1315, $A5)+SUMIFS(DataRegularSeason20242025!$AB$3:$AB$1315,DataRegularSeason20242025!$B$3:$B$1315, "&lt;=" &amp; BN$1, DataRegularSeason20242025!$E$3:$E$1315, $A5)</f>
        <v>22</v>
      </c>
      <c r="BO5">
        <f>SUMIFS(DataRegularSeason20242025!$AA$3:$AA$1315,DataRegularSeason20242025!$B$3:$B$1315, "&lt;=" &amp; BO$1, DataRegularSeason20242025!$D$3:$D$1315, $A5)+SUMIFS(DataRegularSeason20242025!$AB$3:$AB$1315,DataRegularSeason20242025!$B$3:$B$1315, "&lt;=" &amp; BO$1, DataRegularSeason20242025!$E$3:$E$1315, $A5)</f>
        <v>24</v>
      </c>
      <c r="BP5">
        <f>SUMIFS(DataRegularSeason20242025!$AA$3:$AA$1315,DataRegularSeason20242025!$B$3:$B$1315, "&lt;=" &amp; BP$1, DataRegularSeason20242025!$D$3:$D$1315, $A5)+SUMIFS(DataRegularSeason20242025!$AB$3:$AB$1315,DataRegularSeason20242025!$B$3:$B$1315, "&lt;=" &amp; BP$1, DataRegularSeason20242025!$E$3:$E$1315, $A5)</f>
        <v>24</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34</v>
      </c>
      <c r="CB5">
        <f>SUMIFS(DataRegularSeason20242025!$AA$3:$AA$1315,DataRegularSeason20242025!$B$3:$B$1315, "&lt;=" &amp; CB$1, DataRegularSeason20242025!$D$3:$D$1315, $A5)+SUMIFS(DataRegularSeason20242025!$AB$3:$AB$1315,DataRegularSeason20242025!$B$3:$B$1315, "&lt;=" &amp; CB$1, DataRegularSeason20242025!$E$3:$E$1315, $A5)</f>
        <v>34</v>
      </c>
      <c r="CC5">
        <f>SUMIFS(DataRegularSeason20242025!$AA$3:$AA$1315,DataRegularSeason20242025!$B$3:$B$1315, "&lt;=" &amp; CC$1, DataRegularSeason20242025!$D$3:$D$1315, $A5)+SUMIFS(DataRegularSeason20242025!$AB$3:$AB$1315,DataRegularSeason20242025!$B$3:$B$1315, "&lt;=" &amp; CC$1, DataRegularSeason20242025!$E$3:$E$1315, $A5)</f>
        <v>36</v>
      </c>
      <c r="CD5">
        <f>SUMIFS(DataRegularSeason20242025!$AA$3:$AA$1315,DataRegularSeason20242025!$B$3:$B$1315, "&lt;=" &amp; CD$1, DataRegularSeason20242025!$D$3:$D$1315, $A5)+SUMIFS(DataRegularSeason20242025!$AB$3:$AB$1315,DataRegularSeason20242025!$B$3:$B$1315, "&lt;=" &amp; CD$1, DataRegularSeason20242025!$E$3:$E$1315, $A5)</f>
        <v>36</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38</v>
      </c>
      <c r="CH5">
        <f>SUMIFS(DataRegularSeason20242025!$AA$3:$AA$1315,DataRegularSeason20242025!$B$3:$B$1315, "&lt;=" &amp; CH$1, DataRegularSeason20242025!$D$3:$D$1315, $A5)+SUMIFS(DataRegularSeason20242025!$AB$3:$AB$1315,DataRegularSeason20242025!$B$3:$B$1315, "&lt;=" &amp; CH$1, DataRegularSeason20242025!$E$3:$E$1315, $A5)</f>
        <v>38</v>
      </c>
      <c r="CI5">
        <f>SUMIFS(DataRegularSeason20242025!$AA$3:$AA$1315,DataRegularSeason20242025!$B$3:$B$1315, "&lt;=" &amp; CI$1, DataRegularSeason20242025!$D$3:$D$1315, $A5)+SUMIFS(DataRegularSeason20242025!$AB$3:$AB$1315,DataRegularSeason20242025!$B$3:$B$1315, "&lt;=" &amp; CI$1, DataRegularSeason20242025!$E$3:$E$1315, $A5)</f>
        <v>38</v>
      </c>
      <c r="CJ5">
        <f>SUMIFS(DataRegularSeason20242025!$AA$3:$AA$1315,DataRegularSeason20242025!$B$3:$B$1315, "&lt;=" &amp; CJ$1, DataRegularSeason20242025!$D$3:$D$1315, $A5)+SUMIFS(DataRegularSeason20242025!$AB$3:$AB$1315,DataRegularSeason20242025!$B$3:$B$1315, "&lt;=" &amp; CJ$1, DataRegularSeason20242025!$E$3:$E$1315, $A5)</f>
        <v>38</v>
      </c>
      <c r="CK5">
        <f>SUMIFS(DataRegularSeason20242025!$AA$3:$AA$1315,DataRegularSeason20242025!$B$3:$B$1315, "&lt;=" &amp; CK$1, DataRegularSeason20242025!$D$3:$D$1315, $A5)+SUMIFS(DataRegularSeason20242025!$AB$3:$AB$1315,DataRegularSeason20242025!$B$3:$B$1315, "&lt;=" &amp; CK$1, DataRegularSeason20242025!$E$3:$E$1315, $A5)</f>
        <v>38</v>
      </c>
      <c r="CL5">
        <f>SUMIFS(DataRegularSeason20242025!$AA$3:$AA$1315,DataRegularSeason20242025!$B$3:$B$1315, "&lt;=" &amp; CL$1, DataRegularSeason20242025!$D$3:$D$1315, $A5)+SUMIFS(DataRegularSeason20242025!$AB$3:$AB$1315,DataRegularSeason20242025!$B$3:$B$1315, "&lt;=" &amp; CL$1, DataRegularSeason20242025!$E$3:$E$1315, $A5)</f>
        <v>38</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41</v>
      </c>
      <c r="CW5">
        <f>SUMIFS(DataRegularSeason20242025!$AA$3:$AA$1315,DataRegularSeason20242025!$B$3:$B$1315, "&lt;=" &amp; CW$1, DataRegularSeason20242025!$D$3:$D$1315, $A5)+SUMIFS(DataRegularSeason20242025!$AB$3:$AB$1315,DataRegularSeason20242025!$B$3:$B$1315, "&lt;=" &amp; CW$1, DataRegularSeason20242025!$E$3:$E$1315, $A5)</f>
        <v>41</v>
      </c>
      <c r="CX5">
        <f>SUMIFS(DataRegularSeason20242025!$AA$3:$AA$1315,DataRegularSeason20242025!$B$3:$B$1315, "&lt;=" &amp; CX$1, DataRegularSeason20242025!$D$3:$D$1315, $A5)+SUMIFS(DataRegularSeason20242025!$AB$3:$AB$1315,DataRegularSeason20242025!$B$3:$B$1315, "&lt;=" &amp; CX$1, DataRegularSeason20242025!$E$3:$E$1315, $A5)</f>
        <v>41</v>
      </c>
      <c r="CY5">
        <f>SUMIFS(DataRegularSeason20242025!$AA$3:$AA$1315,DataRegularSeason20242025!$B$3:$B$1315, "&lt;=" &amp; CY$1, DataRegularSeason20242025!$D$3:$D$1315, $A5)+SUMIFS(DataRegularSeason20242025!$AB$3:$AB$1315,DataRegularSeason20242025!$B$3:$B$1315, "&lt;=" &amp; CY$1, DataRegularSeason20242025!$E$3:$E$1315, $A5)</f>
        <v>41</v>
      </c>
      <c r="CZ5">
        <f>SUMIFS(DataRegularSeason20242025!$AA$3:$AA$1315,DataRegularSeason20242025!$B$3:$B$1315, "&lt;=" &amp; CZ$1, DataRegularSeason20242025!$D$3:$D$1315, $A5)+SUMIFS(DataRegularSeason20242025!$AB$3:$AB$1315,DataRegularSeason20242025!$B$3:$B$1315, "&lt;=" &amp; CZ$1, DataRegularSeason20242025!$E$3:$E$1315, $A5)</f>
        <v>43</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48</v>
      </c>
      <c r="DF5">
        <f>SUMIFS(DataRegularSeason20242025!$AA$3:$AA$1315,DataRegularSeason20242025!$B$3:$B$1315, "&lt;=" &amp; DF$1, DataRegularSeason20242025!$D$3:$D$1315, $A5)+SUMIFS(DataRegularSeason20242025!$AB$3:$AB$1315,DataRegularSeason20242025!$B$3:$B$1315, "&lt;=" &amp; DF$1, DataRegularSeason20242025!$E$3:$E$1315, $A5)</f>
        <v>48</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52</v>
      </c>
      <c r="DI5">
        <f>SUMIFS(DataRegularSeason20242025!$AA$3:$AA$1315,DataRegularSeason20242025!$B$3:$B$1315, "&lt;=" &amp; DI$1, DataRegularSeason20242025!$D$3:$D$1315, $A5)+SUMIFS(DataRegularSeason20242025!$AB$3:$AB$1315,DataRegularSeason20242025!$B$3:$B$1315, "&lt;=" &amp; DI$1, DataRegularSeason20242025!$E$3:$E$1315, $A5)</f>
        <v>52</v>
      </c>
      <c r="DJ5">
        <f>SUMIFS(DataRegularSeason20242025!$AA$3:$AA$1315,DataRegularSeason20242025!$B$3:$B$1315, "&lt;=" &amp; DJ$1, DataRegularSeason20242025!$D$3:$D$1315, $A5)+SUMIFS(DataRegularSeason20242025!$AB$3:$AB$1315,DataRegularSeason20242025!$B$3:$B$1315, "&lt;=" &amp; DJ$1, DataRegularSeason20242025!$E$3:$E$1315, $A5)</f>
        <v>52</v>
      </c>
      <c r="DK5">
        <f>SUMIFS(DataRegularSeason20242025!$AA$3:$AA$1315,DataRegularSeason20242025!$B$3:$B$1315, "&lt;=" &amp; DK$1, DataRegularSeason20242025!$D$3:$D$1315, $A5)+SUMIFS(DataRegularSeason20242025!$AB$3:$AB$1315,DataRegularSeason20242025!$B$3:$B$1315, "&lt;=" &amp; DK$1, DataRegularSeason20242025!$E$3:$E$1315, $A5)</f>
        <v>52</v>
      </c>
      <c r="DL5">
        <f>SUMIFS(DataRegularSeason20242025!$AA$3:$AA$1315,DataRegularSeason20242025!$B$3:$B$1315, "&lt;=" &amp; DL$1, DataRegularSeason20242025!$D$3:$D$1315, $A5)+SUMIFS(DataRegularSeason20242025!$AB$3:$AB$1315,DataRegularSeason20242025!$B$3:$B$1315, "&lt;=" &amp; DL$1, DataRegularSeason20242025!$E$3:$E$1315, $A5)</f>
        <v>52</v>
      </c>
      <c r="DM5">
        <f>SUMIFS(DataRegularSeason20242025!$AA$3:$AA$1315,DataRegularSeason20242025!$B$3:$B$1315, "&lt;=" &amp; DM$1, DataRegularSeason20242025!$D$3:$D$1315, $A5)+SUMIFS(DataRegularSeason20242025!$AB$3:$AB$1315,DataRegularSeason20242025!$B$3:$B$1315, "&lt;=" &amp; DM$1, DataRegularSeason20242025!$E$3:$E$1315, $A5)</f>
        <v>52</v>
      </c>
      <c r="DN5">
        <f>SUMIFS(DataRegularSeason20242025!$AA$3:$AA$1315,DataRegularSeason20242025!$B$3:$B$1315, "&lt;=" &amp; DN$1, DataRegularSeason20242025!$D$3:$D$1315, $A5)+SUMIFS(DataRegularSeason20242025!$AB$3:$AB$1315,DataRegularSeason20242025!$B$3:$B$1315, "&lt;=" &amp; DN$1, DataRegularSeason20242025!$E$3:$E$1315, $A5)</f>
        <v>52</v>
      </c>
      <c r="DO5">
        <f>SUMIFS(DataRegularSeason20242025!$AA$3:$AA$1315,DataRegularSeason20242025!$B$3:$B$1315, "&lt;=" &amp; DO$1, DataRegularSeason20242025!$D$3:$D$1315, $A5)+SUMIFS(DataRegularSeason20242025!$AB$3:$AB$1315,DataRegularSeason20242025!$B$3:$B$1315, "&lt;=" &amp; DO$1, DataRegularSeason20242025!$E$3:$E$1315, $A5)</f>
        <v>52</v>
      </c>
      <c r="DP5">
        <f>SUMIFS(DataRegularSeason20242025!$AA$3:$AA$1315,DataRegularSeason20242025!$B$3:$B$1315, "&lt;=" &amp; DP$1, DataRegularSeason20242025!$D$3:$D$1315, $A5)+SUMIFS(DataRegularSeason20242025!$AB$3:$AB$1315,DataRegularSeason20242025!$B$3:$B$1315, "&lt;=" &amp; DP$1, DataRegularSeason20242025!$E$3:$E$1315, $A5)</f>
        <v>52</v>
      </c>
      <c r="DQ5">
        <f>SUMIFS(DataRegularSeason20242025!$AA$3:$AA$1315,DataRegularSeason20242025!$B$3:$B$1315, "&lt;=" &amp; DQ$1, DataRegularSeason20242025!$D$3:$D$1315, $A5)+SUMIFS(DataRegularSeason20242025!$AB$3:$AB$1315,DataRegularSeason20242025!$B$3:$B$1315, "&lt;=" &amp; DQ$1, DataRegularSeason20242025!$E$3:$E$1315, $A5)</f>
        <v>52</v>
      </c>
      <c r="DR5">
        <f>SUMIFS(DataRegularSeason20242025!$AA$3:$AA$1315,DataRegularSeason20242025!$B$3:$B$1315, "&lt;=" &amp; DR$1, DataRegularSeason20242025!$D$3:$D$1315, $A5)+SUMIFS(DataRegularSeason20242025!$AB$3:$AB$1315,DataRegularSeason20242025!$B$3:$B$1315, "&lt;=" &amp; DR$1, DataRegularSeason20242025!$E$3:$E$1315, $A5)</f>
        <v>52</v>
      </c>
      <c r="DS5">
        <f>SUMIFS(DataRegularSeason20242025!$AA$3:$AA$1315,DataRegularSeason20242025!$B$3:$B$1315, "&lt;=" &amp; DS$1, DataRegularSeason20242025!$D$3:$D$1315, $A5)+SUMIFS(DataRegularSeason20242025!$AB$3:$AB$1315,DataRegularSeason20242025!$B$3:$B$1315, "&lt;=" &amp; DS$1, DataRegularSeason20242025!$E$3:$E$1315, $A5)</f>
        <v>52</v>
      </c>
      <c r="DT5">
        <f>SUMIFS(DataRegularSeason20242025!$AA$3:$AA$1315,DataRegularSeason20242025!$B$3:$B$1315, "&lt;=" &amp; DT$1, DataRegularSeason20242025!$D$3:$D$1315, $A5)+SUMIFS(DataRegularSeason20242025!$AB$3:$AB$1315,DataRegularSeason20242025!$B$3:$B$1315, "&lt;=" &amp; DT$1, DataRegularSeason20242025!$E$3:$E$1315, $A5)</f>
        <v>52</v>
      </c>
      <c r="DU5">
        <f>SUMIFS(DataRegularSeason20242025!$AA$3:$AA$1315,DataRegularSeason20242025!$B$3:$B$1315, "&lt;=" &amp; DU$1, DataRegularSeason20242025!$D$3:$D$1315, $A5)+SUMIFS(DataRegularSeason20242025!$AB$3:$AB$1315,DataRegularSeason20242025!$B$3:$B$1315, "&lt;=" &amp; DU$1, DataRegularSeason20242025!$E$3:$E$1315, $A5)</f>
        <v>52</v>
      </c>
      <c r="DV5">
        <f>SUMIFS(DataRegularSeason20242025!$AA$3:$AA$1315,DataRegularSeason20242025!$B$3:$B$1315, "&lt;=" &amp; DV$1, DataRegularSeason20242025!$D$3:$D$1315, $A5)+SUMIFS(DataRegularSeason20242025!$AB$3:$AB$1315,DataRegularSeason20242025!$B$3:$B$1315, "&lt;=" &amp; DV$1, DataRegularSeason20242025!$E$3:$E$1315, $A5)</f>
        <v>52</v>
      </c>
      <c r="DW5">
        <f>SUMIFS(DataRegularSeason20242025!$AA$3:$AA$1315,DataRegularSeason20242025!$B$3:$B$1315, "&lt;=" &amp; DW$1, DataRegularSeason20242025!$D$3:$D$1315, $A5)+SUMIFS(DataRegularSeason20242025!$AB$3:$AB$1315,DataRegularSeason20242025!$B$3:$B$1315, "&lt;=" &amp; DW$1, DataRegularSeason20242025!$E$3:$E$1315, $A5)</f>
        <v>52</v>
      </c>
      <c r="DX5">
        <f>SUMIFS(DataRegularSeason20242025!$AA$3:$AA$1315,DataRegularSeason20242025!$B$3:$B$1315, "&lt;=" &amp; DX$1, DataRegularSeason20242025!$D$3:$D$1315, $A5)+SUMIFS(DataRegularSeason20242025!$AB$3:$AB$1315,DataRegularSeason20242025!$B$3:$B$1315, "&lt;=" &amp; DX$1, DataRegularSeason20242025!$E$3:$E$1315, $A5)</f>
        <v>52</v>
      </c>
      <c r="DY5">
        <f>SUMIFS(DataRegularSeason20242025!$AA$3:$AA$1315,DataRegularSeason20242025!$B$3:$B$1315, "&lt;=" &amp; DY$1, DataRegularSeason20242025!$D$3:$D$1315, $A5)+SUMIFS(DataRegularSeason20242025!$AB$3:$AB$1315,DataRegularSeason20242025!$B$3:$B$1315, "&lt;=" &amp; DY$1, DataRegularSeason20242025!$E$3:$E$1315, $A5)</f>
        <v>52</v>
      </c>
      <c r="DZ5">
        <f>SUMIFS(DataRegularSeason20242025!$AA$3:$AA$1315,DataRegularSeason20242025!$B$3:$B$1315, "&lt;=" &amp; DZ$1, DataRegularSeason20242025!$D$3:$D$1315, $A5)+SUMIFS(DataRegularSeason20242025!$AB$3:$AB$1315,DataRegularSeason20242025!$B$3:$B$1315, "&lt;=" &amp; DZ$1, DataRegularSeason20242025!$E$3:$E$1315, $A5)</f>
        <v>52</v>
      </c>
      <c r="EA5">
        <f>SUMIFS(DataRegularSeason20242025!$AA$3:$AA$1315,DataRegularSeason20242025!$B$3:$B$1315, "&lt;=" &amp; EA$1, DataRegularSeason20242025!$D$3:$D$1315, $A5)+SUMIFS(DataRegularSeason20242025!$AB$3:$AB$1315,DataRegularSeason20242025!$B$3:$B$1315, "&lt;=" &amp; EA$1, DataRegularSeason20242025!$E$3:$E$1315, $A5)</f>
        <v>52</v>
      </c>
      <c r="EB5">
        <f>SUMIFS(DataRegularSeason20242025!$AA$3:$AA$1315,DataRegularSeason20242025!$B$3:$B$1315, "&lt;=" &amp; EB$1, DataRegularSeason20242025!$D$3:$D$1315, $A5)+SUMIFS(DataRegularSeason20242025!$AB$3:$AB$1315,DataRegularSeason20242025!$B$3:$B$1315, "&lt;=" &amp; EB$1, DataRegularSeason20242025!$E$3:$E$1315, $A5)</f>
        <v>52</v>
      </c>
      <c r="EC5">
        <f>SUMIFS(DataRegularSeason20242025!$AA$3:$AA$1315,DataRegularSeason20242025!$B$3:$B$1315, "&lt;=" &amp; EC$1, DataRegularSeason20242025!$D$3:$D$1315, $A5)+SUMIFS(DataRegularSeason20242025!$AB$3:$AB$1315,DataRegularSeason20242025!$B$3:$B$1315, "&lt;=" &amp; EC$1, DataRegularSeason20242025!$E$3:$E$1315, $A5)</f>
        <v>52</v>
      </c>
      <c r="ED5">
        <f>SUMIFS(DataRegularSeason20242025!$AA$3:$AA$1315,DataRegularSeason20242025!$B$3:$B$1315, "&lt;=" &amp; ED$1, DataRegularSeason20242025!$D$3:$D$1315, $A5)+SUMIFS(DataRegularSeason20242025!$AB$3:$AB$1315,DataRegularSeason20242025!$B$3:$B$1315, "&lt;=" &amp; ED$1, DataRegularSeason20242025!$E$3:$E$1315, $A5)</f>
        <v>52</v>
      </c>
      <c r="EE5">
        <f>SUMIFS(DataRegularSeason20242025!$AA$3:$AA$1315,DataRegularSeason20242025!$B$3:$B$1315, "&lt;=" &amp; EE$1, DataRegularSeason20242025!$D$3:$D$1315, $A5)+SUMIFS(DataRegularSeason20242025!$AB$3:$AB$1315,DataRegularSeason20242025!$B$3:$B$1315, "&lt;=" &amp; EE$1, DataRegularSeason20242025!$E$3:$E$1315, $A5)</f>
        <v>52</v>
      </c>
      <c r="EF5">
        <f>SUMIFS(DataRegularSeason20242025!$AA$3:$AA$1315,DataRegularSeason20242025!$B$3:$B$1315, "&lt;=" &amp; EF$1, DataRegularSeason20242025!$D$3:$D$1315, $A5)+SUMIFS(DataRegularSeason20242025!$AB$3:$AB$1315,DataRegularSeason20242025!$B$3:$B$1315, "&lt;=" &amp; EF$1, DataRegularSeason20242025!$E$3:$E$1315, $A5)</f>
        <v>52</v>
      </c>
      <c r="EG5">
        <f>SUMIFS(DataRegularSeason20242025!$AA$3:$AA$1315,DataRegularSeason20242025!$B$3:$B$1315, "&lt;=" &amp; EG$1, DataRegularSeason20242025!$D$3:$D$1315, $A5)+SUMIFS(DataRegularSeason20242025!$AB$3:$AB$1315,DataRegularSeason20242025!$B$3:$B$1315, "&lt;=" &amp; EG$1, DataRegularSeason20242025!$E$3:$E$1315, $A5)</f>
        <v>52</v>
      </c>
      <c r="EH5">
        <f>SUMIFS(DataRegularSeason20242025!$AA$3:$AA$1315,DataRegularSeason20242025!$B$3:$B$1315, "&lt;=" &amp; EH$1, DataRegularSeason20242025!$D$3:$D$1315, $A5)+SUMIFS(DataRegularSeason20242025!$AB$3:$AB$1315,DataRegularSeason20242025!$B$3:$B$1315, "&lt;=" &amp; EH$1, DataRegularSeason20242025!$E$3:$E$1315, $A5)</f>
        <v>52</v>
      </c>
      <c r="EI5">
        <f>SUMIFS(DataRegularSeason20242025!$AA$3:$AA$1315,DataRegularSeason20242025!$B$3:$B$1315, "&lt;=" &amp; EI$1, DataRegularSeason20242025!$D$3:$D$1315, $A5)+SUMIFS(DataRegularSeason20242025!$AB$3:$AB$1315,DataRegularSeason20242025!$B$3:$B$1315, "&lt;=" &amp; EI$1, DataRegularSeason20242025!$E$3:$E$1315, $A5)</f>
        <v>52</v>
      </c>
      <c r="EJ5">
        <f>SUMIFS(DataRegularSeason20242025!$AA$3:$AA$1315,DataRegularSeason20242025!$B$3:$B$1315, "&lt;=" &amp; EJ$1, DataRegularSeason20242025!$D$3:$D$1315, $A5)+SUMIFS(DataRegularSeason20242025!$AB$3:$AB$1315,DataRegularSeason20242025!$B$3:$B$1315, "&lt;=" &amp; EJ$1, DataRegularSeason20242025!$E$3:$E$1315, $A5)</f>
        <v>52</v>
      </c>
      <c r="EK5">
        <f>SUMIFS(DataRegularSeason20242025!$AA$3:$AA$1315,DataRegularSeason20242025!$B$3:$B$1315, "&lt;=" &amp; EK$1, DataRegularSeason20242025!$D$3:$D$1315, $A5)+SUMIFS(DataRegularSeason20242025!$AB$3:$AB$1315,DataRegularSeason20242025!$B$3:$B$1315, "&lt;=" &amp; EK$1, DataRegularSeason20242025!$E$3:$E$1315, $A5)</f>
        <v>52</v>
      </c>
      <c r="EL5">
        <f>SUMIFS(DataRegularSeason20242025!$AA$3:$AA$1315,DataRegularSeason20242025!$B$3:$B$1315, "&lt;=" &amp; EL$1, DataRegularSeason20242025!$D$3:$D$1315, $A5)+SUMIFS(DataRegularSeason20242025!$AB$3:$AB$1315,DataRegularSeason20242025!$B$3:$B$1315, "&lt;=" &amp; EL$1, DataRegularSeason20242025!$E$3:$E$1315, $A5)</f>
        <v>52</v>
      </c>
      <c r="EM5">
        <f>SUMIFS(DataRegularSeason20242025!$AA$3:$AA$1315,DataRegularSeason20242025!$B$3:$B$1315, "&lt;=" &amp; EM$1, DataRegularSeason20242025!$D$3:$D$1315, $A5)+SUMIFS(DataRegularSeason20242025!$AB$3:$AB$1315,DataRegularSeason20242025!$B$3:$B$1315, "&lt;=" &amp; EM$1, DataRegularSeason20242025!$E$3:$E$1315, $A5)</f>
        <v>52</v>
      </c>
      <c r="EN5">
        <f>SUMIFS(DataRegularSeason20242025!$AA$3:$AA$1315,DataRegularSeason20242025!$B$3:$B$1315, "&lt;=" &amp; EN$1, DataRegularSeason20242025!$D$3:$D$1315, $A5)+SUMIFS(DataRegularSeason20242025!$AB$3:$AB$1315,DataRegularSeason20242025!$B$3:$B$1315, "&lt;=" &amp; EN$1, DataRegularSeason20242025!$E$3:$E$1315, $A5)</f>
        <v>52</v>
      </c>
      <c r="EO5">
        <f>SUMIFS(DataRegularSeason20242025!$AA$3:$AA$1315,DataRegularSeason20242025!$B$3:$B$1315, "&lt;=" &amp; EO$1, DataRegularSeason20242025!$D$3:$D$1315, $A5)+SUMIFS(DataRegularSeason20242025!$AB$3:$AB$1315,DataRegularSeason20242025!$B$3:$B$1315, "&lt;=" &amp; EO$1, DataRegularSeason20242025!$E$3:$E$1315, $A5)</f>
        <v>52</v>
      </c>
      <c r="EP5">
        <f>SUMIFS(DataRegularSeason20242025!$AA$3:$AA$1315,DataRegularSeason20242025!$B$3:$B$1315, "&lt;=" &amp; EP$1, DataRegularSeason20242025!$D$3:$D$1315, $A5)+SUMIFS(DataRegularSeason20242025!$AB$3:$AB$1315,DataRegularSeason20242025!$B$3:$B$1315, "&lt;=" &amp; EP$1, DataRegularSeason20242025!$E$3:$E$1315, $A5)</f>
        <v>52</v>
      </c>
      <c r="EQ5">
        <f>SUMIFS(DataRegularSeason20242025!$AA$3:$AA$1315,DataRegularSeason20242025!$B$3:$B$1315, "&lt;=" &amp; EQ$1, DataRegularSeason20242025!$D$3:$D$1315, $A5)+SUMIFS(DataRegularSeason20242025!$AB$3:$AB$1315,DataRegularSeason20242025!$B$3:$B$1315, "&lt;=" &amp; EQ$1, DataRegularSeason20242025!$E$3:$E$1315, $A5)</f>
        <v>52</v>
      </c>
      <c r="ER5">
        <f>SUMIFS(DataRegularSeason20242025!$AA$3:$AA$1315,DataRegularSeason20242025!$B$3:$B$1315, "&lt;=" &amp; ER$1, DataRegularSeason20242025!$D$3:$D$1315, $A5)+SUMIFS(DataRegularSeason20242025!$AB$3:$AB$1315,DataRegularSeason20242025!$B$3:$B$1315, "&lt;=" &amp; ER$1, DataRegularSeason20242025!$E$3:$E$1315, $A5)</f>
        <v>52</v>
      </c>
      <c r="ES5">
        <f>SUMIFS(DataRegularSeason20242025!$AA$3:$AA$1315,DataRegularSeason20242025!$B$3:$B$1315, "&lt;=" &amp; ES$1, DataRegularSeason20242025!$D$3:$D$1315, $A5)+SUMIFS(DataRegularSeason20242025!$AB$3:$AB$1315,DataRegularSeason20242025!$B$3:$B$1315, "&lt;=" &amp; ES$1, DataRegularSeason20242025!$E$3:$E$1315, $A5)</f>
        <v>52</v>
      </c>
      <c r="ET5">
        <f>SUMIFS(DataRegularSeason20242025!$AA$3:$AA$1315,DataRegularSeason20242025!$B$3:$B$1315, "&lt;=" &amp; ET$1, DataRegularSeason20242025!$D$3:$D$1315, $A5)+SUMIFS(DataRegularSeason20242025!$AB$3:$AB$1315,DataRegularSeason20242025!$B$3:$B$1315, "&lt;=" &amp; ET$1, DataRegularSeason20242025!$E$3:$E$1315, $A5)</f>
        <v>52</v>
      </c>
      <c r="EU5">
        <f>SUMIFS(DataRegularSeason20242025!$AA$3:$AA$1315,DataRegularSeason20242025!$B$3:$B$1315, "&lt;=" &amp; EU$1, DataRegularSeason20242025!$D$3:$D$1315, $A5)+SUMIFS(DataRegularSeason20242025!$AB$3:$AB$1315,DataRegularSeason20242025!$B$3:$B$1315, "&lt;=" &amp; EU$1, DataRegularSeason20242025!$E$3:$E$1315, $A5)</f>
        <v>52</v>
      </c>
      <c r="EV5">
        <f>SUMIFS(DataRegularSeason20242025!$AA$3:$AA$1315,DataRegularSeason20242025!$B$3:$B$1315, "&lt;=" &amp; EV$1, DataRegularSeason20242025!$D$3:$D$1315, $A5)+SUMIFS(DataRegularSeason20242025!$AB$3:$AB$1315,DataRegularSeason20242025!$B$3:$B$1315, "&lt;=" &amp; EV$1, DataRegularSeason20242025!$E$3:$E$1315, $A5)</f>
        <v>52</v>
      </c>
      <c r="EW5">
        <f>SUMIFS(DataRegularSeason20242025!$AA$3:$AA$1315,DataRegularSeason20242025!$B$3:$B$1315, "&lt;=" &amp; EW$1, DataRegularSeason20242025!$D$3:$D$1315, $A5)+SUMIFS(DataRegularSeason20242025!$AB$3:$AB$1315,DataRegularSeason20242025!$B$3:$B$1315, "&lt;=" &amp; EW$1, DataRegularSeason20242025!$E$3:$E$1315, $A5)</f>
        <v>52</v>
      </c>
      <c r="EX5">
        <f>SUMIFS(DataRegularSeason20242025!$AA$3:$AA$1315,DataRegularSeason20242025!$B$3:$B$1315, "&lt;=" &amp; EX$1, DataRegularSeason20242025!$D$3:$D$1315, $A5)+SUMIFS(DataRegularSeason20242025!$AB$3:$AB$1315,DataRegularSeason20242025!$B$3:$B$1315, "&lt;=" &amp; EX$1, DataRegularSeason20242025!$E$3:$E$1315, $A5)</f>
        <v>52</v>
      </c>
      <c r="EY5">
        <f>SUMIFS(DataRegularSeason20242025!$AA$3:$AA$1315,DataRegularSeason20242025!$B$3:$B$1315, "&lt;=" &amp; EY$1, DataRegularSeason20242025!$D$3:$D$1315, $A5)+SUMIFS(DataRegularSeason20242025!$AB$3:$AB$1315,DataRegularSeason20242025!$B$3:$B$1315, "&lt;=" &amp; EY$1, DataRegularSeason20242025!$E$3:$E$1315, $A5)</f>
        <v>52</v>
      </c>
      <c r="EZ5">
        <f>SUMIFS(DataRegularSeason20242025!$AA$3:$AA$1315,DataRegularSeason20242025!$B$3:$B$1315, "&lt;=" &amp; EZ$1, DataRegularSeason20242025!$D$3:$D$1315, $A5)+SUMIFS(DataRegularSeason20242025!$AB$3:$AB$1315,DataRegularSeason20242025!$B$3:$B$1315, "&lt;=" &amp; EZ$1, DataRegularSeason20242025!$E$3:$E$1315, $A5)</f>
        <v>52</v>
      </c>
      <c r="FA5">
        <f>SUMIFS(DataRegularSeason20242025!$AA$3:$AA$1315,DataRegularSeason20242025!$B$3:$B$1315, "&lt;=" &amp; FA$1, DataRegularSeason20242025!$D$3:$D$1315, $A5)+SUMIFS(DataRegularSeason20242025!$AB$3:$AB$1315,DataRegularSeason20242025!$B$3:$B$1315, "&lt;=" &amp; FA$1, DataRegularSeason20242025!$E$3:$E$1315, $A5)</f>
        <v>52</v>
      </c>
      <c r="FB5">
        <f>SUMIFS(DataRegularSeason20242025!$AA$3:$AA$1315,DataRegularSeason20242025!$B$3:$B$1315, "&lt;=" &amp; FB$1, DataRegularSeason20242025!$D$3:$D$1315, $A5)+SUMIFS(DataRegularSeason20242025!$AB$3:$AB$1315,DataRegularSeason20242025!$B$3:$B$1315, "&lt;=" &amp; FB$1, DataRegularSeason20242025!$E$3:$E$1315, $A5)</f>
        <v>52</v>
      </c>
      <c r="FC5">
        <f>SUMIFS(DataRegularSeason20242025!$AA$3:$AA$1315,DataRegularSeason20242025!$B$3:$B$1315, "&lt;=" &amp; FC$1, DataRegularSeason20242025!$D$3:$D$1315, $A5)+SUMIFS(DataRegularSeason20242025!$AB$3:$AB$1315,DataRegularSeason20242025!$B$3:$B$1315, "&lt;=" &amp; FC$1, DataRegularSeason20242025!$E$3:$E$1315, $A5)</f>
        <v>52</v>
      </c>
      <c r="FD5">
        <f>SUMIFS(DataRegularSeason20242025!$AA$3:$AA$1315,DataRegularSeason20242025!$B$3:$B$1315, "&lt;=" &amp; FD$1, DataRegularSeason20242025!$D$3:$D$1315, $A5)+SUMIFS(DataRegularSeason20242025!$AB$3:$AB$1315,DataRegularSeason20242025!$B$3:$B$1315, "&lt;=" &amp; FD$1, DataRegularSeason20242025!$E$3:$E$1315, $A5)</f>
        <v>52</v>
      </c>
      <c r="FE5">
        <f>SUMIFS(DataRegularSeason20242025!$AA$3:$AA$1315,DataRegularSeason20242025!$B$3:$B$1315, "&lt;=" &amp; FE$1, DataRegularSeason20242025!$D$3:$D$1315, $A5)+SUMIFS(DataRegularSeason20242025!$AB$3:$AB$1315,DataRegularSeason20242025!$B$3:$B$1315, "&lt;=" &amp; FE$1, DataRegularSeason20242025!$E$3:$E$1315, $A5)</f>
        <v>52</v>
      </c>
      <c r="FF5">
        <f>SUMIFS(DataRegularSeason20242025!$AA$3:$AA$1315,DataRegularSeason20242025!$B$3:$B$1315, "&lt;=" &amp; FF$1, DataRegularSeason20242025!$D$3:$D$1315, $A5)+SUMIFS(DataRegularSeason20242025!$AB$3:$AB$1315,DataRegularSeason20242025!$B$3:$B$1315, "&lt;=" &amp; FF$1, DataRegularSeason20242025!$E$3:$E$1315, $A5)</f>
        <v>52</v>
      </c>
      <c r="FG5">
        <f>SUMIFS(DataRegularSeason20242025!$AA$3:$AA$1315,DataRegularSeason20242025!$B$3:$B$1315, "&lt;=" &amp; FG$1, DataRegularSeason20242025!$D$3:$D$1315, $A5)+SUMIFS(DataRegularSeason20242025!$AB$3:$AB$1315,DataRegularSeason20242025!$B$3:$B$1315, "&lt;=" &amp; FG$1, DataRegularSeason20242025!$E$3:$E$1315, $A5)</f>
        <v>52</v>
      </c>
      <c r="FH5">
        <f>SUMIFS(DataRegularSeason20242025!$AA$3:$AA$1315,DataRegularSeason20242025!$B$3:$B$1315, "&lt;=" &amp; FH$1, DataRegularSeason20242025!$D$3:$D$1315, $A5)+SUMIFS(DataRegularSeason20242025!$AB$3:$AB$1315,DataRegularSeason20242025!$B$3:$B$1315, "&lt;=" &amp; FH$1, DataRegularSeason20242025!$E$3:$E$1315, $A5)</f>
        <v>52</v>
      </c>
      <c r="FI5">
        <f>SUMIFS(DataRegularSeason20242025!$AA$3:$AA$1315,DataRegularSeason20242025!$B$3:$B$1315, "&lt;=" &amp; FI$1, DataRegularSeason20242025!$D$3:$D$1315, $A5)+SUMIFS(DataRegularSeason20242025!$AB$3:$AB$1315,DataRegularSeason20242025!$B$3:$B$1315, "&lt;=" &amp; FI$1, DataRegularSeason20242025!$E$3:$E$1315, $A5)</f>
        <v>52</v>
      </c>
      <c r="FJ5">
        <f>SUMIFS(DataRegularSeason20242025!$AA$3:$AA$1315,DataRegularSeason20242025!$B$3:$B$1315, "&lt;=" &amp; FJ$1, DataRegularSeason20242025!$D$3:$D$1315, $A5)+SUMIFS(DataRegularSeason20242025!$AB$3:$AB$1315,DataRegularSeason20242025!$B$3:$B$1315, "&lt;=" &amp; FJ$1, DataRegularSeason20242025!$E$3:$E$1315, $A5)</f>
        <v>52</v>
      </c>
      <c r="FK5">
        <f>SUMIFS(DataRegularSeason20242025!$AA$3:$AA$1315,DataRegularSeason20242025!$B$3:$B$1315, "&lt;=" &amp; FK$1, DataRegularSeason20242025!$D$3:$D$1315, $A5)+SUMIFS(DataRegularSeason20242025!$AB$3:$AB$1315,DataRegularSeason20242025!$B$3:$B$1315, "&lt;=" &amp; FK$1, DataRegularSeason20242025!$E$3:$E$1315, $A5)</f>
        <v>52</v>
      </c>
      <c r="FL5">
        <f>SUMIFS(DataRegularSeason20242025!$AA$3:$AA$1315,DataRegularSeason20242025!$B$3:$B$1315, "&lt;=" &amp; FL$1, DataRegularSeason20242025!$D$3:$D$1315, $A5)+SUMIFS(DataRegularSeason20242025!$AB$3:$AB$1315,DataRegularSeason20242025!$B$3:$B$1315, "&lt;=" &amp; FL$1, DataRegularSeason20242025!$E$3:$E$1315, $A5)</f>
        <v>52</v>
      </c>
      <c r="FM5">
        <f>SUMIFS(DataRegularSeason20242025!$AA$3:$AA$1315,DataRegularSeason20242025!$B$3:$B$1315, "&lt;=" &amp; FM$1, DataRegularSeason20242025!$D$3:$D$1315, $A5)+SUMIFS(DataRegularSeason20242025!$AB$3:$AB$1315,DataRegularSeason20242025!$B$3:$B$1315, "&lt;=" &amp; FM$1, DataRegularSeason20242025!$E$3:$E$1315, $A5)</f>
        <v>52</v>
      </c>
      <c r="FN5">
        <f>SUMIFS(DataRegularSeason20242025!$AA$3:$AA$1315,DataRegularSeason20242025!$B$3:$B$1315, "&lt;=" &amp; FN$1, DataRegularSeason20242025!$D$3:$D$1315, $A5)+SUMIFS(DataRegularSeason20242025!$AB$3:$AB$1315,DataRegularSeason20242025!$B$3:$B$1315, "&lt;=" &amp; FN$1, DataRegularSeason20242025!$E$3:$E$1315, $A5)</f>
        <v>52</v>
      </c>
      <c r="FO5">
        <f>SUMIFS(DataRegularSeason20242025!$AA$3:$AA$1315,DataRegularSeason20242025!$B$3:$B$1315, "&lt;=" &amp; FO$1, DataRegularSeason20242025!$D$3:$D$1315, $A5)+SUMIFS(DataRegularSeason20242025!$AB$3:$AB$1315,DataRegularSeason20242025!$B$3:$B$1315, "&lt;=" &amp; FO$1, DataRegularSeason20242025!$E$3:$E$1315, $A5)</f>
        <v>52</v>
      </c>
      <c r="FP5">
        <f>SUMIFS(DataRegularSeason20242025!$AA$3:$AA$1315,DataRegularSeason20242025!$B$3:$B$1315, "&lt;=" &amp; FP$1, DataRegularSeason20242025!$D$3:$D$1315, $A5)+SUMIFS(DataRegularSeason20242025!$AB$3:$AB$1315,DataRegularSeason20242025!$B$3:$B$1315, "&lt;=" &amp; FP$1, DataRegularSeason20242025!$E$3:$E$1315, $A5)</f>
        <v>52</v>
      </c>
      <c r="FQ5">
        <f>SUMIFS(DataRegularSeason20242025!$AA$3:$AA$1315,DataRegularSeason20242025!$B$3:$B$1315, "&lt;=" &amp; FQ$1, DataRegularSeason20242025!$D$3:$D$1315, $A5)+SUMIFS(DataRegularSeason20242025!$AB$3:$AB$1315,DataRegularSeason20242025!$B$3:$B$1315, "&lt;=" &amp; FQ$1, DataRegularSeason20242025!$E$3:$E$1315, $A5)</f>
        <v>52</v>
      </c>
      <c r="FR5">
        <f>SUMIFS(DataRegularSeason20242025!$AA$3:$AA$1315,DataRegularSeason20242025!$B$3:$B$1315, "&lt;=" &amp; FR$1, DataRegularSeason20242025!$D$3:$D$1315, $A5)+SUMIFS(DataRegularSeason20242025!$AB$3:$AB$1315,DataRegularSeason20242025!$B$3:$B$1315, "&lt;=" &amp; FR$1, DataRegularSeason20242025!$E$3:$E$1315, $A5)</f>
        <v>52</v>
      </c>
      <c r="FS5">
        <f>SUMIFS(DataRegularSeason20242025!$AA$3:$AA$1315,DataRegularSeason20242025!$B$3:$B$1315, "&lt;=" &amp; FS$1, DataRegularSeason20242025!$D$3:$D$1315, $A5)+SUMIFS(DataRegularSeason20242025!$AB$3:$AB$1315,DataRegularSeason20242025!$B$3:$B$1315, "&lt;=" &amp; FS$1, DataRegularSeason20242025!$E$3:$E$1315, $A5)</f>
        <v>52</v>
      </c>
      <c r="FT5">
        <f>SUMIFS(DataRegularSeason20242025!$AA$3:$AA$1315,DataRegularSeason20242025!$B$3:$B$1315, "&lt;=" &amp; FT$1, DataRegularSeason20242025!$D$3:$D$1315, $A5)+SUMIFS(DataRegularSeason20242025!$AB$3:$AB$1315,DataRegularSeason20242025!$B$3:$B$1315, "&lt;=" &amp; FT$1, DataRegularSeason20242025!$E$3:$E$1315, $A5)</f>
        <v>52</v>
      </c>
      <c r="FU5">
        <f>SUMIFS(DataRegularSeason20242025!$AA$3:$AA$1315,DataRegularSeason20242025!$B$3:$B$1315, "&lt;=" &amp; FU$1, DataRegularSeason20242025!$D$3:$D$1315, $A5)+SUMIFS(DataRegularSeason20242025!$AB$3:$AB$1315,DataRegularSeason20242025!$B$3:$B$1315, "&lt;=" &amp; FU$1, DataRegularSeason20242025!$E$3:$E$1315, $A5)</f>
        <v>52</v>
      </c>
      <c r="FV5">
        <f>SUMIFS(DataRegularSeason20242025!$AA$3:$AA$1315,DataRegularSeason20242025!$B$3:$B$1315, "&lt;=" &amp; FV$1, DataRegularSeason20242025!$D$3:$D$1315, $A5)+SUMIFS(DataRegularSeason20242025!$AB$3:$AB$1315,DataRegularSeason20242025!$B$3:$B$1315, "&lt;=" &amp; FV$1, DataRegularSeason20242025!$E$3:$E$1315, $A5)</f>
        <v>52</v>
      </c>
      <c r="FW5">
        <f>SUMIFS(DataRegularSeason20242025!$AA$3:$AA$1315,DataRegularSeason20242025!$B$3:$B$1315, "&lt;=" &amp; FW$1, DataRegularSeason20242025!$D$3:$D$1315, $A5)+SUMIFS(DataRegularSeason20242025!$AB$3:$AB$1315,DataRegularSeason20242025!$B$3:$B$1315, "&lt;=" &amp; FW$1, DataRegularSeason20242025!$E$3:$E$1315, $A5)</f>
        <v>52</v>
      </c>
      <c r="FX5">
        <f>SUMIFS(DataRegularSeason20242025!$AA$3:$AA$1315,DataRegularSeason20242025!$B$3:$B$1315, "&lt;=" &amp; FX$1, DataRegularSeason20242025!$D$3:$D$1315, $A5)+SUMIFS(DataRegularSeason20242025!$AB$3:$AB$1315,DataRegularSeason20242025!$B$3:$B$1315, "&lt;=" &amp; FX$1, DataRegularSeason20242025!$E$3:$E$1315, $A5)</f>
        <v>52</v>
      </c>
      <c r="FY5">
        <f>SUMIFS(DataRegularSeason20242025!$AA$3:$AA$1315,DataRegularSeason20242025!$B$3:$B$1315, "&lt;=" &amp; FY$1, DataRegularSeason20242025!$D$3:$D$1315, $A5)+SUMIFS(DataRegularSeason20242025!$AB$3:$AB$1315,DataRegularSeason20242025!$B$3:$B$1315, "&lt;=" &amp; FY$1, DataRegularSeason20242025!$E$3:$E$1315, $A5)</f>
        <v>52</v>
      </c>
      <c r="FZ5">
        <f>SUMIFS(DataRegularSeason20242025!$AA$3:$AA$1315,DataRegularSeason20242025!$B$3:$B$1315, "&lt;=" &amp; FZ$1, DataRegularSeason20242025!$D$3:$D$1315, $A5)+SUMIFS(DataRegularSeason20242025!$AB$3:$AB$1315,DataRegularSeason20242025!$B$3:$B$1315, "&lt;=" &amp; FZ$1, DataRegularSeason20242025!$E$3:$E$1315, $A5)</f>
        <v>52</v>
      </c>
      <c r="GA5">
        <f>SUMIFS(DataRegularSeason20242025!$AA$3:$AA$1315,DataRegularSeason20242025!$B$3:$B$1315, "&lt;=" &amp; GA$1, DataRegularSeason20242025!$D$3:$D$1315, $A5)+SUMIFS(DataRegularSeason20242025!$AB$3:$AB$1315,DataRegularSeason20242025!$B$3:$B$1315, "&lt;=" &amp; GA$1, DataRegularSeason20242025!$E$3:$E$1315, $A5)</f>
        <v>52</v>
      </c>
      <c r="GB5">
        <f>SUMIFS(DataRegularSeason20242025!$AA$3:$AA$1315,DataRegularSeason20242025!$B$3:$B$1315, "&lt;=" &amp; GB$1, DataRegularSeason20242025!$D$3:$D$1315, $A5)+SUMIFS(DataRegularSeason20242025!$AB$3:$AB$1315,DataRegularSeason20242025!$B$3:$B$1315, "&lt;=" &amp; GB$1, DataRegularSeason20242025!$E$3:$E$1315, $A5)</f>
        <v>52</v>
      </c>
      <c r="GC5">
        <f>SUMIFS(DataRegularSeason20242025!$AA$3:$AA$1315,DataRegularSeason20242025!$B$3:$B$1315, "&lt;=" &amp; GC$1, DataRegularSeason20242025!$D$3:$D$1315, $A5)+SUMIFS(DataRegularSeason20242025!$AB$3:$AB$1315,DataRegularSeason20242025!$B$3:$B$1315, "&lt;=" &amp; GC$1, DataRegularSeason20242025!$E$3:$E$1315, $A5)</f>
        <v>52</v>
      </c>
      <c r="GD5">
        <f>SUMIFS(DataRegularSeason20242025!$AA$3:$AA$1315,DataRegularSeason20242025!$B$3:$B$1315, "&lt;=" &amp; GD$1, DataRegularSeason20242025!$D$3:$D$1315, $A5)+SUMIFS(DataRegularSeason20242025!$AB$3:$AB$1315,DataRegularSeason20242025!$B$3:$B$1315, "&lt;=" &amp; GD$1, DataRegularSeason20242025!$E$3:$E$1315, $A5)</f>
        <v>52</v>
      </c>
      <c r="GE5">
        <f>SUMIFS(DataRegularSeason20242025!$AA$3:$AA$1315,DataRegularSeason20242025!$B$3:$B$1315, "&lt;=" &amp; GE$1, DataRegularSeason20242025!$D$3:$D$1315, $A5)+SUMIFS(DataRegularSeason20242025!$AB$3:$AB$1315,DataRegularSeason20242025!$B$3:$B$1315, "&lt;=" &amp; GE$1, DataRegularSeason20242025!$E$3:$E$1315, $A5)</f>
        <v>52</v>
      </c>
      <c r="GF5">
        <f>SUMIFS(DataRegularSeason20242025!$AA$3:$AA$1315,DataRegularSeason20242025!$B$3:$B$1315, "&lt;=" &amp; GF$1, DataRegularSeason20242025!$D$3:$D$1315, $A5)+SUMIFS(DataRegularSeason20242025!$AB$3:$AB$1315,DataRegularSeason20242025!$B$3:$B$1315, "&lt;=" &amp; GF$1, DataRegularSeason20242025!$E$3:$E$1315, $A5)</f>
        <v>52</v>
      </c>
      <c r="GG5">
        <f>SUMIFS(DataRegularSeason20242025!$AA$3:$AA$1315,DataRegularSeason20242025!$B$3:$B$1315, "&lt;=" &amp; GG$1, DataRegularSeason20242025!$D$3:$D$1315, $A5)+SUMIFS(DataRegularSeason20242025!$AB$3:$AB$1315,DataRegularSeason20242025!$B$3:$B$1315, "&lt;=" &amp; GG$1, DataRegularSeason20242025!$E$3:$E$1315, $A5)</f>
        <v>52</v>
      </c>
      <c r="GH5">
        <f>SUMIFS(DataRegularSeason20242025!$AA$3:$AA$1315,DataRegularSeason20242025!$B$3:$B$1315, "&lt;=" &amp; GH$1, DataRegularSeason20242025!$D$3:$D$1315, $A5)+SUMIFS(DataRegularSeason20242025!$AB$3:$AB$1315,DataRegularSeason20242025!$B$3:$B$1315, "&lt;=" &amp; GH$1, DataRegularSeason20242025!$E$3:$E$1315, $A5)</f>
        <v>52</v>
      </c>
      <c r="GI5">
        <f>SUMIFS(DataRegularSeason20242025!$AA$3:$AA$1315,DataRegularSeason20242025!$B$3:$B$1315, "&lt;=" &amp; GI$1, DataRegularSeason20242025!$D$3:$D$1315, $A5)+SUMIFS(DataRegularSeason20242025!$AB$3:$AB$1315,DataRegularSeason20242025!$B$3:$B$1315, "&lt;=" &amp; GI$1, DataRegularSeason20242025!$E$3:$E$1315, $A5)</f>
        <v>52</v>
      </c>
      <c r="GJ5">
        <f>SUMIFS(DataRegularSeason20242025!$AA$3:$AA$1315,DataRegularSeason20242025!$B$3:$B$1315, "&lt;=" &amp; GJ$1, DataRegularSeason20242025!$D$3:$D$1315, $A5)+SUMIFS(DataRegularSeason20242025!$AB$3:$AB$1315,DataRegularSeason20242025!$B$3:$B$1315, "&lt;=" &amp; GJ$1, DataRegularSeason20242025!$E$3:$E$1315, $A5)</f>
        <v>52</v>
      </c>
      <c r="GK5">
        <f>SUMIFS(DataRegularSeason20242025!$AA$3:$AA$1315,DataRegularSeason20242025!$B$3:$B$1315, "&lt;=" &amp; GK$1, DataRegularSeason20242025!$D$3:$D$1315, $A5)+SUMIFS(DataRegularSeason20242025!$AB$3:$AB$1315,DataRegularSeason20242025!$B$3:$B$1315, "&lt;=" &amp; GK$1, DataRegularSeason20242025!$E$3:$E$1315, $A5)</f>
        <v>52</v>
      </c>
      <c r="GL5">
        <f>SUMIFS(DataRegularSeason20242025!$AA$3:$AA$1315,DataRegularSeason20242025!$B$3:$B$1315, "&lt;=" &amp; GL$1, DataRegularSeason20242025!$D$3:$D$1315, $A5)+SUMIFS(DataRegularSeason20242025!$AB$3:$AB$1315,DataRegularSeason20242025!$B$3:$B$1315, "&lt;=" &amp; GL$1, DataRegularSeason20242025!$E$3:$E$1315, $A5)</f>
        <v>52</v>
      </c>
      <c r="GM5">
        <f>SUMIFS(DataRegularSeason20242025!$AA$3:$AA$1315,DataRegularSeason20242025!$B$3:$B$1315, "&lt;=" &amp; GM$1, DataRegularSeason20242025!$D$3:$D$1315, $A5)+SUMIFS(DataRegularSeason20242025!$AB$3:$AB$1315,DataRegularSeason20242025!$B$3:$B$1315, "&lt;=" &amp; GM$1, DataRegularSeason20242025!$E$3:$E$1315, $A5)</f>
        <v>52</v>
      </c>
      <c r="GN5">
        <f>SUMIFS(DataRegularSeason20242025!$AA$3:$AA$1315,DataRegularSeason20242025!$B$3:$B$1315, "&lt;=" &amp; GN$1, DataRegularSeason20242025!$D$3:$D$1315, $A5)+SUMIFS(DataRegularSeason20242025!$AB$3:$AB$1315,DataRegularSeason20242025!$B$3:$B$1315, "&lt;=" &amp; GN$1, DataRegularSeason20242025!$E$3:$E$1315, $A5)</f>
        <v>52</v>
      </c>
      <c r="GO5">
        <f>SUMIFS(DataRegularSeason20242025!$AA$3:$AA$1315,DataRegularSeason20242025!$B$3:$B$1315, "&lt;=" &amp; GO$1, DataRegularSeason20242025!$D$3:$D$1315, $A5)+SUMIFS(DataRegularSeason20242025!$AB$3:$AB$1315,DataRegularSeason20242025!$B$3:$B$1315, "&lt;=" &amp; GO$1, DataRegularSeason20242025!$E$3:$E$1315, $A5)</f>
        <v>52</v>
      </c>
      <c r="GP5">
        <f>SUMIFS(DataRegularSeason20242025!$AA$3:$AA$1315,DataRegularSeason20242025!$B$3:$B$1315, "&lt;=" &amp; GP$1, DataRegularSeason20242025!$D$3:$D$1315, $A5)+SUMIFS(DataRegularSeason20242025!$AB$3:$AB$1315,DataRegularSeason20242025!$B$3:$B$1315, "&lt;=" &amp; GP$1, DataRegularSeason20242025!$E$3:$E$1315, $A5)</f>
        <v>52</v>
      </c>
      <c r="GQ5">
        <f>SUMIFS(DataRegularSeason20242025!$AA$3:$AA$1315,DataRegularSeason20242025!$B$3:$B$1315, "&lt;=" &amp; GQ$1, DataRegularSeason20242025!$D$3:$D$1315, $A5)+SUMIFS(DataRegularSeason20242025!$AB$3:$AB$1315,DataRegularSeason20242025!$B$3:$B$1315, "&lt;=" &amp; GQ$1, DataRegularSeason20242025!$E$3:$E$1315, $A5)</f>
        <v>52</v>
      </c>
      <c r="GR5">
        <f>SUMIFS(DataRegularSeason20242025!$AA$3:$AA$1315,DataRegularSeason20242025!$B$3:$B$1315, "&lt;=" &amp; GR$1, DataRegularSeason20242025!$D$3:$D$1315, $A5)+SUMIFS(DataRegularSeason20242025!$AB$3:$AB$1315,DataRegularSeason20242025!$B$3:$B$1315, "&lt;=" &amp; GR$1, DataRegularSeason20242025!$E$3:$E$1315, $A5)</f>
        <v>52</v>
      </c>
      <c r="GS5">
        <f>SUMIFS(DataRegularSeason20242025!$AA$3:$AA$1315,DataRegularSeason20242025!$B$3:$B$1315, "&lt;=" &amp; GS$1, DataRegularSeason20242025!$D$3:$D$1315, $A5)+SUMIFS(DataRegularSeason20242025!$AB$3:$AB$1315,DataRegularSeason20242025!$B$3:$B$1315, "&lt;=" &amp; GS$1, DataRegularSeason20242025!$E$3:$E$1315, $A5)</f>
        <v>52</v>
      </c>
      <c r="GT5">
        <f>SUMIFS(DataRegularSeason20242025!$AA$3:$AA$1315,DataRegularSeason20242025!$B$3:$B$1315, "&lt;=" &amp; GT$1, DataRegularSeason20242025!$D$3:$D$1315, $A5)+SUMIFS(DataRegularSeason20242025!$AB$3:$AB$1315,DataRegularSeason20242025!$B$3:$B$1315, "&lt;=" &amp; GT$1, DataRegularSeason20242025!$E$3:$E$1315, $A5)</f>
        <v>52</v>
      </c>
      <c r="GU5">
        <f>SUMIFS(DataRegularSeason20242025!$AA$3:$AA$1315,DataRegularSeason20242025!$B$3:$B$1315, "&lt;=" &amp; GU$1, DataRegularSeason20242025!$D$3:$D$1315, $A5)+SUMIFS(DataRegularSeason20242025!$AB$3:$AB$1315,DataRegularSeason20242025!$B$3:$B$1315, "&lt;=" &amp; GU$1, DataRegularSeason20242025!$E$3:$E$1315, $A5)</f>
        <v>52</v>
      </c>
    </row>
    <row r="6" spans="1:275" x14ac:dyDescent="0.25">
      <c r="A6" t="s">
        <v>16</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7</v>
      </c>
      <c r="U6">
        <f>SUMIFS(DataRegularSeason20242025!$AA$3:$AA$1315,DataRegularSeason20242025!$B$3:$B$1315, "&lt;=" &amp; U$1, DataRegularSeason20242025!$D$3:$D$1315, $A6)+SUMIFS(DataRegularSeason20242025!$AB$3:$AB$1315,DataRegularSeason20242025!$B$3:$B$1315, "&lt;=" &amp; U$1, DataRegularSeason20242025!$E$3:$E$1315, $A6)</f>
        <v>7</v>
      </c>
      <c r="V6">
        <f>SUMIFS(DataRegularSeason20242025!$AA$3:$AA$1315,DataRegularSeason20242025!$B$3:$B$1315, "&lt;=" &amp; V$1, DataRegularSeason20242025!$D$3:$D$1315, $A6)+SUMIFS(DataRegularSeason20242025!$AB$3:$AB$1315,DataRegularSeason20242025!$B$3:$B$1315, "&lt;=" &amp; V$1, DataRegularSeason20242025!$E$3:$E$1315, $A6)</f>
        <v>7</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13</v>
      </c>
      <c r="AJ6">
        <f>SUMIFS(DataRegularSeason20242025!$AA$3:$AA$1315,DataRegularSeason20242025!$B$3:$B$1315, "&lt;=" &amp; AJ$1, DataRegularSeason20242025!$D$3:$D$1315, $A6)+SUMIFS(DataRegularSeason20242025!$AB$3:$AB$1315,DataRegularSeason20242025!$B$3:$B$1315, "&lt;=" &amp; AJ$1, DataRegularSeason20242025!$E$3:$E$1315, $A6)</f>
        <v>13</v>
      </c>
      <c r="AK6">
        <f>SUMIFS(DataRegularSeason20242025!$AA$3:$AA$1315,DataRegularSeason20242025!$B$3:$B$1315, "&lt;=" &amp; AK$1, DataRegularSeason20242025!$D$3:$D$1315, $A6)+SUMIFS(DataRegularSeason20242025!$AB$3:$AB$1315,DataRegularSeason20242025!$B$3:$B$1315, "&lt;=" &amp; AK$1, DataRegularSeason20242025!$E$3:$E$1315, $A6)</f>
        <v>13</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18</v>
      </c>
      <c r="AS6">
        <f>SUMIFS(DataRegularSeason20242025!$AA$3:$AA$1315,DataRegularSeason20242025!$B$3:$B$1315, "&lt;=" &amp; AS$1, DataRegularSeason20242025!$D$3:$D$1315, $A6)+SUMIFS(DataRegularSeason20242025!$AB$3:$AB$1315,DataRegularSeason20242025!$B$3:$B$1315, "&lt;=" &amp; AS$1, DataRegularSeason20242025!$E$3:$E$1315, $A6)</f>
        <v>18</v>
      </c>
      <c r="AT6">
        <f>SUMIFS(DataRegularSeason20242025!$AA$3:$AA$1315,DataRegularSeason20242025!$B$3:$B$1315, "&lt;=" &amp; AT$1, DataRegularSeason20242025!$D$3:$D$1315, $A6)+SUMIFS(DataRegularSeason20242025!$AB$3:$AB$1315,DataRegularSeason20242025!$B$3:$B$1315, "&lt;=" &amp; AT$1, DataRegularSeason20242025!$E$3:$E$1315, $A6)</f>
        <v>18</v>
      </c>
      <c r="AU6">
        <f>SUMIFS(DataRegularSeason20242025!$AA$3:$AA$1315,DataRegularSeason20242025!$B$3:$B$1315, "&lt;=" &amp; AU$1, DataRegularSeason20242025!$D$3:$D$1315, $A6)+SUMIFS(DataRegularSeason20242025!$AB$3:$AB$1315,DataRegularSeason20242025!$B$3:$B$1315, "&lt;=" &amp; AU$1, DataRegularSeason20242025!$E$3:$E$1315, $A6)</f>
        <v>18</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19</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21</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25</v>
      </c>
      <c r="BH6">
        <f>SUMIFS(DataRegularSeason20242025!$AA$3:$AA$1315,DataRegularSeason20242025!$B$3:$B$1315, "&lt;=" &amp; BH$1, DataRegularSeason20242025!$D$3:$D$1315, $A6)+SUMIFS(DataRegularSeason20242025!$AB$3:$AB$1315,DataRegularSeason20242025!$B$3:$B$1315, "&lt;=" &amp; BH$1, DataRegularSeason20242025!$E$3:$E$1315, $A6)</f>
        <v>25</v>
      </c>
      <c r="BI6">
        <f>SUMIFS(DataRegularSeason20242025!$AA$3:$AA$1315,DataRegularSeason20242025!$B$3:$B$1315, "&lt;=" &amp; BI$1, DataRegularSeason20242025!$D$3:$D$1315, $A6)+SUMIFS(DataRegularSeason20242025!$AB$3:$AB$1315,DataRegularSeason20242025!$B$3:$B$1315, "&lt;=" &amp; BI$1, DataRegularSeason20242025!$E$3:$E$1315, $A6)</f>
        <v>25</v>
      </c>
      <c r="BJ6">
        <f>SUMIFS(DataRegularSeason20242025!$AA$3:$AA$1315,DataRegularSeason20242025!$B$3:$B$1315, "&lt;=" &amp; BJ$1, DataRegularSeason20242025!$D$3:$D$1315, $A6)+SUMIFS(DataRegularSeason20242025!$AB$3:$AB$1315,DataRegularSeason20242025!$B$3:$B$1315, "&lt;=" &amp; BJ$1, DataRegularSeason20242025!$E$3:$E$1315, $A6)</f>
        <v>25</v>
      </c>
      <c r="BK6">
        <f>SUMIFS(DataRegularSeason20242025!$AA$3:$AA$1315,DataRegularSeason20242025!$B$3:$B$1315, "&lt;=" &amp; BK$1, DataRegularSeason20242025!$D$3:$D$1315, $A6)+SUMIFS(DataRegularSeason20242025!$AB$3:$AB$1315,DataRegularSeason20242025!$B$3:$B$1315, "&lt;=" &amp; BK$1, DataRegularSeason20242025!$E$3:$E$1315, $A6)</f>
        <v>27</v>
      </c>
      <c r="BL6">
        <f>SUMIFS(DataRegularSeason20242025!$AA$3:$AA$1315,DataRegularSeason20242025!$B$3:$B$1315, "&lt;=" &amp; BL$1, DataRegularSeason20242025!$D$3:$D$1315, $A6)+SUMIFS(DataRegularSeason20242025!$AB$3:$AB$1315,DataRegularSeason20242025!$B$3:$B$1315, "&lt;=" &amp; BL$1, DataRegularSeason20242025!$E$3:$E$1315, $A6)</f>
        <v>27</v>
      </c>
      <c r="BM6">
        <f>SUMIFS(DataRegularSeason20242025!$AA$3:$AA$1315,DataRegularSeason20242025!$B$3:$B$1315, "&lt;=" &amp; BM$1, DataRegularSeason20242025!$D$3:$D$1315, $A6)+SUMIFS(DataRegularSeason20242025!$AB$3:$AB$1315,DataRegularSeason20242025!$B$3:$B$1315, "&lt;=" &amp; BM$1, DataRegularSeason20242025!$E$3:$E$1315, $A6)</f>
        <v>29</v>
      </c>
      <c r="BN6">
        <f>SUMIFS(DataRegularSeason20242025!$AA$3:$AA$1315,DataRegularSeason20242025!$B$3:$B$1315, "&lt;=" &amp; BN$1, DataRegularSeason20242025!$D$3:$D$1315, $A6)+SUMIFS(DataRegularSeason20242025!$AB$3:$AB$1315,DataRegularSeason20242025!$B$3:$B$1315, "&lt;=" &amp; BN$1, DataRegularSeason20242025!$E$3:$E$1315, $A6)</f>
        <v>31</v>
      </c>
      <c r="BO6">
        <f>SUMIFS(DataRegularSeason20242025!$AA$3:$AA$1315,DataRegularSeason20242025!$B$3:$B$1315, "&lt;=" &amp; BO$1, DataRegularSeason20242025!$D$3:$D$1315, $A6)+SUMIFS(DataRegularSeason20242025!$AB$3:$AB$1315,DataRegularSeason20242025!$B$3:$B$1315, "&lt;=" &amp; BO$1, DataRegularSeason20242025!$E$3:$E$1315, $A6)</f>
        <v>31</v>
      </c>
      <c r="BP6">
        <f>SUMIFS(DataRegularSeason20242025!$AA$3:$AA$1315,DataRegularSeason20242025!$B$3:$B$1315, "&lt;=" &amp; BP$1, DataRegularSeason20242025!$D$3:$D$1315, $A6)+SUMIFS(DataRegularSeason20242025!$AB$3:$AB$1315,DataRegularSeason20242025!$B$3:$B$1315, "&lt;=" &amp; BP$1, DataRegularSeason20242025!$E$3:$E$1315, $A6)</f>
        <v>31</v>
      </c>
      <c r="BQ6">
        <f>SUMIFS(DataRegularSeason20242025!$AA$3:$AA$1315,DataRegularSeason20242025!$B$3:$B$1315, "&lt;=" &amp; BQ$1, DataRegularSeason20242025!$D$3:$D$1315, $A6)+SUMIFS(DataRegularSeason20242025!$AB$3:$AB$1315,DataRegularSeason20242025!$B$3:$B$1315, "&lt;=" &amp; BQ$1, DataRegularSeason20242025!$E$3:$E$1315, $A6)</f>
        <v>33</v>
      </c>
      <c r="BR6">
        <f>SUMIFS(DataRegularSeason20242025!$AA$3:$AA$1315,DataRegularSeason20242025!$B$3:$B$1315, "&lt;=" &amp; BR$1, DataRegularSeason20242025!$D$3:$D$1315, $A6)+SUMIFS(DataRegularSeason20242025!$AB$3:$AB$1315,DataRegularSeason20242025!$B$3:$B$1315, "&lt;=" &amp; BR$1, DataRegularSeason20242025!$E$3:$E$1315, $A6)</f>
        <v>33</v>
      </c>
      <c r="BS6">
        <f>SUMIFS(DataRegularSeason20242025!$AA$3:$AA$1315,DataRegularSeason20242025!$B$3:$B$1315, "&lt;=" &amp; BS$1, DataRegularSeason20242025!$D$3:$D$1315, $A6)+SUMIFS(DataRegularSeason20242025!$AB$3:$AB$1315,DataRegularSeason20242025!$B$3:$B$1315, "&lt;=" &amp; BS$1, DataRegularSeason20242025!$E$3:$E$1315, $A6)</f>
        <v>33</v>
      </c>
      <c r="BT6">
        <f>SUMIFS(DataRegularSeason20242025!$AA$3:$AA$1315,DataRegularSeason20242025!$B$3:$B$1315, "&lt;=" &amp; BT$1, DataRegularSeason20242025!$D$3:$D$1315, $A6)+SUMIFS(DataRegularSeason20242025!$AB$3:$AB$1315,DataRegularSeason20242025!$B$3:$B$1315, "&lt;=" &amp; BT$1, DataRegularSeason20242025!$E$3:$E$1315, $A6)</f>
        <v>33</v>
      </c>
      <c r="BU6">
        <f>SUMIFS(DataRegularSeason20242025!$AA$3:$AA$1315,DataRegularSeason20242025!$B$3:$B$1315, "&lt;=" &amp; BU$1, DataRegularSeason20242025!$D$3:$D$1315, $A6)+SUMIFS(DataRegularSeason20242025!$AB$3:$AB$1315,DataRegularSeason20242025!$B$3:$B$1315, "&lt;=" &amp; BU$1, DataRegularSeason20242025!$E$3:$E$1315, $A6)</f>
        <v>33</v>
      </c>
      <c r="BV6">
        <f>SUMIFS(DataRegularSeason20242025!$AA$3:$AA$1315,DataRegularSeason20242025!$B$3:$B$1315, "&lt;=" &amp; BV$1, DataRegularSeason20242025!$D$3:$D$1315, $A6)+SUMIFS(DataRegularSeason20242025!$AB$3:$AB$1315,DataRegularSeason20242025!$B$3:$B$1315, "&lt;=" &amp; BV$1, DataRegularSeason20242025!$E$3:$E$1315, $A6)</f>
        <v>33</v>
      </c>
      <c r="BW6">
        <f>SUMIFS(DataRegularSeason20242025!$AA$3:$AA$1315,DataRegularSeason20242025!$B$3:$B$1315, "&lt;=" &amp; BW$1, DataRegularSeason20242025!$D$3:$D$1315, $A6)+SUMIFS(DataRegularSeason20242025!$AB$3:$AB$1315,DataRegularSeason20242025!$B$3:$B$1315, "&lt;=" &amp; BW$1, DataRegularSeason20242025!$E$3:$E$1315, $A6)</f>
        <v>33</v>
      </c>
      <c r="BX6">
        <f>SUMIFS(DataRegularSeason20242025!$AA$3:$AA$1315,DataRegularSeason20242025!$B$3:$B$1315, "&lt;=" &amp; BX$1, DataRegularSeason20242025!$D$3:$D$1315, $A6)+SUMIFS(DataRegularSeason20242025!$AB$3:$AB$1315,DataRegularSeason20242025!$B$3:$B$1315, "&lt;=" &amp; BX$1, DataRegularSeason20242025!$E$3:$E$1315, $A6)</f>
        <v>35</v>
      </c>
      <c r="BY6">
        <f>SUMIFS(DataRegularSeason20242025!$AA$3:$AA$1315,DataRegularSeason20242025!$B$3:$B$1315, "&lt;=" &amp; BY$1, DataRegularSeason20242025!$D$3:$D$1315, $A6)+SUMIFS(DataRegularSeason20242025!$AB$3:$AB$1315,DataRegularSeason20242025!$B$3:$B$1315, "&lt;=" &amp; BY$1, DataRegularSeason20242025!$E$3:$E$1315, $A6)</f>
        <v>35</v>
      </c>
      <c r="BZ6">
        <f>SUMIFS(DataRegularSeason20242025!$AA$3:$AA$1315,DataRegularSeason20242025!$B$3:$B$1315, "&lt;=" &amp; BZ$1, DataRegularSeason20242025!$D$3:$D$1315, $A6)+SUMIFS(DataRegularSeason20242025!$AB$3:$AB$1315,DataRegularSeason20242025!$B$3:$B$1315, "&lt;=" &amp; BZ$1, DataRegularSeason20242025!$E$3:$E$1315, $A6)</f>
        <v>35</v>
      </c>
      <c r="CA6">
        <f>SUMIFS(DataRegularSeason20242025!$AA$3:$AA$1315,DataRegularSeason20242025!$B$3:$B$1315, "&lt;=" &amp; CA$1, DataRegularSeason20242025!$D$3:$D$1315, $A6)+SUMIFS(DataRegularSeason20242025!$AB$3:$AB$1315,DataRegularSeason20242025!$B$3:$B$1315, "&lt;=" &amp; CA$1, DataRegularSeason20242025!$E$3:$E$1315, $A6)</f>
        <v>37</v>
      </c>
      <c r="CB6">
        <f>SUMIFS(DataRegularSeason20242025!$AA$3:$AA$1315,DataRegularSeason20242025!$B$3:$B$1315, "&lt;=" &amp; CB$1, DataRegularSeason20242025!$D$3:$D$1315, $A6)+SUMIFS(DataRegularSeason20242025!$AB$3:$AB$1315,DataRegularSeason20242025!$B$3:$B$1315, "&lt;=" &amp; CB$1, DataRegularSeason20242025!$E$3:$E$1315, $A6)</f>
        <v>37</v>
      </c>
      <c r="CC6">
        <f>SUMIFS(DataRegularSeason20242025!$AA$3:$AA$1315,DataRegularSeason20242025!$B$3:$B$1315, "&lt;=" &amp; CC$1, DataRegularSeason20242025!$D$3:$D$1315, $A6)+SUMIFS(DataRegularSeason20242025!$AB$3:$AB$1315,DataRegularSeason20242025!$B$3:$B$1315, "&lt;=" &amp; CC$1, DataRegularSeason20242025!$E$3:$E$1315, $A6)</f>
        <v>38</v>
      </c>
      <c r="CD6">
        <f>SUMIFS(DataRegularSeason20242025!$AA$3:$AA$1315,DataRegularSeason20242025!$B$3:$B$1315, "&lt;=" &amp; CD$1, DataRegularSeason20242025!$D$3:$D$1315, $A6)+SUMIFS(DataRegularSeason20242025!$AB$3:$AB$1315,DataRegularSeason20242025!$B$3:$B$1315, "&lt;=" &amp; CD$1, DataRegularSeason20242025!$E$3:$E$1315, $A6)</f>
        <v>38</v>
      </c>
      <c r="CE6">
        <f>SUMIFS(DataRegularSeason20242025!$AA$3:$AA$1315,DataRegularSeason20242025!$B$3:$B$1315, "&lt;=" &amp; CE$1, DataRegularSeason20242025!$D$3:$D$1315, $A6)+SUMIFS(DataRegularSeason20242025!$AB$3:$AB$1315,DataRegularSeason20242025!$B$3:$B$1315, "&lt;=" &amp; CE$1, DataRegularSeason20242025!$E$3:$E$1315, $A6)</f>
        <v>40</v>
      </c>
      <c r="CF6">
        <f>SUMIFS(DataRegularSeason20242025!$AA$3:$AA$1315,DataRegularSeason20242025!$B$3:$B$1315, "&lt;=" &amp; CF$1, DataRegularSeason20242025!$D$3:$D$1315, $A6)+SUMIFS(DataRegularSeason20242025!$AB$3:$AB$1315,DataRegularSeason20242025!$B$3:$B$1315, "&lt;=" &amp; CF$1, DataRegularSeason20242025!$E$3:$E$1315, $A6)</f>
        <v>40</v>
      </c>
      <c r="CG6">
        <f>SUMIFS(DataRegularSeason20242025!$AA$3:$AA$1315,DataRegularSeason20242025!$B$3:$B$1315, "&lt;=" &amp; CG$1, DataRegularSeason20242025!$D$3:$D$1315, $A6)+SUMIFS(DataRegularSeason20242025!$AB$3:$AB$1315,DataRegularSeason20242025!$B$3:$B$1315, "&lt;=" &amp; CG$1, DataRegularSeason20242025!$E$3:$E$1315, $A6)</f>
        <v>42</v>
      </c>
      <c r="CH6">
        <f>SUMIFS(DataRegularSeason20242025!$AA$3:$AA$1315,DataRegularSeason20242025!$B$3:$B$1315, "&lt;=" &amp; CH$1, DataRegularSeason20242025!$D$3:$D$1315, $A6)+SUMIFS(DataRegularSeason20242025!$AB$3:$AB$1315,DataRegularSeason20242025!$B$3:$B$1315, "&lt;=" &amp; CH$1, DataRegularSeason20242025!$E$3:$E$1315, $A6)</f>
        <v>42</v>
      </c>
      <c r="CI6">
        <f>SUMIFS(DataRegularSeason20242025!$AA$3:$AA$1315,DataRegularSeason20242025!$B$3:$B$1315, "&lt;=" &amp; CI$1, DataRegularSeason20242025!$D$3:$D$1315, $A6)+SUMIFS(DataRegularSeason20242025!$AB$3:$AB$1315,DataRegularSeason20242025!$B$3:$B$1315, "&lt;=" &amp; CI$1, DataRegularSeason20242025!$E$3:$E$1315, $A6)</f>
        <v>42</v>
      </c>
      <c r="CJ6">
        <f>SUMIFS(DataRegularSeason20242025!$AA$3:$AA$1315,DataRegularSeason20242025!$B$3:$B$1315, "&lt;=" &amp; CJ$1, DataRegularSeason20242025!$D$3:$D$1315, $A6)+SUMIFS(DataRegularSeason20242025!$AB$3:$AB$1315,DataRegularSeason20242025!$B$3:$B$1315, "&lt;=" &amp; CJ$1, DataRegularSeason20242025!$E$3:$E$1315, $A6)</f>
        <v>42</v>
      </c>
      <c r="CK6">
        <f>SUMIFS(DataRegularSeason20242025!$AA$3:$AA$1315,DataRegularSeason20242025!$B$3:$B$1315, "&lt;=" &amp; CK$1, DataRegularSeason20242025!$D$3:$D$1315, $A6)+SUMIFS(DataRegularSeason20242025!$AB$3:$AB$1315,DataRegularSeason20242025!$B$3:$B$1315, "&lt;=" &amp; CK$1, DataRegularSeason20242025!$E$3:$E$1315, $A6)</f>
        <v>42</v>
      </c>
      <c r="CL6">
        <f>SUMIFS(DataRegularSeason20242025!$AA$3:$AA$1315,DataRegularSeason20242025!$B$3:$B$1315, "&lt;=" &amp; CL$1, DataRegularSeason20242025!$D$3:$D$1315, $A6)+SUMIFS(DataRegularSeason20242025!$AB$3:$AB$1315,DataRegularSeason20242025!$B$3:$B$1315, "&lt;=" &amp; CL$1, DataRegularSeason20242025!$E$3:$E$1315, $A6)</f>
        <v>44</v>
      </c>
      <c r="CM6">
        <f>SUMIFS(DataRegularSeason20242025!$AA$3:$AA$1315,DataRegularSeason20242025!$B$3:$B$1315, "&lt;=" &amp; CM$1, DataRegularSeason20242025!$D$3:$D$1315, $A6)+SUMIFS(DataRegularSeason20242025!$AB$3:$AB$1315,DataRegularSeason20242025!$B$3:$B$1315, "&lt;=" &amp; CM$1, DataRegularSeason20242025!$E$3:$E$1315, $A6)</f>
        <v>44</v>
      </c>
      <c r="CN6">
        <f>SUMIFS(DataRegularSeason20242025!$AA$3:$AA$1315,DataRegularSeason20242025!$B$3:$B$1315, "&lt;=" &amp; CN$1, DataRegularSeason20242025!$D$3:$D$1315, $A6)+SUMIFS(DataRegularSeason20242025!$AB$3:$AB$1315,DataRegularSeason20242025!$B$3:$B$1315, "&lt;=" &amp; CN$1, DataRegularSeason20242025!$E$3:$E$1315, $A6)</f>
        <v>44</v>
      </c>
      <c r="CO6">
        <f>SUMIFS(DataRegularSeason20242025!$AA$3:$AA$1315,DataRegularSeason20242025!$B$3:$B$1315, "&lt;=" &amp; CO$1, DataRegularSeason20242025!$D$3:$D$1315, $A6)+SUMIFS(DataRegularSeason20242025!$AB$3:$AB$1315,DataRegularSeason20242025!$B$3:$B$1315, "&lt;=" &amp; CO$1, DataRegularSeason20242025!$E$3:$E$1315, $A6)</f>
        <v>44</v>
      </c>
      <c r="CP6">
        <f>SUMIFS(DataRegularSeason20242025!$AA$3:$AA$1315,DataRegularSeason20242025!$B$3:$B$1315, "&lt;=" &amp; CP$1, DataRegularSeason20242025!$D$3:$D$1315, $A6)+SUMIFS(DataRegularSeason20242025!$AB$3:$AB$1315,DataRegularSeason20242025!$B$3:$B$1315, "&lt;=" &amp; CP$1, DataRegularSeason20242025!$E$3:$E$1315, $A6)</f>
        <v>44</v>
      </c>
      <c r="CQ6">
        <f>SUMIFS(DataRegularSeason20242025!$AA$3:$AA$1315,DataRegularSeason20242025!$B$3:$B$1315, "&lt;=" &amp; CQ$1, DataRegularSeason20242025!$D$3:$D$1315, $A6)+SUMIFS(DataRegularSeason20242025!$AB$3:$AB$1315,DataRegularSeason20242025!$B$3:$B$1315, "&lt;=" &amp; CQ$1, DataRegularSeason20242025!$E$3:$E$1315, $A6)</f>
        <v>44</v>
      </c>
      <c r="CR6">
        <f>SUMIFS(DataRegularSeason20242025!$AA$3:$AA$1315,DataRegularSeason20242025!$B$3:$B$1315, "&lt;=" &amp; CR$1, DataRegularSeason20242025!$D$3:$D$1315, $A6)+SUMIFS(DataRegularSeason20242025!$AB$3:$AB$1315,DataRegularSeason20242025!$B$3:$B$1315, "&lt;=" &amp; CR$1, DataRegularSeason20242025!$E$3:$E$1315, $A6)</f>
        <v>44</v>
      </c>
      <c r="CS6">
        <f>SUMIFS(DataRegularSeason20242025!$AA$3:$AA$1315,DataRegularSeason20242025!$B$3:$B$1315, "&lt;=" &amp; CS$1, DataRegularSeason20242025!$D$3:$D$1315, $A6)+SUMIFS(DataRegularSeason20242025!$AB$3:$AB$1315,DataRegularSeason20242025!$B$3:$B$1315, "&lt;=" &amp; CS$1, DataRegularSeason20242025!$E$3:$E$1315, $A6)</f>
        <v>44</v>
      </c>
      <c r="CT6">
        <f>SUMIFS(DataRegularSeason20242025!$AA$3:$AA$1315,DataRegularSeason20242025!$B$3:$B$1315, "&lt;=" &amp; CT$1, DataRegularSeason20242025!$D$3:$D$1315, $A6)+SUMIFS(DataRegularSeason20242025!$AB$3:$AB$1315,DataRegularSeason20242025!$B$3:$B$1315, "&lt;=" &amp; CT$1, DataRegularSeason20242025!$E$3:$E$1315, $A6)</f>
        <v>45</v>
      </c>
      <c r="CU6">
        <f>SUMIFS(DataRegularSeason20242025!$AA$3:$AA$1315,DataRegularSeason20242025!$B$3:$B$1315, "&lt;=" &amp; CU$1, DataRegularSeason20242025!$D$3:$D$1315, $A6)+SUMIFS(DataRegularSeason20242025!$AB$3:$AB$1315,DataRegularSeason20242025!$B$3:$B$1315, "&lt;=" &amp; CU$1, DataRegularSeason20242025!$E$3:$E$1315, $A6)</f>
        <v>45</v>
      </c>
      <c r="CV6">
        <f>SUMIFS(DataRegularSeason20242025!$AA$3:$AA$1315,DataRegularSeason20242025!$B$3:$B$1315, "&lt;=" &amp; CV$1, DataRegularSeason20242025!$D$3:$D$1315, $A6)+SUMIFS(DataRegularSeason20242025!$AB$3:$AB$1315,DataRegularSeason20242025!$B$3:$B$1315, "&lt;=" &amp; CV$1, DataRegularSeason20242025!$E$3:$E$1315, $A6)</f>
        <v>45</v>
      </c>
      <c r="CW6">
        <f>SUMIFS(DataRegularSeason20242025!$AA$3:$AA$1315,DataRegularSeason20242025!$B$3:$B$1315, "&lt;=" &amp; CW$1, DataRegularSeason20242025!$D$3:$D$1315, $A6)+SUMIFS(DataRegularSeason20242025!$AB$3:$AB$1315,DataRegularSeason20242025!$B$3:$B$1315, "&lt;=" &amp; CW$1, DataRegularSeason20242025!$E$3:$E$1315, $A6)</f>
        <v>45</v>
      </c>
      <c r="CX6">
        <f>SUMIFS(DataRegularSeason20242025!$AA$3:$AA$1315,DataRegularSeason20242025!$B$3:$B$1315, "&lt;=" &amp; CX$1, DataRegularSeason20242025!$D$3:$D$1315, $A6)+SUMIFS(DataRegularSeason20242025!$AB$3:$AB$1315,DataRegularSeason20242025!$B$3:$B$1315, "&lt;=" &amp; CX$1, DataRegularSeason20242025!$E$3:$E$1315, $A6)</f>
        <v>45</v>
      </c>
      <c r="CY6">
        <f>SUMIFS(DataRegularSeason20242025!$AA$3:$AA$1315,DataRegularSeason20242025!$B$3:$B$1315, "&lt;=" &amp; CY$1, DataRegularSeason20242025!$D$3:$D$1315, $A6)+SUMIFS(DataRegularSeason20242025!$AB$3:$AB$1315,DataRegularSeason20242025!$B$3:$B$1315, "&lt;=" &amp; CY$1, DataRegularSeason20242025!$E$3:$E$1315, $A6)</f>
        <v>45</v>
      </c>
      <c r="CZ6">
        <f>SUMIFS(DataRegularSeason20242025!$AA$3:$AA$1315,DataRegularSeason20242025!$B$3:$B$1315, "&lt;=" &amp; CZ$1, DataRegularSeason20242025!$D$3:$D$1315, $A6)+SUMIFS(DataRegularSeason20242025!$AB$3:$AB$1315,DataRegularSeason20242025!$B$3:$B$1315, "&lt;=" &amp; CZ$1, DataRegularSeason20242025!$E$3:$E$1315, $A6)</f>
        <v>47</v>
      </c>
      <c r="DA6">
        <f>SUMIFS(DataRegularSeason20242025!$AA$3:$AA$1315,DataRegularSeason20242025!$B$3:$B$1315, "&lt;=" &amp; DA$1, DataRegularSeason20242025!$D$3:$D$1315, $A6)+SUMIFS(DataRegularSeason20242025!$AB$3:$AB$1315,DataRegularSeason20242025!$B$3:$B$1315, "&lt;=" &amp; DA$1, DataRegularSeason20242025!$E$3:$E$1315, $A6)</f>
        <v>47</v>
      </c>
      <c r="DB6">
        <f>SUMIFS(DataRegularSeason20242025!$AA$3:$AA$1315,DataRegularSeason20242025!$B$3:$B$1315, "&lt;=" &amp; DB$1, DataRegularSeason20242025!$D$3:$D$1315, $A6)+SUMIFS(DataRegularSeason20242025!$AB$3:$AB$1315,DataRegularSeason20242025!$B$3:$B$1315, "&lt;=" &amp; DB$1, DataRegularSeason20242025!$E$3:$E$1315, $A6)</f>
        <v>47</v>
      </c>
      <c r="DC6">
        <f>SUMIFS(DataRegularSeason20242025!$AA$3:$AA$1315,DataRegularSeason20242025!$B$3:$B$1315, "&lt;=" &amp; DC$1, DataRegularSeason20242025!$D$3:$D$1315, $A6)+SUMIFS(DataRegularSeason20242025!$AB$3:$AB$1315,DataRegularSeason20242025!$B$3:$B$1315, "&lt;=" &amp; DC$1, DataRegularSeason20242025!$E$3:$E$1315, $A6)</f>
        <v>49</v>
      </c>
      <c r="DD6">
        <f>SUMIFS(DataRegularSeason20242025!$AA$3:$AA$1315,DataRegularSeason20242025!$B$3:$B$1315, "&lt;=" &amp; DD$1, DataRegularSeason20242025!$D$3:$D$1315, $A6)+SUMIFS(DataRegularSeason20242025!$AB$3:$AB$1315,DataRegularSeason20242025!$B$3:$B$1315, "&lt;=" &amp; DD$1, DataRegularSeason20242025!$E$3:$E$1315, $A6)</f>
        <v>49</v>
      </c>
      <c r="DE6">
        <f>SUMIFS(DataRegularSeason20242025!$AA$3:$AA$1315,DataRegularSeason20242025!$B$3:$B$1315, "&lt;=" &amp; DE$1, DataRegularSeason20242025!$D$3:$D$1315, $A6)+SUMIFS(DataRegularSeason20242025!$AB$3:$AB$1315,DataRegularSeason20242025!$B$3:$B$1315, "&lt;=" &amp; DE$1, DataRegularSeason20242025!$E$3:$E$1315, $A6)</f>
        <v>49</v>
      </c>
      <c r="DF6">
        <f>SUMIFS(DataRegularSeason20242025!$AA$3:$AA$1315,DataRegularSeason20242025!$B$3:$B$1315, "&lt;=" &amp; DF$1, DataRegularSeason20242025!$D$3:$D$1315, $A6)+SUMIFS(DataRegularSeason20242025!$AB$3:$AB$1315,DataRegularSeason20242025!$B$3:$B$1315, "&lt;=" &amp; DF$1, DataRegularSeason20242025!$E$3:$E$1315, $A6)</f>
        <v>49</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52</v>
      </c>
      <c r="DJ6">
        <f>SUMIFS(DataRegularSeason20242025!$AA$3:$AA$1315,DataRegularSeason20242025!$B$3:$B$1315, "&lt;=" &amp; DJ$1, DataRegularSeason20242025!$D$3:$D$1315, $A6)+SUMIFS(DataRegularSeason20242025!$AB$3:$AB$1315,DataRegularSeason20242025!$B$3:$B$1315, "&lt;=" &amp; DJ$1, DataRegularSeason20242025!$E$3:$E$1315, $A6)</f>
        <v>52</v>
      </c>
      <c r="DK6">
        <f>SUMIFS(DataRegularSeason20242025!$AA$3:$AA$1315,DataRegularSeason20242025!$B$3:$B$1315, "&lt;=" &amp; DK$1, DataRegularSeason20242025!$D$3:$D$1315, $A6)+SUMIFS(DataRegularSeason20242025!$AB$3:$AB$1315,DataRegularSeason20242025!$B$3:$B$1315, "&lt;=" &amp; DK$1, DataRegularSeason20242025!$E$3:$E$1315, $A6)</f>
        <v>52</v>
      </c>
      <c r="DL6">
        <f>SUMIFS(DataRegularSeason20242025!$AA$3:$AA$1315,DataRegularSeason20242025!$B$3:$B$1315, "&lt;=" &amp; DL$1, DataRegularSeason20242025!$D$3:$D$1315, $A6)+SUMIFS(DataRegularSeason20242025!$AB$3:$AB$1315,DataRegularSeason20242025!$B$3:$B$1315, "&lt;=" &amp; DL$1, DataRegularSeason20242025!$E$3:$E$1315, $A6)</f>
        <v>52</v>
      </c>
      <c r="DM6">
        <f>SUMIFS(DataRegularSeason20242025!$AA$3:$AA$1315,DataRegularSeason20242025!$B$3:$B$1315, "&lt;=" &amp; DM$1, DataRegularSeason20242025!$D$3:$D$1315, $A6)+SUMIFS(DataRegularSeason20242025!$AB$3:$AB$1315,DataRegularSeason20242025!$B$3:$B$1315, "&lt;=" &amp; DM$1, DataRegularSeason20242025!$E$3:$E$1315, $A6)</f>
        <v>52</v>
      </c>
      <c r="DN6">
        <f>SUMIFS(DataRegularSeason20242025!$AA$3:$AA$1315,DataRegularSeason20242025!$B$3:$B$1315, "&lt;=" &amp; DN$1, DataRegularSeason20242025!$D$3:$D$1315, $A6)+SUMIFS(DataRegularSeason20242025!$AB$3:$AB$1315,DataRegularSeason20242025!$B$3:$B$1315, "&lt;=" &amp; DN$1, DataRegularSeason20242025!$E$3:$E$1315, $A6)</f>
        <v>52</v>
      </c>
      <c r="DO6">
        <f>SUMIFS(DataRegularSeason20242025!$AA$3:$AA$1315,DataRegularSeason20242025!$B$3:$B$1315, "&lt;=" &amp; DO$1, DataRegularSeason20242025!$D$3:$D$1315, $A6)+SUMIFS(DataRegularSeason20242025!$AB$3:$AB$1315,DataRegularSeason20242025!$B$3:$B$1315, "&lt;=" &amp; DO$1, DataRegularSeason20242025!$E$3:$E$1315, $A6)</f>
        <v>52</v>
      </c>
      <c r="DP6">
        <f>SUMIFS(DataRegularSeason20242025!$AA$3:$AA$1315,DataRegularSeason20242025!$B$3:$B$1315, "&lt;=" &amp; DP$1, DataRegularSeason20242025!$D$3:$D$1315, $A6)+SUMIFS(DataRegularSeason20242025!$AB$3:$AB$1315,DataRegularSeason20242025!$B$3:$B$1315, "&lt;=" &amp; DP$1, DataRegularSeason20242025!$E$3:$E$1315, $A6)</f>
        <v>52</v>
      </c>
      <c r="DQ6">
        <f>SUMIFS(DataRegularSeason20242025!$AA$3:$AA$1315,DataRegularSeason20242025!$B$3:$B$1315, "&lt;=" &amp; DQ$1, DataRegularSeason20242025!$D$3:$D$1315, $A6)+SUMIFS(DataRegularSeason20242025!$AB$3:$AB$1315,DataRegularSeason20242025!$B$3:$B$1315, "&lt;=" &amp; DQ$1, DataRegularSeason20242025!$E$3:$E$1315, $A6)</f>
        <v>52</v>
      </c>
      <c r="DR6">
        <f>SUMIFS(DataRegularSeason20242025!$AA$3:$AA$1315,DataRegularSeason20242025!$B$3:$B$1315, "&lt;=" &amp; DR$1, DataRegularSeason20242025!$D$3:$D$1315, $A6)+SUMIFS(DataRegularSeason20242025!$AB$3:$AB$1315,DataRegularSeason20242025!$B$3:$B$1315, "&lt;=" &amp; DR$1, DataRegularSeason20242025!$E$3:$E$1315, $A6)</f>
        <v>52</v>
      </c>
      <c r="DS6">
        <f>SUMIFS(DataRegularSeason20242025!$AA$3:$AA$1315,DataRegularSeason20242025!$B$3:$B$1315, "&lt;=" &amp; DS$1, DataRegularSeason20242025!$D$3:$D$1315, $A6)+SUMIFS(DataRegularSeason20242025!$AB$3:$AB$1315,DataRegularSeason20242025!$B$3:$B$1315, "&lt;=" &amp; DS$1, DataRegularSeason20242025!$E$3:$E$1315, $A6)</f>
        <v>52</v>
      </c>
      <c r="DT6">
        <f>SUMIFS(DataRegularSeason20242025!$AA$3:$AA$1315,DataRegularSeason20242025!$B$3:$B$1315, "&lt;=" &amp; DT$1, DataRegularSeason20242025!$D$3:$D$1315, $A6)+SUMIFS(DataRegularSeason20242025!$AB$3:$AB$1315,DataRegularSeason20242025!$B$3:$B$1315, "&lt;=" &amp; DT$1, DataRegularSeason20242025!$E$3:$E$1315, $A6)</f>
        <v>52</v>
      </c>
      <c r="DU6">
        <f>SUMIFS(DataRegularSeason20242025!$AA$3:$AA$1315,DataRegularSeason20242025!$B$3:$B$1315, "&lt;=" &amp; DU$1, DataRegularSeason20242025!$D$3:$D$1315, $A6)+SUMIFS(DataRegularSeason20242025!$AB$3:$AB$1315,DataRegularSeason20242025!$B$3:$B$1315, "&lt;=" &amp; DU$1, DataRegularSeason20242025!$E$3:$E$1315, $A6)</f>
        <v>52</v>
      </c>
      <c r="DV6">
        <f>SUMIFS(DataRegularSeason20242025!$AA$3:$AA$1315,DataRegularSeason20242025!$B$3:$B$1315, "&lt;=" &amp; DV$1, DataRegularSeason20242025!$D$3:$D$1315, $A6)+SUMIFS(DataRegularSeason20242025!$AB$3:$AB$1315,DataRegularSeason20242025!$B$3:$B$1315, "&lt;=" &amp; DV$1, DataRegularSeason20242025!$E$3:$E$1315, $A6)</f>
        <v>52</v>
      </c>
      <c r="DW6">
        <f>SUMIFS(DataRegularSeason20242025!$AA$3:$AA$1315,DataRegularSeason20242025!$B$3:$B$1315, "&lt;=" &amp; DW$1, DataRegularSeason20242025!$D$3:$D$1315, $A6)+SUMIFS(DataRegularSeason20242025!$AB$3:$AB$1315,DataRegularSeason20242025!$B$3:$B$1315, "&lt;=" &amp; DW$1, DataRegularSeason20242025!$E$3:$E$1315, $A6)</f>
        <v>52</v>
      </c>
      <c r="DX6">
        <f>SUMIFS(DataRegularSeason20242025!$AA$3:$AA$1315,DataRegularSeason20242025!$B$3:$B$1315, "&lt;=" &amp; DX$1, DataRegularSeason20242025!$D$3:$D$1315, $A6)+SUMIFS(DataRegularSeason20242025!$AB$3:$AB$1315,DataRegularSeason20242025!$B$3:$B$1315, "&lt;=" &amp; DX$1, DataRegularSeason20242025!$E$3:$E$1315, $A6)</f>
        <v>52</v>
      </c>
      <c r="DY6">
        <f>SUMIFS(DataRegularSeason20242025!$AA$3:$AA$1315,DataRegularSeason20242025!$B$3:$B$1315, "&lt;=" &amp; DY$1, DataRegularSeason20242025!$D$3:$D$1315, $A6)+SUMIFS(DataRegularSeason20242025!$AB$3:$AB$1315,DataRegularSeason20242025!$B$3:$B$1315, "&lt;=" &amp; DY$1, DataRegularSeason20242025!$E$3:$E$1315, $A6)</f>
        <v>52</v>
      </c>
      <c r="DZ6">
        <f>SUMIFS(DataRegularSeason20242025!$AA$3:$AA$1315,DataRegularSeason20242025!$B$3:$B$1315, "&lt;=" &amp; DZ$1, DataRegularSeason20242025!$D$3:$D$1315, $A6)+SUMIFS(DataRegularSeason20242025!$AB$3:$AB$1315,DataRegularSeason20242025!$B$3:$B$1315, "&lt;=" &amp; DZ$1, DataRegularSeason20242025!$E$3:$E$1315, $A6)</f>
        <v>52</v>
      </c>
      <c r="EA6">
        <f>SUMIFS(DataRegularSeason20242025!$AA$3:$AA$1315,DataRegularSeason20242025!$B$3:$B$1315, "&lt;=" &amp; EA$1, DataRegularSeason20242025!$D$3:$D$1315, $A6)+SUMIFS(DataRegularSeason20242025!$AB$3:$AB$1315,DataRegularSeason20242025!$B$3:$B$1315, "&lt;=" &amp; EA$1, DataRegularSeason20242025!$E$3:$E$1315, $A6)</f>
        <v>52</v>
      </c>
      <c r="EB6">
        <f>SUMIFS(DataRegularSeason20242025!$AA$3:$AA$1315,DataRegularSeason20242025!$B$3:$B$1315, "&lt;=" &amp; EB$1, DataRegularSeason20242025!$D$3:$D$1315, $A6)+SUMIFS(DataRegularSeason20242025!$AB$3:$AB$1315,DataRegularSeason20242025!$B$3:$B$1315, "&lt;=" &amp; EB$1, DataRegularSeason20242025!$E$3:$E$1315, $A6)</f>
        <v>52</v>
      </c>
      <c r="EC6">
        <f>SUMIFS(DataRegularSeason20242025!$AA$3:$AA$1315,DataRegularSeason20242025!$B$3:$B$1315, "&lt;=" &amp; EC$1, DataRegularSeason20242025!$D$3:$D$1315, $A6)+SUMIFS(DataRegularSeason20242025!$AB$3:$AB$1315,DataRegularSeason20242025!$B$3:$B$1315, "&lt;=" &amp; EC$1, DataRegularSeason20242025!$E$3:$E$1315, $A6)</f>
        <v>52</v>
      </c>
      <c r="ED6">
        <f>SUMIFS(DataRegularSeason20242025!$AA$3:$AA$1315,DataRegularSeason20242025!$B$3:$B$1315, "&lt;=" &amp; ED$1, DataRegularSeason20242025!$D$3:$D$1315, $A6)+SUMIFS(DataRegularSeason20242025!$AB$3:$AB$1315,DataRegularSeason20242025!$B$3:$B$1315, "&lt;=" &amp; ED$1, DataRegularSeason20242025!$E$3:$E$1315, $A6)</f>
        <v>52</v>
      </c>
      <c r="EE6">
        <f>SUMIFS(DataRegularSeason20242025!$AA$3:$AA$1315,DataRegularSeason20242025!$B$3:$B$1315, "&lt;=" &amp; EE$1, DataRegularSeason20242025!$D$3:$D$1315, $A6)+SUMIFS(DataRegularSeason20242025!$AB$3:$AB$1315,DataRegularSeason20242025!$B$3:$B$1315, "&lt;=" &amp; EE$1, DataRegularSeason20242025!$E$3:$E$1315, $A6)</f>
        <v>52</v>
      </c>
      <c r="EF6">
        <f>SUMIFS(DataRegularSeason20242025!$AA$3:$AA$1315,DataRegularSeason20242025!$B$3:$B$1315, "&lt;=" &amp; EF$1, DataRegularSeason20242025!$D$3:$D$1315, $A6)+SUMIFS(DataRegularSeason20242025!$AB$3:$AB$1315,DataRegularSeason20242025!$B$3:$B$1315, "&lt;=" &amp; EF$1, DataRegularSeason20242025!$E$3:$E$1315, $A6)</f>
        <v>52</v>
      </c>
      <c r="EG6">
        <f>SUMIFS(DataRegularSeason20242025!$AA$3:$AA$1315,DataRegularSeason20242025!$B$3:$B$1315, "&lt;=" &amp; EG$1, DataRegularSeason20242025!$D$3:$D$1315, $A6)+SUMIFS(DataRegularSeason20242025!$AB$3:$AB$1315,DataRegularSeason20242025!$B$3:$B$1315, "&lt;=" &amp; EG$1, DataRegularSeason20242025!$E$3:$E$1315, $A6)</f>
        <v>52</v>
      </c>
      <c r="EH6">
        <f>SUMIFS(DataRegularSeason20242025!$AA$3:$AA$1315,DataRegularSeason20242025!$B$3:$B$1315, "&lt;=" &amp; EH$1, DataRegularSeason20242025!$D$3:$D$1315, $A6)+SUMIFS(DataRegularSeason20242025!$AB$3:$AB$1315,DataRegularSeason20242025!$B$3:$B$1315, "&lt;=" &amp; EH$1, DataRegularSeason20242025!$E$3:$E$1315, $A6)</f>
        <v>52</v>
      </c>
      <c r="EI6">
        <f>SUMIFS(DataRegularSeason20242025!$AA$3:$AA$1315,DataRegularSeason20242025!$B$3:$B$1315, "&lt;=" &amp; EI$1, DataRegularSeason20242025!$D$3:$D$1315, $A6)+SUMIFS(DataRegularSeason20242025!$AB$3:$AB$1315,DataRegularSeason20242025!$B$3:$B$1315, "&lt;=" &amp; EI$1, DataRegularSeason20242025!$E$3:$E$1315, $A6)</f>
        <v>52</v>
      </c>
      <c r="EJ6">
        <f>SUMIFS(DataRegularSeason20242025!$AA$3:$AA$1315,DataRegularSeason20242025!$B$3:$B$1315, "&lt;=" &amp; EJ$1, DataRegularSeason20242025!$D$3:$D$1315, $A6)+SUMIFS(DataRegularSeason20242025!$AB$3:$AB$1315,DataRegularSeason20242025!$B$3:$B$1315, "&lt;=" &amp; EJ$1, DataRegularSeason20242025!$E$3:$E$1315, $A6)</f>
        <v>52</v>
      </c>
      <c r="EK6">
        <f>SUMIFS(DataRegularSeason20242025!$AA$3:$AA$1315,DataRegularSeason20242025!$B$3:$B$1315, "&lt;=" &amp; EK$1, DataRegularSeason20242025!$D$3:$D$1315, $A6)+SUMIFS(DataRegularSeason20242025!$AB$3:$AB$1315,DataRegularSeason20242025!$B$3:$B$1315, "&lt;=" &amp; EK$1, DataRegularSeason20242025!$E$3:$E$1315, $A6)</f>
        <v>52</v>
      </c>
      <c r="EL6">
        <f>SUMIFS(DataRegularSeason20242025!$AA$3:$AA$1315,DataRegularSeason20242025!$B$3:$B$1315, "&lt;=" &amp; EL$1, DataRegularSeason20242025!$D$3:$D$1315, $A6)+SUMIFS(DataRegularSeason20242025!$AB$3:$AB$1315,DataRegularSeason20242025!$B$3:$B$1315, "&lt;=" &amp; EL$1, DataRegularSeason20242025!$E$3:$E$1315, $A6)</f>
        <v>52</v>
      </c>
      <c r="EM6">
        <f>SUMIFS(DataRegularSeason20242025!$AA$3:$AA$1315,DataRegularSeason20242025!$B$3:$B$1315, "&lt;=" &amp; EM$1, DataRegularSeason20242025!$D$3:$D$1315, $A6)+SUMIFS(DataRegularSeason20242025!$AB$3:$AB$1315,DataRegularSeason20242025!$B$3:$B$1315, "&lt;=" &amp; EM$1, DataRegularSeason20242025!$E$3:$E$1315, $A6)</f>
        <v>52</v>
      </c>
      <c r="EN6">
        <f>SUMIFS(DataRegularSeason20242025!$AA$3:$AA$1315,DataRegularSeason20242025!$B$3:$B$1315, "&lt;=" &amp; EN$1, DataRegularSeason20242025!$D$3:$D$1315, $A6)+SUMIFS(DataRegularSeason20242025!$AB$3:$AB$1315,DataRegularSeason20242025!$B$3:$B$1315, "&lt;=" &amp; EN$1, DataRegularSeason20242025!$E$3:$E$1315, $A6)</f>
        <v>52</v>
      </c>
      <c r="EO6">
        <f>SUMIFS(DataRegularSeason20242025!$AA$3:$AA$1315,DataRegularSeason20242025!$B$3:$B$1315, "&lt;=" &amp; EO$1, DataRegularSeason20242025!$D$3:$D$1315, $A6)+SUMIFS(DataRegularSeason20242025!$AB$3:$AB$1315,DataRegularSeason20242025!$B$3:$B$1315, "&lt;=" &amp; EO$1, DataRegularSeason20242025!$E$3:$E$1315, $A6)</f>
        <v>52</v>
      </c>
      <c r="EP6">
        <f>SUMIFS(DataRegularSeason20242025!$AA$3:$AA$1315,DataRegularSeason20242025!$B$3:$B$1315, "&lt;=" &amp; EP$1, DataRegularSeason20242025!$D$3:$D$1315, $A6)+SUMIFS(DataRegularSeason20242025!$AB$3:$AB$1315,DataRegularSeason20242025!$B$3:$B$1315, "&lt;=" &amp; EP$1, DataRegularSeason20242025!$E$3:$E$1315, $A6)</f>
        <v>52</v>
      </c>
      <c r="EQ6">
        <f>SUMIFS(DataRegularSeason20242025!$AA$3:$AA$1315,DataRegularSeason20242025!$B$3:$B$1315, "&lt;=" &amp; EQ$1, DataRegularSeason20242025!$D$3:$D$1315, $A6)+SUMIFS(DataRegularSeason20242025!$AB$3:$AB$1315,DataRegularSeason20242025!$B$3:$B$1315, "&lt;=" &amp; EQ$1, DataRegularSeason20242025!$E$3:$E$1315, $A6)</f>
        <v>52</v>
      </c>
      <c r="ER6">
        <f>SUMIFS(DataRegularSeason20242025!$AA$3:$AA$1315,DataRegularSeason20242025!$B$3:$B$1315, "&lt;=" &amp; ER$1, DataRegularSeason20242025!$D$3:$D$1315, $A6)+SUMIFS(DataRegularSeason20242025!$AB$3:$AB$1315,DataRegularSeason20242025!$B$3:$B$1315, "&lt;=" &amp; ER$1, DataRegularSeason20242025!$E$3:$E$1315, $A6)</f>
        <v>52</v>
      </c>
      <c r="ES6">
        <f>SUMIFS(DataRegularSeason20242025!$AA$3:$AA$1315,DataRegularSeason20242025!$B$3:$B$1315, "&lt;=" &amp; ES$1, DataRegularSeason20242025!$D$3:$D$1315, $A6)+SUMIFS(DataRegularSeason20242025!$AB$3:$AB$1315,DataRegularSeason20242025!$B$3:$B$1315, "&lt;=" &amp; ES$1, DataRegularSeason20242025!$E$3:$E$1315, $A6)</f>
        <v>52</v>
      </c>
      <c r="ET6">
        <f>SUMIFS(DataRegularSeason20242025!$AA$3:$AA$1315,DataRegularSeason20242025!$B$3:$B$1315, "&lt;=" &amp; ET$1, DataRegularSeason20242025!$D$3:$D$1315, $A6)+SUMIFS(DataRegularSeason20242025!$AB$3:$AB$1315,DataRegularSeason20242025!$B$3:$B$1315, "&lt;=" &amp; ET$1, DataRegularSeason20242025!$E$3:$E$1315, $A6)</f>
        <v>52</v>
      </c>
      <c r="EU6">
        <f>SUMIFS(DataRegularSeason20242025!$AA$3:$AA$1315,DataRegularSeason20242025!$B$3:$B$1315, "&lt;=" &amp; EU$1, DataRegularSeason20242025!$D$3:$D$1315, $A6)+SUMIFS(DataRegularSeason20242025!$AB$3:$AB$1315,DataRegularSeason20242025!$B$3:$B$1315, "&lt;=" &amp; EU$1, DataRegularSeason20242025!$E$3:$E$1315, $A6)</f>
        <v>52</v>
      </c>
      <c r="EV6">
        <f>SUMIFS(DataRegularSeason20242025!$AA$3:$AA$1315,DataRegularSeason20242025!$B$3:$B$1315, "&lt;=" &amp; EV$1, DataRegularSeason20242025!$D$3:$D$1315, $A6)+SUMIFS(DataRegularSeason20242025!$AB$3:$AB$1315,DataRegularSeason20242025!$B$3:$B$1315, "&lt;=" &amp; EV$1, DataRegularSeason20242025!$E$3:$E$1315, $A6)</f>
        <v>52</v>
      </c>
      <c r="EW6">
        <f>SUMIFS(DataRegularSeason20242025!$AA$3:$AA$1315,DataRegularSeason20242025!$B$3:$B$1315, "&lt;=" &amp; EW$1, DataRegularSeason20242025!$D$3:$D$1315, $A6)+SUMIFS(DataRegularSeason20242025!$AB$3:$AB$1315,DataRegularSeason20242025!$B$3:$B$1315, "&lt;=" &amp; EW$1, DataRegularSeason20242025!$E$3:$E$1315, $A6)</f>
        <v>52</v>
      </c>
      <c r="EX6">
        <f>SUMIFS(DataRegularSeason20242025!$AA$3:$AA$1315,DataRegularSeason20242025!$B$3:$B$1315, "&lt;=" &amp; EX$1, DataRegularSeason20242025!$D$3:$D$1315, $A6)+SUMIFS(DataRegularSeason20242025!$AB$3:$AB$1315,DataRegularSeason20242025!$B$3:$B$1315, "&lt;=" &amp; EX$1, DataRegularSeason20242025!$E$3:$E$1315, $A6)</f>
        <v>52</v>
      </c>
      <c r="EY6">
        <f>SUMIFS(DataRegularSeason20242025!$AA$3:$AA$1315,DataRegularSeason20242025!$B$3:$B$1315, "&lt;=" &amp; EY$1, DataRegularSeason20242025!$D$3:$D$1315, $A6)+SUMIFS(DataRegularSeason20242025!$AB$3:$AB$1315,DataRegularSeason20242025!$B$3:$B$1315, "&lt;=" &amp; EY$1, DataRegularSeason20242025!$E$3:$E$1315, $A6)</f>
        <v>52</v>
      </c>
      <c r="EZ6">
        <f>SUMIFS(DataRegularSeason20242025!$AA$3:$AA$1315,DataRegularSeason20242025!$B$3:$B$1315, "&lt;=" &amp; EZ$1, DataRegularSeason20242025!$D$3:$D$1315, $A6)+SUMIFS(DataRegularSeason20242025!$AB$3:$AB$1315,DataRegularSeason20242025!$B$3:$B$1315, "&lt;=" &amp; EZ$1, DataRegularSeason20242025!$E$3:$E$1315, $A6)</f>
        <v>52</v>
      </c>
      <c r="FA6">
        <f>SUMIFS(DataRegularSeason20242025!$AA$3:$AA$1315,DataRegularSeason20242025!$B$3:$B$1315, "&lt;=" &amp; FA$1, DataRegularSeason20242025!$D$3:$D$1315, $A6)+SUMIFS(DataRegularSeason20242025!$AB$3:$AB$1315,DataRegularSeason20242025!$B$3:$B$1315, "&lt;=" &amp; FA$1, DataRegularSeason20242025!$E$3:$E$1315, $A6)</f>
        <v>52</v>
      </c>
      <c r="FB6">
        <f>SUMIFS(DataRegularSeason20242025!$AA$3:$AA$1315,DataRegularSeason20242025!$B$3:$B$1315, "&lt;=" &amp; FB$1, DataRegularSeason20242025!$D$3:$D$1315, $A6)+SUMIFS(DataRegularSeason20242025!$AB$3:$AB$1315,DataRegularSeason20242025!$B$3:$B$1315, "&lt;=" &amp; FB$1, DataRegularSeason20242025!$E$3:$E$1315, $A6)</f>
        <v>52</v>
      </c>
      <c r="FC6">
        <f>SUMIFS(DataRegularSeason20242025!$AA$3:$AA$1315,DataRegularSeason20242025!$B$3:$B$1315, "&lt;=" &amp; FC$1, DataRegularSeason20242025!$D$3:$D$1315, $A6)+SUMIFS(DataRegularSeason20242025!$AB$3:$AB$1315,DataRegularSeason20242025!$B$3:$B$1315, "&lt;=" &amp; FC$1, DataRegularSeason20242025!$E$3:$E$1315, $A6)</f>
        <v>52</v>
      </c>
      <c r="FD6">
        <f>SUMIFS(DataRegularSeason20242025!$AA$3:$AA$1315,DataRegularSeason20242025!$B$3:$B$1315, "&lt;=" &amp; FD$1, DataRegularSeason20242025!$D$3:$D$1315, $A6)+SUMIFS(DataRegularSeason20242025!$AB$3:$AB$1315,DataRegularSeason20242025!$B$3:$B$1315, "&lt;=" &amp; FD$1, DataRegularSeason20242025!$E$3:$E$1315, $A6)</f>
        <v>52</v>
      </c>
      <c r="FE6">
        <f>SUMIFS(DataRegularSeason20242025!$AA$3:$AA$1315,DataRegularSeason20242025!$B$3:$B$1315, "&lt;=" &amp; FE$1, DataRegularSeason20242025!$D$3:$D$1315, $A6)+SUMIFS(DataRegularSeason20242025!$AB$3:$AB$1315,DataRegularSeason20242025!$B$3:$B$1315, "&lt;=" &amp; FE$1, DataRegularSeason20242025!$E$3:$E$1315, $A6)</f>
        <v>52</v>
      </c>
      <c r="FF6">
        <f>SUMIFS(DataRegularSeason20242025!$AA$3:$AA$1315,DataRegularSeason20242025!$B$3:$B$1315, "&lt;=" &amp; FF$1, DataRegularSeason20242025!$D$3:$D$1315, $A6)+SUMIFS(DataRegularSeason20242025!$AB$3:$AB$1315,DataRegularSeason20242025!$B$3:$B$1315, "&lt;=" &amp; FF$1, DataRegularSeason20242025!$E$3:$E$1315, $A6)</f>
        <v>52</v>
      </c>
      <c r="FG6">
        <f>SUMIFS(DataRegularSeason20242025!$AA$3:$AA$1315,DataRegularSeason20242025!$B$3:$B$1315, "&lt;=" &amp; FG$1, DataRegularSeason20242025!$D$3:$D$1315, $A6)+SUMIFS(DataRegularSeason20242025!$AB$3:$AB$1315,DataRegularSeason20242025!$B$3:$B$1315, "&lt;=" &amp; FG$1, DataRegularSeason20242025!$E$3:$E$1315, $A6)</f>
        <v>52</v>
      </c>
      <c r="FH6">
        <f>SUMIFS(DataRegularSeason20242025!$AA$3:$AA$1315,DataRegularSeason20242025!$B$3:$B$1315, "&lt;=" &amp; FH$1, DataRegularSeason20242025!$D$3:$D$1315, $A6)+SUMIFS(DataRegularSeason20242025!$AB$3:$AB$1315,DataRegularSeason20242025!$B$3:$B$1315, "&lt;=" &amp; FH$1, DataRegularSeason20242025!$E$3:$E$1315, $A6)</f>
        <v>52</v>
      </c>
      <c r="FI6">
        <f>SUMIFS(DataRegularSeason20242025!$AA$3:$AA$1315,DataRegularSeason20242025!$B$3:$B$1315, "&lt;=" &amp; FI$1, DataRegularSeason20242025!$D$3:$D$1315, $A6)+SUMIFS(DataRegularSeason20242025!$AB$3:$AB$1315,DataRegularSeason20242025!$B$3:$B$1315, "&lt;=" &amp; FI$1, DataRegularSeason20242025!$E$3:$E$1315, $A6)</f>
        <v>52</v>
      </c>
      <c r="FJ6">
        <f>SUMIFS(DataRegularSeason20242025!$AA$3:$AA$1315,DataRegularSeason20242025!$B$3:$B$1315, "&lt;=" &amp; FJ$1, DataRegularSeason20242025!$D$3:$D$1315, $A6)+SUMIFS(DataRegularSeason20242025!$AB$3:$AB$1315,DataRegularSeason20242025!$B$3:$B$1315, "&lt;=" &amp; FJ$1, DataRegularSeason20242025!$E$3:$E$1315, $A6)</f>
        <v>52</v>
      </c>
      <c r="FK6">
        <f>SUMIFS(DataRegularSeason20242025!$AA$3:$AA$1315,DataRegularSeason20242025!$B$3:$B$1315, "&lt;=" &amp; FK$1, DataRegularSeason20242025!$D$3:$D$1315, $A6)+SUMIFS(DataRegularSeason20242025!$AB$3:$AB$1315,DataRegularSeason20242025!$B$3:$B$1315, "&lt;=" &amp; FK$1, DataRegularSeason20242025!$E$3:$E$1315, $A6)</f>
        <v>52</v>
      </c>
      <c r="FL6">
        <f>SUMIFS(DataRegularSeason20242025!$AA$3:$AA$1315,DataRegularSeason20242025!$B$3:$B$1315, "&lt;=" &amp; FL$1, DataRegularSeason20242025!$D$3:$D$1315, $A6)+SUMIFS(DataRegularSeason20242025!$AB$3:$AB$1315,DataRegularSeason20242025!$B$3:$B$1315, "&lt;=" &amp; FL$1, DataRegularSeason20242025!$E$3:$E$1315, $A6)</f>
        <v>52</v>
      </c>
      <c r="FM6">
        <f>SUMIFS(DataRegularSeason20242025!$AA$3:$AA$1315,DataRegularSeason20242025!$B$3:$B$1315, "&lt;=" &amp; FM$1, DataRegularSeason20242025!$D$3:$D$1315, $A6)+SUMIFS(DataRegularSeason20242025!$AB$3:$AB$1315,DataRegularSeason20242025!$B$3:$B$1315, "&lt;=" &amp; FM$1, DataRegularSeason20242025!$E$3:$E$1315, $A6)</f>
        <v>52</v>
      </c>
      <c r="FN6">
        <f>SUMIFS(DataRegularSeason20242025!$AA$3:$AA$1315,DataRegularSeason20242025!$B$3:$B$1315, "&lt;=" &amp; FN$1, DataRegularSeason20242025!$D$3:$D$1315, $A6)+SUMIFS(DataRegularSeason20242025!$AB$3:$AB$1315,DataRegularSeason20242025!$B$3:$B$1315, "&lt;=" &amp; FN$1, DataRegularSeason20242025!$E$3:$E$1315, $A6)</f>
        <v>52</v>
      </c>
      <c r="FO6">
        <f>SUMIFS(DataRegularSeason20242025!$AA$3:$AA$1315,DataRegularSeason20242025!$B$3:$B$1315, "&lt;=" &amp; FO$1, DataRegularSeason20242025!$D$3:$D$1315, $A6)+SUMIFS(DataRegularSeason20242025!$AB$3:$AB$1315,DataRegularSeason20242025!$B$3:$B$1315, "&lt;=" &amp; FO$1, DataRegularSeason20242025!$E$3:$E$1315, $A6)</f>
        <v>52</v>
      </c>
      <c r="FP6">
        <f>SUMIFS(DataRegularSeason20242025!$AA$3:$AA$1315,DataRegularSeason20242025!$B$3:$B$1315, "&lt;=" &amp; FP$1, DataRegularSeason20242025!$D$3:$D$1315, $A6)+SUMIFS(DataRegularSeason20242025!$AB$3:$AB$1315,DataRegularSeason20242025!$B$3:$B$1315, "&lt;=" &amp; FP$1, DataRegularSeason20242025!$E$3:$E$1315, $A6)</f>
        <v>52</v>
      </c>
      <c r="FQ6">
        <f>SUMIFS(DataRegularSeason20242025!$AA$3:$AA$1315,DataRegularSeason20242025!$B$3:$B$1315, "&lt;=" &amp; FQ$1, DataRegularSeason20242025!$D$3:$D$1315, $A6)+SUMIFS(DataRegularSeason20242025!$AB$3:$AB$1315,DataRegularSeason20242025!$B$3:$B$1315, "&lt;=" &amp; FQ$1, DataRegularSeason20242025!$E$3:$E$1315, $A6)</f>
        <v>52</v>
      </c>
      <c r="FR6">
        <f>SUMIFS(DataRegularSeason20242025!$AA$3:$AA$1315,DataRegularSeason20242025!$B$3:$B$1315, "&lt;=" &amp; FR$1, DataRegularSeason20242025!$D$3:$D$1315, $A6)+SUMIFS(DataRegularSeason20242025!$AB$3:$AB$1315,DataRegularSeason20242025!$B$3:$B$1315, "&lt;=" &amp; FR$1, DataRegularSeason20242025!$E$3:$E$1315, $A6)</f>
        <v>52</v>
      </c>
      <c r="FS6">
        <f>SUMIFS(DataRegularSeason20242025!$AA$3:$AA$1315,DataRegularSeason20242025!$B$3:$B$1315, "&lt;=" &amp; FS$1, DataRegularSeason20242025!$D$3:$D$1315, $A6)+SUMIFS(DataRegularSeason20242025!$AB$3:$AB$1315,DataRegularSeason20242025!$B$3:$B$1315, "&lt;=" &amp; FS$1, DataRegularSeason20242025!$E$3:$E$1315, $A6)</f>
        <v>52</v>
      </c>
      <c r="FT6">
        <f>SUMIFS(DataRegularSeason20242025!$AA$3:$AA$1315,DataRegularSeason20242025!$B$3:$B$1315, "&lt;=" &amp; FT$1, DataRegularSeason20242025!$D$3:$D$1315, $A6)+SUMIFS(DataRegularSeason20242025!$AB$3:$AB$1315,DataRegularSeason20242025!$B$3:$B$1315, "&lt;=" &amp; FT$1, DataRegularSeason20242025!$E$3:$E$1315, $A6)</f>
        <v>52</v>
      </c>
      <c r="FU6">
        <f>SUMIFS(DataRegularSeason20242025!$AA$3:$AA$1315,DataRegularSeason20242025!$B$3:$B$1315, "&lt;=" &amp; FU$1, DataRegularSeason20242025!$D$3:$D$1315, $A6)+SUMIFS(DataRegularSeason20242025!$AB$3:$AB$1315,DataRegularSeason20242025!$B$3:$B$1315, "&lt;=" &amp; FU$1, DataRegularSeason20242025!$E$3:$E$1315, $A6)</f>
        <v>52</v>
      </c>
      <c r="FV6">
        <f>SUMIFS(DataRegularSeason20242025!$AA$3:$AA$1315,DataRegularSeason20242025!$B$3:$B$1315, "&lt;=" &amp; FV$1, DataRegularSeason20242025!$D$3:$D$1315, $A6)+SUMIFS(DataRegularSeason20242025!$AB$3:$AB$1315,DataRegularSeason20242025!$B$3:$B$1315, "&lt;=" &amp; FV$1, DataRegularSeason20242025!$E$3:$E$1315, $A6)</f>
        <v>52</v>
      </c>
      <c r="FW6">
        <f>SUMIFS(DataRegularSeason20242025!$AA$3:$AA$1315,DataRegularSeason20242025!$B$3:$B$1315, "&lt;=" &amp; FW$1, DataRegularSeason20242025!$D$3:$D$1315, $A6)+SUMIFS(DataRegularSeason20242025!$AB$3:$AB$1315,DataRegularSeason20242025!$B$3:$B$1315, "&lt;=" &amp; FW$1, DataRegularSeason20242025!$E$3:$E$1315, $A6)</f>
        <v>52</v>
      </c>
      <c r="FX6">
        <f>SUMIFS(DataRegularSeason20242025!$AA$3:$AA$1315,DataRegularSeason20242025!$B$3:$B$1315, "&lt;=" &amp; FX$1, DataRegularSeason20242025!$D$3:$D$1315, $A6)+SUMIFS(DataRegularSeason20242025!$AB$3:$AB$1315,DataRegularSeason20242025!$B$3:$B$1315, "&lt;=" &amp; FX$1, DataRegularSeason20242025!$E$3:$E$1315, $A6)</f>
        <v>52</v>
      </c>
      <c r="FY6">
        <f>SUMIFS(DataRegularSeason20242025!$AA$3:$AA$1315,DataRegularSeason20242025!$B$3:$B$1315, "&lt;=" &amp; FY$1, DataRegularSeason20242025!$D$3:$D$1315, $A6)+SUMIFS(DataRegularSeason20242025!$AB$3:$AB$1315,DataRegularSeason20242025!$B$3:$B$1315, "&lt;=" &amp; FY$1, DataRegularSeason20242025!$E$3:$E$1315, $A6)</f>
        <v>52</v>
      </c>
      <c r="FZ6">
        <f>SUMIFS(DataRegularSeason20242025!$AA$3:$AA$1315,DataRegularSeason20242025!$B$3:$B$1315, "&lt;=" &amp; FZ$1, DataRegularSeason20242025!$D$3:$D$1315, $A6)+SUMIFS(DataRegularSeason20242025!$AB$3:$AB$1315,DataRegularSeason20242025!$B$3:$B$1315, "&lt;=" &amp; FZ$1, DataRegularSeason20242025!$E$3:$E$1315, $A6)</f>
        <v>52</v>
      </c>
      <c r="GA6">
        <f>SUMIFS(DataRegularSeason20242025!$AA$3:$AA$1315,DataRegularSeason20242025!$B$3:$B$1315, "&lt;=" &amp; GA$1, DataRegularSeason20242025!$D$3:$D$1315, $A6)+SUMIFS(DataRegularSeason20242025!$AB$3:$AB$1315,DataRegularSeason20242025!$B$3:$B$1315, "&lt;=" &amp; GA$1, DataRegularSeason20242025!$E$3:$E$1315, $A6)</f>
        <v>52</v>
      </c>
      <c r="GB6">
        <f>SUMIFS(DataRegularSeason20242025!$AA$3:$AA$1315,DataRegularSeason20242025!$B$3:$B$1315, "&lt;=" &amp; GB$1, DataRegularSeason20242025!$D$3:$D$1315, $A6)+SUMIFS(DataRegularSeason20242025!$AB$3:$AB$1315,DataRegularSeason20242025!$B$3:$B$1315, "&lt;=" &amp; GB$1, DataRegularSeason20242025!$E$3:$E$1315, $A6)</f>
        <v>52</v>
      </c>
      <c r="GC6">
        <f>SUMIFS(DataRegularSeason20242025!$AA$3:$AA$1315,DataRegularSeason20242025!$B$3:$B$1315, "&lt;=" &amp; GC$1, DataRegularSeason20242025!$D$3:$D$1315, $A6)+SUMIFS(DataRegularSeason20242025!$AB$3:$AB$1315,DataRegularSeason20242025!$B$3:$B$1315, "&lt;=" &amp; GC$1, DataRegularSeason20242025!$E$3:$E$1315, $A6)</f>
        <v>52</v>
      </c>
      <c r="GD6">
        <f>SUMIFS(DataRegularSeason20242025!$AA$3:$AA$1315,DataRegularSeason20242025!$B$3:$B$1315, "&lt;=" &amp; GD$1, DataRegularSeason20242025!$D$3:$D$1315, $A6)+SUMIFS(DataRegularSeason20242025!$AB$3:$AB$1315,DataRegularSeason20242025!$B$3:$B$1315, "&lt;=" &amp; GD$1, DataRegularSeason20242025!$E$3:$E$1315, $A6)</f>
        <v>52</v>
      </c>
      <c r="GE6">
        <f>SUMIFS(DataRegularSeason20242025!$AA$3:$AA$1315,DataRegularSeason20242025!$B$3:$B$1315, "&lt;=" &amp; GE$1, DataRegularSeason20242025!$D$3:$D$1315, $A6)+SUMIFS(DataRegularSeason20242025!$AB$3:$AB$1315,DataRegularSeason20242025!$B$3:$B$1315, "&lt;=" &amp; GE$1, DataRegularSeason20242025!$E$3:$E$1315, $A6)</f>
        <v>52</v>
      </c>
      <c r="GF6">
        <f>SUMIFS(DataRegularSeason20242025!$AA$3:$AA$1315,DataRegularSeason20242025!$B$3:$B$1315, "&lt;=" &amp; GF$1, DataRegularSeason20242025!$D$3:$D$1315, $A6)+SUMIFS(DataRegularSeason20242025!$AB$3:$AB$1315,DataRegularSeason20242025!$B$3:$B$1315, "&lt;=" &amp; GF$1, DataRegularSeason20242025!$E$3:$E$1315, $A6)</f>
        <v>52</v>
      </c>
      <c r="GG6">
        <f>SUMIFS(DataRegularSeason20242025!$AA$3:$AA$1315,DataRegularSeason20242025!$B$3:$B$1315, "&lt;=" &amp; GG$1, DataRegularSeason20242025!$D$3:$D$1315, $A6)+SUMIFS(DataRegularSeason20242025!$AB$3:$AB$1315,DataRegularSeason20242025!$B$3:$B$1315, "&lt;=" &amp; GG$1, DataRegularSeason20242025!$E$3:$E$1315, $A6)</f>
        <v>52</v>
      </c>
      <c r="GH6">
        <f>SUMIFS(DataRegularSeason20242025!$AA$3:$AA$1315,DataRegularSeason20242025!$B$3:$B$1315, "&lt;=" &amp; GH$1, DataRegularSeason20242025!$D$3:$D$1315, $A6)+SUMIFS(DataRegularSeason20242025!$AB$3:$AB$1315,DataRegularSeason20242025!$B$3:$B$1315, "&lt;=" &amp; GH$1, DataRegularSeason20242025!$E$3:$E$1315, $A6)</f>
        <v>52</v>
      </c>
      <c r="GI6">
        <f>SUMIFS(DataRegularSeason20242025!$AA$3:$AA$1315,DataRegularSeason20242025!$B$3:$B$1315, "&lt;=" &amp; GI$1, DataRegularSeason20242025!$D$3:$D$1315, $A6)+SUMIFS(DataRegularSeason20242025!$AB$3:$AB$1315,DataRegularSeason20242025!$B$3:$B$1315, "&lt;=" &amp; GI$1, DataRegularSeason20242025!$E$3:$E$1315, $A6)</f>
        <v>52</v>
      </c>
      <c r="GJ6">
        <f>SUMIFS(DataRegularSeason20242025!$AA$3:$AA$1315,DataRegularSeason20242025!$B$3:$B$1315, "&lt;=" &amp; GJ$1, DataRegularSeason20242025!$D$3:$D$1315, $A6)+SUMIFS(DataRegularSeason20242025!$AB$3:$AB$1315,DataRegularSeason20242025!$B$3:$B$1315, "&lt;=" &amp; GJ$1, DataRegularSeason20242025!$E$3:$E$1315, $A6)</f>
        <v>52</v>
      </c>
      <c r="GK6">
        <f>SUMIFS(DataRegularSeason20242025!$AA$3:$AA$1315,DataRegularSeason20242025!$B$3:$B$1315, "&lt;=" &amp; GK$1, DataRegularSeason20242025!$D$3:$D$1315, $A6)+SUMIFS(DataRegularSeason20242025!$AB$3:$AB$1315,DataRegularSeason20242025!$B$3:$B$1315, "&lt;=" &amp; GK$1, DataRegularSeason20242025!$E$3:$E$1315, $A6)</f>
        <v>52</v>
      </c>
      <c r="GL6">
        <f>SUMIFS(DataRegularSeason20242025!$AA$3:$AA$1315,DataRegularSeason20242025!$B$3:$B$1315, "&lt;=" &amp; GL$1, DataRegularSeason20242025!$D$3:$D$1315, $A6)+SUMIFS(DataRegularSeason20242025!$AB$3:$AB$1315,DataRegularSeason20242025!$B$3:$B$1315, "&lt;=" &amp; GL$1, DataRegularSeason20242025!$E$3:$E$1315, $A6)</f>
        <v>52</v>
      </c>
      <c r="GM6">
        <f>SUMIFS(DataRegularSeason20242025!$AA$3:$AA$1315,DataRegularSeason20242025!$B$3:$B$1315, "&lt;=" &amp; GM$1, DataRegularSeason20242025!$D$3:$D$1315, $A6)+SUMIFS(DataRegularSeason20242025!$AB$3:$AB$1315,DataRegularSeason20242025!$B$3:$B$1315, "&lt;=" &amp; GM$1, DataRegularSeason20242025!$E$3:$E$1315, $A6)</f>
        <v>52</v>
      </c>
      <c r="GN6">
        <f>SUMIFS(DataRegularSeason20242025!$AA$3:$AA$1315,DataRegularSeason20242025!$B$3:$B$1315, "&lt;=" &amp; GN$1, DataRegularSeason20242025!$D$3:$D$1315, $A6)+SUMIFS(DataRegularSeason20242025!$AB$3:$AB$1315,DataRegularSeason20242025!$B$3:$B$1315, "&lt;=" &amp; GN$1, DataRegularSeason20242025!$E$3:$E$1315, $A6)</f>
        <v>52</v>
      </c>
      <c r="GO6">
        <f>SUMIFS(DataRegularSeason20242025!$AA$3:$AA$1315,DataRegularSeason20242025!$B$3:$B$1315, "&lt;=" &amp; GO$1, DataRegularSeason20242025!$D$3:$D$1315, $A6)+SUMIFS(DataRegularSeason20242025!$AB$3:$AB$1315,DataRegularSeason20242025!$B$3:$B$1315, "&lt;=" &amp; GO$1, DataRegularSeason20242025!$E$3:$E$1315, $A6)</f>
        <v>52</v>
      </c>
      <c r="GP6">
        <f>SUMIFS(DataRegularSeason20242025!$AA$3:$AA$1315,DataRegularSeason20242025!$B$3:$B$1315, "&lt;=" &amp; GP$1, DataRegularSeason20242025!$D$3:$D$1315, $A6)+SUMIFS(DataRegularSeason20242025!$AB$3:$AB$1315,DataRegularSeason20242025!$B$3:$B$1315, "&lt;=" &amp; GP$1, DataRegularSeason20242025!$E$3:$E$1315, $A6)</f>
        <v>52</v>
      </c>
      <c r="GQ6">
        <f>SUMIFS(DataRegularSeason20242025!$AA$3:$AA$1315,DataRegularSeason20242025!$B$3:$B$1315, "&lt;=" &amp; GQ$1, DataRegularSeason20242025!$D$3:$D$1315, $A6)+SUMIFS(DataRegularSeason20242025!$AB$3:$AB$1315,DataRegularSeason20242025!$B$3:$B$1315, "&lt;=" &amp; GQ$1, DataRegularSeason20242025!$E$3:$E$1315, $A6)</f>
        <v>52</v>
      </c>
      <c r="GR6">
        <f>SUMIFS(DataRegularSeason20242025!$AA$3:$AA$1315,DataRegularSeason20242025!$B$3:$B$1315, "&lt;=" &amp; GR$1, DataRegularSeason20242025!$D$3:$D$1315, $A6)+SUMIFS(DataRegularSeason20242025!$AB$3:$AB$1315,DataRegularSeason20242025!$B$3:$B$1315, "&lt;=" &amp; GR$1, DataRegularSeason20242025!$E$3:$E$1315, $A6)</f>
        <v>52</v>
      </c>
      <c r="GS6">
        <f>SUMIFS(DataRegularSeason20242025!$AA$3:$AA$1315,DataRegularSeason20242025!$B$3:$B$1315, "&lt;=" &amp; GS$1, DataRegularSeason20242025!$D$3:$D$1315, $A6)+SUMIFS(DataRegularSeason20242025!$AB$3:$AB$1315,DataRegularSeason20242025!$B$3:$B$1315, "&lt;=" &amp; GS$1, DataRegularSeason20242025!$E$3:$E$1315, $A6)</f>
        <v>52</v>
      </c>
      <c r="GT6">
        <f>SUMIFS(DataRegularSeason20242025!$AA$3:$AA$1315,DataRegularSeason20242025!$B$3:$B$1315, "&lt;=" &amp; GT$1, DataRegularSeason20242025!$D$3:$D$1315, $A6)+SUMIFS(DataRegularSeason20242025!$AB$3:$AB$1315,DataRegularSeason20242025!$B$3:$B$1315, "&lt;=" &amp; GT$1, DataRegularSeason20242025!$E$3:$E$1315, $A6)</f>
        <v>52</v>
      </c>
      <c r="GU6">
        <f>SUMIFS(DataRegularSeason20242025!$AA$3:$AA$1315,DataRegularSeason20242025!$B$3:$B$1315, "&lt;=" &amp; GU$1, DataRegularSeason20242025!$D$3:$D$1315, $A6)+SUMIFS(DataRegularSeason20242025!$AB$3:$AB$1315,DataRegularSeason20242025!$B$3:$B$1315, "&lt;=" &amp; GU$1, DataRegularSeason20242025!$E$3:$E$1315, $A6)</f>
        <v>52</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52</v>
      </c>
      <c r="DK7">
        <f>SUMIFS(DataRegularSeason20242025!$AA$3:$AA$1315,DataRegularSeason20242025!$B$3:$B$1315, "&lt;=" &amp; DK$1, DataRegularSeason20242025!$D$3:$D$1315, $A7)+SUMIFS(DataRegularSeason20242025!$AB$3:$AB$1315,DataRegularSeason20242025!$B$3:$B$1315, "&lt;=" &amp; DK$1, DataRegularSeason20242025!$E$3:$E$1315, $A7)</f>
        <v>52</v>
      </c>
      <c r="DL7">
        <f>SUMIFS(DataRegularSeason20242025!$AA$3:$AA$1315,DataRegularSeason20242025!$B$3:$B$1315, "&lt;=" &amp; DL$1, DataRegularSeason20242025!$D$3:$D$1315, $A7)+SUMIFS(DataRegularSeason20242025!$AB$3:$AB$1315,DataRegularSeason20242025!$B$3:$B$1315, "&lt;=" &amp; DL$1, DataRegularSeason20242025!$E$3:$E$1315, $A7)</f>
        <v>52</v>
      </c>
      <c r="DM7">
        <f>SUMIFS(DataRegularSeason20242025!$AA$3:$AA$1315,DataRegularSeason20242025!$B$3:$B$1315, "&lt;=" &amp; DM$1, DataRegularSeason20242025!$D$3:$D$1315, $A7)+SUMIFS(DataRegularSeason20242025!$AB$3:$AB$1315,DataRegularSeason20242025!$B$3:$B$1315, "&lt;=" &amp; DM$1, DataRegularSeason20242025!$E$3:$E$1315, $A7)</f>
        <v>52</v>
      </c>
      <c r="DN7">
        <f>SUMIFS(DataRegularSeason20242025!$AA$3:$AA$1315,DataRegularSeason20242025!$B$3:$B$1315, "&lt;=" &amp; DN$1, DataRegularSeason20242025!$D$3:$D$1315, $A7)+SUMIFS(DataRegularSeason20242025!$AB$3:$AB$1315,DataRegularSeason20242025!$B$3:$B$1315, "&lt;=" &amp; DN$1, DataRegularSeason20242025!$E$3:$E$1315, $A7)</f>
        <v>52</v>
      </c>
      <c r="DO7">
        <f>SUMIFS(DataRegularSeason20242025!$AA$3:$AA$1315,DataRegularSeason20242025!$B$3:$B$1315, "&lt;=" &amp; DO$1, DataRegularSeason20242025!$D$3:$D$1315, $A7)+SUMIFS(DataRegularSeason20242025!$AB$3:$AB$1315,DataRegularSeason20242025!$B$3:$B$1315, "&lt;=" &amp; DO$1, DataRegularSeason20242025!$E$3:$E$1315, $A7)</f>
        <v>52</v>
      </c>
      <c r="DP7">
        <f>SUMIFS(DataRegularSeason20242025!$AA$3:$AA$1315,DataRegularSeason20242025!$B$3:$B$1315, "&lt;=" &amp; DP$1, DataRegularSeason20242025!$D$3:$D$1315, $A7)+SUMIFS(DataRegularSeason20242025!$AB$3:$AB$1315,DataRegularSeason20242025!$B$3:$B$1315, "&lt;=" &amp; DP$1, DataRegularSeason20242025!$E$3:$E$1315, $A7)</f>
        <v>52</v>
      </c>
      <c r="DQ7">
        <f>SUMIFS(DataRegularSeason20242025!$AA$3:$AA$1315,DataRegularSeason20242025!$B$3:$B$1315, "&lt;=" &amp; DQ$1, DataRegularSeason20242025!$D$3:$D$1315, $A7)+SUMIFS(DataRegularSeason20242025!$AB$3:$AB$1315,DataRegularSeason20242025!$B$3:$B$1315, "&lt;=" &amp; DQ$1, DataRegularSeason20242025!$E$3:$E$1315, $A7)</f>
        <v>52</v>
      </c>
      <c r="DR7">
        <f>SUMIFS(DataRegularSeason20242025!$AA$3:$AA$1315,DataRegularSeason20242025!$B$3:$B$1315, "&lt;=" &amp; DR$1, DataRegularSeason20242025!$D$3:$D$1315, $A7)+SUMIFS(DataRegularSeason20242025!$AB$3:$AB$1315,DataRegularSeason20242025!$B$3:$B$1315, "&lt;=" &amp; DR$1, DataRegularSeason20242025!$E$3:$E$1315, $A7)</f>
        <v>52</v>
      </c>
      <c r="DS7">
        <f>SUMIFS(DataRegularSeason20242025!$AA$3:$AA$1315,DataRegularSeason20242025!$B$3:$B$1315, "&lt;=" &amp; DS$1, DataRegularSeason20242025!$D$3:$D$1315, $A7)+SUMIFS(DataRegularSeason20242025!$AB$3:$AB$1315,DataRegularSeason20242025!$B$3:$B$1315, "&lt;=" &amp; DS$1, DataRegularSeason20242025!$E$3:$E$1315, $A7)</f>
        <v>52</v>
      </c>
      <c r="DT7">
        <f>SUMIFS(DataRegularSeason20242025!$AA$3:$AA$1315,DataRegularSeason20242025!$B$3:$B$1315, "&lt;=" &amp; DT$1, DataRegularSeason20242025!$D$3:$D$1315, $A7)+SUMIFS(DataRegularSeason20242025!$AB$3:$AB$1315,DataRegularSeason20242025!$B$3:$B$1315, "&lt;=" &amp; DT$1, DataRegularSeason20242025!$E$3:$E$1315, $A7)</f>
        <v>52</v>
      </c>
      <c r="DU7">
        <f>SUMIFS(DataRegularSeason20242025!$AA$3:$AA$1315,DataRegularSeason20242025!$B$3:$B$1315, "&lt;=" &amp; DU$1, DataRegularSeason20242025!$D$3:$D$1315, $A7)+SUMIFS(DataRegularSeason20242025!$AB$3:$AB$1315,DataRegularSeason20242025!$B$3:$B$1315, "&lt;=" &amp; DU$1, DataRegularSeason20242025!$E$3:$E$1315, $A7)</f>
        <v>52</v>
      </c>
      <c r="DV7">
        <f>SUMIFS(DataRegularSeason20242025!$AA$3:$AA$1315,DataRegularSeason20242025!$B$3:$B$1315, "&lt;=" &amp; DV$1, DataRegularSeason20242025!$D$3:$D$1315, $A7)+SUMIFS(DataRegularSeason20242025!$AB$3:$AB$1315,DataRegularSeason20242025!$B$3:$B$1315, "&lt;=" &amp; DV$1, DataRegularSeason20242025!$E$3:$E$1315, $A7)</f>
        <v>52</v>
      </c>
      <c r="DW7">
        <f>SUMIFS(DataRegularSeason20242025!$AA$3:$AA$1315,DataRegularSeason20242025!$B$3:$B$1315, "&lt;=" &amp; DW$1, DataRegularSeason20242025!$D$3:$D$1315, $A7)+SUMIFS(DataRegularSeason20242025!$AB$3:$AB$1315,DataRegularSeason20242025!$B$3:$B$1315, "&lt;=" &amp; DW$1, DataRegularSeason20242025!$E$3:$E$1315, $A7)</f>
        <v>52</v>
      </c>
      <c r="DX7">
        <f>SUMIFS(DataRegularSeason20242025!$AA$3:$AA$1315,DataRegularSeason20242025!$B$3:$B$1315, "&lt;=" &amp; DX$1, DataRegularSeason20242025!$D$3:$D$1315, $A7)+SUMIFS(DataRegularSeason20242025!$AB$3:$AB$1315,DataRegularSeason20242025!$B$3:$B$1315, "&lt;=" &amp; DX$1, DataRegularSeason20242025!$E$3:$E$1315, $A7)</f>
        <v>52</v>
      </c>
      <c r="DY7">
        <f>SUMIFS(DataRegularSeason20242025!$AA$3:$AA$1315,DataRegularSeason20242025!$B$3:$B$1315, "&lt;=" &amp; DY$1, DataRegularSeason20242025!$D$3:$D$1315, $A7)+SUMIFS(DataRegularSeason20242025!$AB$3:$AB$1315,DataRegularSeason20242025!$B$3:$B$1315, "&lt;=" &amp; DY$1, DataRegularSeason20242025!$E$3:$E$1315, $A7)</f>
        <v>52</v>
      </c>
      <c r="DZ7">
        <f>SUMIFS(DataRegularSeason20242025!$AA$3:$AA$1315,DataRegularSeason20242025!$B$3:$B$1315, "&lt;=" &amp; DZ$1, DataRegularSeason20242025!$D$3:$D$1315, $A7)+SUMIFS(DataRegularSeason20242025!$AB$3:$AB$1315,DataRegularSeason20242025!$B$3:$B$1315, "&lt;=" &amp; DZ$1, DataRegularSeason20242025!$E$3:$E$1315, $A7)</f>
        <v>52</v>
      </c>
      <c r="EA7">
        <f>SUMIFS(DataRegularSeason20242025!$AA$3:$AA$1315,DataRegularSeason20242025!$B$3:$B$1315, "&lt;=" &amp; EA$1, DataRegularSeason20242025!$D$3:$D$1315, $A7)+SUMIFS(DataRegularSeason20242025!$AB$3:$AB$1315,DataRegularSeason20242025!$B$3:$B$1315, "&lt;=" &amp; EA$1, DataRegularSeason20242025!$E$3:$E$1315, $A7)</f>
        <v>52</v>
      </c>
      <c r="EB7">
        <f>SUMIFS(DataRegularSeason20242025!$AA$3:$AA$1315,DataRegularSeason20242025!$B$3:$B$1315, "&lt;=" &amp; EB$1, DataRegularSeason20242025!$D$3:$D$1315, $A7)+SUMIFS(DataRegularSeason20242025!$AB$3:$AB$1315,DataRegularSeason20242025!$B$3:$B$1315, "&lt;=" &amp; EB$1, DataRegularSeason20242025!$E$3:$E$1315, $A7)</f>
        <v>52</v>
      </c>
      <c r="EC7">
        <f>SUMIFS(DataRegularSeason20242025!$AA$3:$AA$1315,DataRegularSeason20242025!$B$3:$B$1315, "&lt;=" &amp; EC$1, DataRegularSeason20242025!$D$3:$D$1315, $A7)+SUMIFS(DataRegularSeason20242025!$AB$3:$AB$1315,DataRegularSeason20242025!$B$3:$B$1315, "&lt;=" &amp; EC$1, DataRegularSeason20242025!$E$3:$E$1315, $A7)</f>
        <v>52</v>
      </c>
      <c r="ED7">
        <f>SUMIFS(DataRegularSeason20242025!$AA$3:$AA$1315,DataRegularSeason20242025!$B$3:$B$1315, "&lt;=" &amp; ED$1, DataRegularSeason20242025!$D$3:$D$1315, $A7)+SUMIFS(DataRegularSeason20242025!$AB$3:$AB$1315,DataRegularSeason20242025!$B$3:$B$1315, "&lt;=" &amp; ED$1, DataRegularSeason20242025!$E$3:$E$1315, $A7)</f>
        <v>52</v>
      </c>
      <c r="EE7">
        <f>SUMIFS(DataRegularSeason20242025!$AA$3:$AA$1315,DataRegularSeason20242025!$B$3:$B$1315, "&lt;=" &amp; EE$1, DataRegularSeason20242025!$D$3:$D$1315, $A7)+SUMIFS(DataRegularSeason20242025!$AB$3:$AB$1315,DataRegularSeason20242025!$B$3:$B$1315, "&lt;=" &amp; EE$1, DataRegularSeason20242025!$E$3:$E$1315, $A7)</f>
        <v>52</v>
      </c>
      <c r="EF7">
        <f>SUMIFS(DataRegularSeason20242025!$AA$3:$AA$1315,DataRegularSeason20242025!$B$3:$B$1315, "&lt;=" &amp; EF$1, DataRegularSeason20242025!$D$3:$D$1315, $A7)+SUMIFS(DataRegularSeason20242025!$AB$3:$AB$1315,DataRegularSeason20242025!$B$3:$B$1315, "&lt;=" &amp; EF$1, DataRegularSeason20242025!$E$3:$E$1315, $A7)</f>
        <v>52</v>
      </c>
      <c r="EG7">
        <f>SUMIFS(DataRegularSeason20242025!$AA$3:$AA$1315,DataRegularSeason20242025!$B$3:$B$1315, "&lt;=" &amp; EG$1, DataRegularSeason20242025!$D$3:$D$1315, $A7)+SUMIFS(DataRegularSeason20242025!$AB$3:$AB$1315,DataRegularSeason20242025!$B$3:$B$1315, "&lt;=" &amp; EG$1, DataRegularSeason20242025!$E$3:$E$1315, $A7)</f>
        <v>52</v>
      </c>
      <c r="EH7">
        <f>SUMIFS(DataRegularSeason20242025!$AA$3:$AA$1315,DataRegularSeason20242025!$B$3:$B$1315, "&lt;=" &amp; EH$1, DataRegularSeason20242025!$D$3:$D$1315, $A7)+SUMIFS(DataRegularSeason20242025!$AB$3:$AB$1315,DataRegularSeason20242025!$B$3:$B$1315, "&lt;=" &amp; EH$1, DataRegularSeason20242025!$E$3:$E$1315, $A7)</f>
        <v>52</v>
      </c>
      <c r="EI7">
        <f>SUMIFS(DataRegularSeason20242025!$AA$3:$AA$1315,DataRegularSeason20242025!$B$3:$B$1315, "&lt;=" &amp; EI$1, DataRegularSeason20242025!$D$3:$D$1315, $A7)+SUMIFS(DataRegularSeason20242025!$AB$3:$AB$1315,DataRegularSeason20242025!$B$3:$B$1315, "&lt;=" &amp; EI$1, DataRegularSeason20242025!$E$3:$E$1315, $A7)</f>
        <v>52</v>
      </c>
      <c r="EJ7">
        <f>SUMIFS(DataRegularSeason20242025!$AA$3:$AA$1315,DataRegularSeason20242025!$B$3:$B$1315, "&lt;=" &amp; EJ$1, DataRegularSeason20242025!$D$3:$D$1315, $A7)+SUMIFS(DataRegularSeason20242025!$AB$3:$AB$1315,DataRegularSeason20242025!$B$3:$B$1315, "&lt;=" &amp; EJ$1, DataRegularSeason20242025!$E$3:$E$1315, $A7)</f>
        <v>52</v>
      </c>
      <c r="EK7">
        <f>SUMIFS(DataRegularSeason20242025!$AA$3:$AA$1315,DataRegularSeason20242025!$B$3:$B$1315, "&lt;=" &amp; EK$1, DataRegularSeason20242025!$D$3:$D$1315, $A7)+SUMIFS(DataRegularSeason20242025!$AB$3:$AB$1315,DataRegularSeason20242025!$B$3:$B$1315, "&lt;=" &amp; EK$1, DataRegularSeason20242025!$E$3:$E$1315, $A7)</f>
        <v>52</v>
      </c>
      <c r="EL7">
        <f>SUMIFS(DataRegularSeason20242025!$AA$3:$AA$1315,DataRegularSeason20242025!$B$3:$B$1315, "&lt;=" &amp; EL$1, DataRegularSeason20242025!$D$3:$D$1315, $A7)+SUMIFS(DataRegularSeason20242025!$AB$3:$AB$1315,DataRegularSeason20242025!$B$3:$B$1315, "&lt;=" &amp; EL$1, DataRegularSeason20242025!$E$3:$E$1315, $A7)</f>
        <v>52</v>
      </c>
      <c r="EM7">
        <f>SUMIFS(DataRegularSeason20242025!$AA$3:$AA$1315,DataRegularSeason20242025!$B$3:$B$1315, "&lt;=" &amp; EM$1, DataRegularSeason20242025!$D$3:$D$1315, $A7)+SUMIFS(DataRegularSeason20242025!$AB$3:$AB$1315,DataRegularSeason20242025!$B$3:$B$1315, "&lt;=" &amp; EM$1, DataRegularSeason20242025!$E$3:$E$1315, $A7)</f>
        <v>52</v>
      </c>
      <c r="EN7">
        <f>SUMIFS(DataRegularSeason20242025!$AA$3:$AA$1315,DataRegularSeason20242025!$B$3:$B$1315, "&lt;=" &amp; EN$1, DataRegularSeason20242025!$D$3:$D$1315, $A7)+SUMIFS(DataRegularSeason20242025!$AB$3:$AB$1315,DataRegularSeason20242025!$B$3:$B$1315, "&lt;=" &amp; EN$1, DataRegularSeason20242025!$E$3:$E$1315, $A7)</f>
        <v>52</v>
      </c>
      <c r="EO7">
        <f>SUMIFS(DataRegularSeason20242025!$AA$3:$AA$1315,DataRegularSeason20242025!$B$3:$B$1315, "&lt;=" &amp; EO$1, DataRegularSeason20242025!$D$3:$D$1315, $A7)+SUMIFS(DataRegularSeason20242025!$AB$3:$AB$1315,DataRegularSeason20242025!$B$3:$B$1315, "&lt;=" &amp; EO$1, DataRegularSeason20242025!$E$3:$E$1315, $A7)</f>
        <v>52</v>
      </c>
      <c r="EP7">
        <f>SUMIFS(DataRegularSeason20242025!$AA$3:$AA$1315,DataRegularSeason20242025!$B$3:$B$1315, "&lt;=" &amp; EP$1, DataRegularSeason20242025!$D$3:$D$1315, $A7)+SUMIFS(DataRegularSeason20242025!$AB$3:$AB$1315,DataRegularSeason20242025!$B$3:$B$1315, "&lt;=" &amp; EP$1, DataRegularSeason20242025!$E$3:$E$1315, $A7)</f>
        <v>52</v>
      </c>
      <c r="EQ7">
        <f>SUMIFS(DataRegularSeason20242025!$AA$3:$AA$1315,DataRegularSeason20242025!$B$3:$B$1315, "&lt;=" &amp; EQ$1, DataRegularSeason20242025!$D$3:$D$1315, $A7)+SUMIFS(DataRegularSeason20242025!$AB$3:$AB$1315,DataRegularSeason20242025!$B$3:$B$1315, "&lt;=" &amp; EQ$1, DataRegularSeason20242025!$E$3:$E$1315, $A7)</f>
        <v>52</v>
      </c>
      <c r="ER7">
        <f>SUMIFS(DataRegularSeason20242025!$AA$3:$AA$1315,DataRegularSeason20242025!$B$3:$B$1315, "&lt;=" &amp; ER$1, DataRegularSeason20242025!$D$3:$D$1315, $A7)+SUMIFS(DataRegularSeason20242025!$AB$3:$AB$1315,DataRegularSeason20242025!$B$3:$B$1315, "&lt;=" &amp; ER$1, DataRegularSeason20242025!$E$3:$E$1315, $A7)</f>
        <v>52</v>
      </c>
      <c r="ES7">
        <f>SUMIFS(DataRegularSeason20242025!$AA$3:$AA$1315,DataRegularSeason20242025!$B$3:$B$1315, "&lt;=" &amp; ES$1, DataRegularSeason20242025!$D$3:$D$1315, $A7)+SUMIFS(DataRegularSeason20242025!$AB$3:$AB$1315,DataRegularSeason20242025!$B$3:$B$1315, "&lt;=" &amp; ES$1, DataRegularSeason20242025!$E$3:$E$1315, $A7)</f>
        <v>52</v>
      </c>
      <c r="ET7">
        <f>SUMIFS(DataRegularSeason20242025!$AA$3:$AA$1315,DataRegularSeason20242025!$B$3:$B$1315, "&lt;=" &amp; ET$1, DataRegularSeason20242025!$D$3:$D$1315, $A7)+SUMIFS(DataRegularSeason20242025!$AB$3:$AB$1315,DataRegularSeason20242025!$B$3:$B$1315, "&lt;=" &amp; ET$1, DataRegularSeason20242025!$E$3:$E$1315, $A7)</f>
        <v>52</v>
      </c>
      <c r="EU7">
        <f>SUMIFS(DataRegularSeason20242025!$AA$3:$AA$1315,DataRegularSeason20242025!$B$3:$B$1315, "&lt;=" &amp; EU$1, DataRegularSeason20242025!$D$3:$D$1315, $A7)+SUMIFS(DataRegularSeason20242025!$AB$3:$AB$1315,DataRegularSeason20242025!$B$3:$B$1315, "&lt;=" &amp; EU$1, DataRegularSeason20242025!$E$3:$E$1315, $A7)</f>
        <v>52</v>
      </c>
      <c r="EV7">
        <f>SUMIFS(DataRegularSeason20242025!$AA$3:$AA$1315,DataRegularSeason20242025!$B$3:$B$1315, "&lt;=" &amp; EV$1, DataRegularSeason20242025!$D$3:$D$1315, $A7)+SUMIFS(DataRegularSeason20242025!$AB$3:$AB$1315,DataRegularSeason20242025!$B$3:$B$1315, "&lt;=" &amp; EV$1, DataRegularSeason20242025!$E$3:$E$1315, $A7)</f>
        <v>52</v>
      </c>
      <c r="EW7">
        <f>SUMIFS(DataRegularSeason20242025!$AA$3:$AA$1315,DataRegularSeason20242025!$B$3:$B$1315, "&lt;=" &amp; EW$1, DataRegularSeason20242025!$D$3:$D$1315, $A7)+SUMIFS(DataRegularSeason20242025!$AB$3:$AB$1315,DataRegularSeason20242025!$B$3:$B$1315, "&lt;=" &amp; EW$1, DataRegularSeason20242025!$E$3:$E$1315, $A7)</f>
        <v>52</v>
      </c>
      <c r="EX7">
        <f>SUMIFS(DataRegularSeason20242025!$AA$3:$AA$1315,DataRegularSeason20242025!$B$3:$B$1315, "&lt;=" &amp; EX$1, DataRegularSeason20242025!$D$3:$D$1315, $A7)+SUMIFS(DataRegularSeason20242025!$AB$3:$AB$1315,DataRegularSeason20242025!$B$3:$B$1315, "&lt;=" &amp; EX$1, DataRegularSeason20242025!$E$3:$E$1315, $A7)</f>
        <v>52</v>
      </c>
      <c r="EY7">
        <f>SUMIFS(DataRegularSeason20242025!$AA$3:$AA$1315,DataRegularSeason20242025!$B$3:$B$1315, "&lt;=" &amp; EY$1, DataRegularSeason20242025!$D$3:$D$1315, $A7)+SUMIFS(DataRegularSeason20242025!$AB$3:$AB$1315,DataRegularSeason20242025!$B$3:$B$1315, "&lt;=" &amp; EY$1, DataRegularSeason20242025!$E$3:$E$1315, $A7)</f>
        <v>52</v>
      </c>
      <c r="EZ7">
        <f>SUMIFS(DataRegularSeason20242025!$AA$3:$AA$1315,DataRegularSeason20242025!$B$3:$B$1315, "&lt;=" &amp; EZ$1, DataRegularSeason20242025!$D$3:$D$1315, $A7)+SUMIFS(DataRegularSeason20242025!$AB$3:$AB$1315,DataRegularSeason20242025!$B$3:$B$1315, "&lt;=" &amp; EZ$1, DataRegularSeason20242025!$E$3:$E$1315, $A7)</f>
        <v>52</v>
      </c>
      <c r="FA7">
        <f>SUMIFS(DataRegularSeason20242025!$AA$3:$AA$1315,DataRegularSeason20242025!$B$3:$B$1315, "&lt;=" &amp; FA$1, DataRegularSeason20242025!$D$3:$D$1315, $A7)+SUMIFS(DataRegularSeason20242025!$AB$3:$AB$1315,DataRegularSeason20242025!$B$3:$B$1315, "&lt;=" &amp; FA$1, DataRegularSeason20242025!$E$3:$E$1315, $A7)</f>
        <v>52</v>
      </c>
      <c r="FB7">
        <f>SUMIFS(DataRegularSeason20242025!$AA$3:$AA$1315,DataRegularSeason20242025!$B$3:$B$1315, "&lt;=" &amp; FB$1, DataRegularSeason20242025!$D$3:$D$1315, $A7)+SUMIFS(DataRegularSeason20242025!$AB$3:$AB$1315,DataRegularSeason20242025!$B$3:$B$1315, "&lt;=" &amp; FB$1, DataRegularSeason20242025!$E$3:$E$1315, $A7)</f>
        <v>52</v>
      </c>
      <c r="FC7">
        <f>SUMIFS(DataRegularSeason20242025!$AA$3:$AA$1315,DataRegularSeason20242025!$B$3:$B$1315, "&lt;=" &amp; FC$1, DataRegularSeason20242025!$D$3:$D$1315, $A7)+SUMIFS(DataRegularSeason20242025!$AB$3:$AB$1315,DataRegularSeason20242025!$B$3:$B$1315, "&lt;=" &amp; FC$1, DataRegularSeason20242025!$E$3:$E$1315, $A7)</f>
        <v>52</v>
      </c>
      <c r="FD7">
        <f>SUMIFS(DataRegularSeason20242025!$AA$3:$AA$1315,DataRegularSeason20242025!$B$3:$B$1315, "&lt;=" &amp; FD$1, DataRegularSeason20242025!$D$3:$D$1315, $A7)+SUMIFS(DataRegularSeason20242025!$AB$3:$AB$1315,DataRegularSeason20242025!$B$3:$B$1315, "&lt;=" &amp; FD$1, DataRegularSeason20242025!$E$3:$E$1315, $A7)</f>
        <v>52</v>
      </c>
      <c r="FE7">
        <f>SUMIFS(DataRegularSeason20242025!$AA$3:$AA$1315,DataRegularSeason20242025!$B$3:$B$1315, "&lt;=" &amp; FE$1, DataRegularSeason20242025!$D$3:$D$1315, $A7)+SUMIFS(DataRegularSeason20242025!$AB$3:$AB$1315,DataRegularSeason20242025!$B$3:$B$1315, "&lt;=" &amp; FE$1, DataRegularSeason20242025!$E$3:$E$1315, $A7)</f>
        <v>52</v>
      </c>
      <c r="FF7">
        <f>SUMIFS(DataRegularSeason20242025!$AA$3:$AA$1315,DataRegularSeason20242025!$B$3:$B$1315, "&lt;=" &amp; FF$1, DataRegularSeason20242025!$D$3:$D$1315, $A7)+SUMIFS(DataRegularSeason20242025!$AB$3:$AB$1315,DataRegularSeason20242025!$B$3:$B$1315, "&lt;=" &amp; FF$1, DataRegularSeason20242025!$E$3:$E$1315, $A7)</f>
        <v>52</v>
      </c>
      <c r="FG7">
        <f>SUMIFS(DataRegularSeason20242025!$AA$3:$AA$1315,DataRegularSeason20242025!$B$3:$B$1315, "&lt;=" &amp; FG$1, DataRegularSeason20242025!$D$3:$D$1315, $A7)+SUMIFS(DataRegularSeason20242025!$AB$3:$AB$1315,DataRegularSeason20242025!$B$3:$B$1315, "&lt;=" &amp; FG$1, DataRegularSeason20242025!$E$3:$E$1315, $A7)</f>
        <v>52</v>
      </c>
      <c r="FH7">
        <f>SUMIFS(DataRegularSeason20242025!$AA$3:$AA$1315,DataRegularSeason20242025!$B$3:$B$1315, "&lt;=" &amp; FH$1, DataRegularSeason20242025!$D$3:$D$1315, $A7)+SUMIFS(DataRegularSeason20242025!$AB$3:$AB$1315,DataRegularSeason20242025!$B$3:$B$1315, "&lt;=" &amp; FH$1, DataRegularSeason20242025!$E$3:$E$1315, $A7)</f>
        <v>52</v>
      </c>
      <c r="FI7">
        <f>SUMIFS(DataRegularSeason20242025!$AA$3:$AA$1315,DataRegularSeason20242025!$B$3:$B$1315, "&lt;=" &amp; FI$1, DataRegularSeason20242025!$D$3:$D$1315, $A7)+SUMIFS(DataRegularSeason20242025!$AB$3:$AB$1315,DataRegularSeason20242025!$B$3:$B$1315, "&lt;=" &amp; FI$1, DataRegularSeason20242025!$E$3:$E$1315, $A7)</f>
        <v>52</v>
      </c>
      <c r="FJ7">
        <f>SUMIFS(DataRegularSeason20242025!$AA$3:$AA$1315,DataRegularSeason20242025!$B$3:$B$1315, "&lt;=" &amp; FJ$1, DataRegularSeason20242025!$D$3:$D$1315, $A7)+SUMIFS(DataRegularSeason20242025!$AB$3:$AB$1315,DataRegularSeason20242025!$B$3:$B$1315, "&lt;=" &amp; FJ$1, DataRegularSeason20242025!$E$3:$E$1315, $A7)</f>
        <v>52</v>
      </c>
      <c r="FK7">
        <f>SUMIFS(DataRegularSeason20242025!$AA$3:$AA$1315,DataRegularSeason20242025!$B$3:$B$1315, "&lt;=" &amp; FK$1, DataRegularSeason20242025!$D$3:$D$1315, $A7)+SUMIFS(DataRegularSeason20242025!$AB$3:$AB$1315,DataRegularSeason20242025!$B$3:$B$1315, "&lt;=" &amp; FK$1, DataRegularSeason20242025!$E$3:$E$1315, $A7)</f>
        <v>52</v>
      </c>
      <c r="FL7">
        <f>SUMIFS(DataRegularSeason20242025!$AA$3:$AA$1315,DataRegularSeason20242025!$B$3:$B$1315, "&lt;=" &amp; FL$1, DataRegularSeason20242025!$D$3:$D$1315, $A7)+SUMIFS(DataRegularSeason20242025!$AB$3:$AB$1315,DataRegularSeason20242025!$B$3:$B$1315, "&lt;=" &amp; FL$1, DataRegularSeason20242025!$E$3:$E$1315, $A7)</f>
        <v>52</v>
      </c>
      <c r="FM7">
        <f>SUMIFS(DataRegularSeason20242025!$AA$3:$AA$1315,DataRegularSeason20242025!$B$3:$B$1315, "&lt;=" &amp; FM$1, DataRegularSeason20242025!$D$3:$D$1315, $A7)+SUMIFS(DataRegularSeason20242025!$AB$3:$AB$1315,DataRegularSeason20242025!$B$3:$B$1315, "&lt;=" &amp; FM$1, DataRegularSeason20242025!$E$3:$E$1315, $A7)</f>
        <v>52</v>
      </c>
      <c r="FN7">
        <f>SUMIFS(DataRegularSeason20242025!$AA$3:$AA$1315,DataRegularSeason20242025!$B$3:$B$1315, "&lt;=" &amp; FN$1, DataRegularSeason20242025!$D$3:$D$1315, $A7)+SUMIFS(DataRegularSeason20242025!$AB$3:$AB$1315,DataRegularSeason20242025!$B$3:$B$1315, "&lt;=" &amp; FN$1, DataRegularSeason20242025!$E$3:$E$1315, $A7)</f>
        <v>52</v>
      </c>
      <c r="FO7">
        <f>SUMIFS(DataRegularSeason20242025!$AA$3:$AA$1315,DataRegularSeason20242025!$B$3:$B$1315, "&lt;=" &amp; FO$1, DataRegularSeason20242025!$D$3:$D$1315, $A7)+SUMIFS(DataRegularSeason20242025!$AB$3:$AB$1315,DataRegularSeason20242025!$B$3:$B$1315, "&lt;=" &amp; FO$1, DataRegularSeason20242025!$E$3:$E$1315, $A7)</f>
        <v>52</v>
      </c>
      <c r="FP7">
        <f>SUMIFS(DataRegularSeason20242025!$AA$3:$AA$1315,DataRegularSeason20242025!$B$3:$B$1315, "&lt;=" &amp; FP$1, DataRegularSeason20242025!$D$3:$D$1315, $A7)+SUMIFS(DataRegularSeason20242025!$AB$3:$AB$1315,DataRegularSeason20242025!$B$3:$B$1315, "&lt;=" &amp; FP$1, DataRegularSeason20242025!$E$3:$E$1315, $A7)</f>
        <v>52</v>
      </c>
      <c r="FQ7">
        <f>SUMIFS(DataRegularSeason20242025!$AA$3:$AA$1315,DataRegularSeason20242025!$B$3:$B$1315, "&lt;=" &amp; FQ$1, DataRegularSeason20242025!$D$3:$D$1315, $A7)+SUMIFS(DataRegularSeason20242025!$AB$3:$AB$1315,DataRegularSeason20242025!$B$3:$B$1315, "&lt;=" &amp; FQ$1, DataRegularSeason20242025!$E$3:$E$1315, $A7)</f>
        <v>52</v>
      </c>
      <c r="FR7">
        <f>SUMIFS(DataRegularSeason20242025!$AA$3:$AA$1315,DataRegularSeason20242025!$B$3:$B$1315, "&lt;=" &amp; FR$1, DataRegularSeason20242025!$D$3:$D$1315, $A7)+SUMIFS(DataRegularSeason20242025!$AB$3:$AB$1315,DataRegularSeason20242025!$B$3:$B$1315, "&lt;=" &amp; FR$1, DataRegularSeason20242025!$E$3:$E$1315, $A7)</f>
        <v>52</v>
      </c>
      <c r="FS7">
        <f>SUMIFS(DataRegularSeason20242025!$AA$3:$AA$1315,DataRegularSeason20242025!$B$3:$B$1315, "&lt;=" &amp; FS$1, DataRegularSeason20242025!$D$3:$D$1315, $A7)+SUMIFS(DataRegularSeason20242025!$AB$3:$AB$1315,DataRegularSeason20242025!$B$3:$B$1315, "&lt;=" &amp; FS$1, DataRegularSeason20242025!$E$3:$E$1315, $A7)</f>
        <v>52</v>
      </c>
      <c r="FT7">
        <f>SUMIFS(DataRegularSeason20242025!$AA$3:$AA$1315,DataRegularSeason20242025!$B$3:$B$1315, "&lt;=" &amp; FT$1, DataRegularSeason20242025!$D$3:$D$1315, $A7)+SUMIFS(DataRegularSeason20242025!$AB$3:$AB$1315,DataRegularSeason20242025!$B$3:$B$1315, "&lt;=" &amp; FT$1, DataRegularSeason20242025!$E$3:$E$1315, $A7)</f>
        <v>52</v>
      </c>
      <c r="FU7">
        <f>SUMIFS(DataRegularSeason20242025!$AA$3:$AA$1315,DataRegularSeason20242025!$B$3:$B$1315, "&lt;=" &amp; FU$1, DataRegularSeason20242025!$D$3:$D$1315, $A7)+SUMIFS(DataRegularSeason20242025!$AB$3:$AB$1315,DataRegularSeason20242025!$B$3:$B$1315, "&lt;=" &amp; FU$1, DataRegularSeason20242025!$E$3:$E$1315, $A7)</f>
        <v>52</v>
      </c>
      <c r="FV7">
        <f>SUMIFS(DataRegularSeason20242025!$AA$3:$AA$1315,DataRegularSeason20242025!$B$3:$B$1315, "&lt;=" &amp; FV$1, DataRegularSeason20242025!$D$3:$D$1315, $A7)+SUMIFS(DataRegularSeason20242025!$AB$3:$AB$1315,DataRegularSeason20242025!$B$3:$B$1315, "&lt;=" &amp; FV$1, DataRegularSeason20242025!$E$3:$E$1315, $A7)</f>
        <v>52</v>
      </c>
      <c r="FW7">
        <f>SUMIFS(DataRegularSeason20242025!$AA$3:$AA$1315,DataRegularSeason20242025!$B$3:$B$1315, "&lt;=" &amp; FW$1, DataRegularSeason20242025!$D$3:$D$1315, $A7)+SUMIFS(DataRegularSeason20242025!$AB$3:$AB$1315,DataRegularSeason20242025!$B$3:$B$1315, "&lt;=" &amp; FW$1, DataRegularSeason20242025!$E$3:$E$1315, $A7)</f>
        <v>52</v>
      </c>
      <c r="FX7">
        <f>SUMIFS(DataRegularSeason20242025!$AA$3:$AA$1315,DataRegularSeason20242025!$B$3:$B$1315, "&lt;=" &amp; FX$1, DataRegularSeason20242025!$D$3:$D$1315, $A7)+SUMIFS(DataRegularSeason20242025!$AB$3:$AB$1315,DataRegularSeason20242025!$B$3:$B$1315, "&lt;=" &amp; FX$1, DataRegularSeason20242025!$E$3:$E$1315, $A7)</f>
        <v>52</v>
      </c>
      <c r="FY7">
        <f>SUMIFS(DataRegularSeason20242025!$AA$3:$AA$1315,DataRegularSeason20242025!$B$3:$B$1315, "&lt;=" &amp; FY$1, DataRegularSeason20242025!$D$3:$D$1315, $A7)+SUMIFS(DataRegularSeason20242025!$AB$3:$AB$1315,DataRegularSeason20242025!$B$3:$B$1315, "&lt;=" &amp; FY$1, DataRegularSeason20242025!$E$3:$E$1315, $A7)</f>
        <v>52</v>
      </c>
      <c r="FZ7">
        <f>SUMIFS(DataRegularSeason20242025!$AA$3:$AA$1315,DataRegularSeason20242025!$B$3:$B$1315, "&lt;=" &amp; FZ$1, DataRegularSeason20242025!$D$3:$D$1315, $A7)+SUMIFS(DataRegularSeason20242025!$AB$3:$AB$1315,DataRegularSeason20242025!$B$3:$B$1315, "&lt;=" &amp; FZ$1, DataRegularSeason20242025!$E$3:$E$1315, $A7)</f>
        <v>52</v>
      </c>
      <c r="GA7">
        <f>SUMIFS(DataRegularSeason20242025!$AA$3:$AA$1315,DataRegularSeason20242025!$B$3:$B$1315, "&lt;=" &amp; GA$1, DataRegularSeason20242025!$D$3:$D$1315, $A7)+SUMIFS(DataRegularSeason20242025!$AB$3:$AB$1315,DataRegularSeason20242025!$B$3:$B$1315, "&lt;=" &amp; GA$1, DataRegularSeason20242025!$E$3:$E$1315, $A7)</f>
        <v>52</v>
      </c>
      <c r="GB7">
        <f>SUMIFS(DataRegularSeason20242025!$AA$3:$AA$1315,DataRegularSeason20242025!$B$3:$B$1315, "&lt;=" &amp; GB$1, DataRegularSeason20242025!$D$3:$D$1315, $A7)+SUMIFS(DataRegularSeason20242025!$AB$3:$AB$1315,DataRegularSeason20242025!$B$3:$B$1315, "&lt;=" &amp; GB$1, DataRegularSeason20242025!$E$3:$E$1315, $A7)</f>
        <v>52</v>
      </c>
      <c r="GC7">
        <f>SUMIFS(DataRegularSeason20242025!$AA$3:$AA$1315,DataRegularSeason20242025!$B$3:$B$1315, "&lt;=" &amp; GC$1, DataRegularSeason20242025!$D$3:$D$1315, $A7)+SUMIFS(DataRegularSeason20242025!$AB$3:$AB$1315,DataRegularSeason20242025!$B$3:$B$1315, "&lt;=" &amp; GC$1, DataRegularSeason20242025!$E$3:$E$1315, $A7)</f>
        <v>52</v>
      </c>
      <c r="GD7">
        <f>SUMIFS(DataRegularSeason20242025!$AA$3:$AA$1315,DataRegularSeason20242025!$B$3:$B$1315, "&lt;=" &amp; GD$1, DataRegularSeason20242025!$D$3:$D$1315, $A7)+SUMIFS(DataRegularSeason20242025!$AB$3:$AB$1315,DataRegularSeason20242025!$B$3:$B$1315, "&lt;=" &amp; GD$1, DataRegularSeason20242025!$E$3:$E$1315, $A7)</f>
        <v>52</v>
      </c>
      <c r="GE7">
        <f>SUMIFS(DataRegularSeason20242025!$AA$3:$AA$1315,DataRegularSeason20242025!$B$3:$B$1315, "&lt;=" &amp; GE$1, DataRegularSeason20242025!$D$3:$D$1315, $A7)+SUMIFS(DataRegularSeason20242025!$AB$3:$AB$1315,DataRegularSeason20242025!$B$3:$B$1315, "&lt;=" &amp; GE$1, DataRegularSeason20242025!$E$3:$E$1315, $A7)</f>
        <v>52</v>
      </c>
      <c r="GF7">
        <f>SUMIFS(DataRegularSeason20242025!$AA$3:$AA$1315,DataRegularSeason20242025!$B$3:$B$1315, "&lt;=" &amp; GF$1, DataRegularSeason20242025!$D$3:$D$1315, $A7)+SUMIFS(DataRegularSeason20242025!$AB$3:$AB$1315,DataRegularSeason20242025!$B$3:$B$1315, "&lt;=" &amp; GF$1, DataRegularSeason20242025!$E$3:$E$1315, $A7)</f>
        <v>52</v>
      </c>
      <c r="GG7">
        <f>SUMIFS(DataRegularSeason20242025!$AA$3:$AA$1315,DataRegularSeason20242025!$B$3:$B$1315, "&lt;=" &amp; GG$1, DataRegularSeason20242025!$D$3:$D$1315, $A7)+SUMIFS(DataRegularSeason20242025!$AB$3:$AB$1315,DataRegularSeason20242025!$B$3:$B$1315, "&lt;=" &amp; GG$1, DataRegularSeason20242025!$E$3:$E$1315, $A7)</f>
        <v>52</v>
      </c>
      <c r="GH7">
        <f>SUMIFS(DataRegularSeason20242025!$AA$3:$AA$1315,DataRegularSeason20242025!$B$3:$B$1315, "&lt;=" &amp; GH$1, DataRegularSeason20242025!$D$3:$D$1315, $A7)+SUMIFS(DataRegularSeason20242025!$AB$3:$AB$1315,DataRegularSeason20242025!$B$3:$B$1315, "&lt;=" &amp; GH$1, DataRegularSeason20242025!$E$3:$E$1315, $A7)</f>
        <v>52</v>
      </c>
      <c r="GI7">
        <f>SUMIFS(DataRegularSeason20242025!$AA$3:$AA$1315,DataRegularSeason20242025!$B$3:$B$1315, "&lt;=" &amp; GI$1, DataRegularSeason20242025!$D$3:$D$1315, $A7)+SUMIFS(DataRegularSeason20242025!$AB$3:$AB$1315,DataRegularSeason20242025!$B$3:$B$1315, "&lt;=" &amp; GI$1, DataRegularSeason20242025!$E$3:$E$1315, $A7)</f>
        <v>52</v>
      </c>
      <c r="GJ7">
        <f>SUMIFS(DataRegularSeason20242025!$AA$3:$AA$1315,DataRegularSeason20242025!$B$3:$B$1315, "&lt;=" &amp; GJ$1, DataRegularSeason20242025!$D$3:$D$1315, $A7)+SUMIFS(DataRegularSeason20242025!$AB$3:$AB$1315,DataRegularSeason20242025!$B$3:$B$1315, "&lt;=" &amp; GJ$1, DataRegularSeason20242025!$E$3:$E$1315, $A7)</f>
        <v>52</v>
      </c>
      <c r="GK7">
        <f>SUMIFS(DataRegularSeason20242025!$AA$3:$AA$1315,DataRegularSeason20242025!$B$3:$B$1315, "&lt;=" &amp; GK$1, DataRegularSeason20242025!$D$3:$D$1315, $A7)+SUMIFS(DataRegularSeason20242025!$AB$3:$AB$1315,DataRegularSeason20242025!$B$3:$B$1315, "&lt;=" &amp; GK$1, DataRegularSeason20242025!$E$3:$E$1315, $A7)</f>
        <v>52</v>
      </c>
      <c r="GL7">
        <f>SUMIFS(DataRegularSeason20242025!$AA$3:$AA$1315,DataRegularSeason20242025!$B$3:$B$1315, "&lt;=" &amp; GL$1, DataRegularSeason20242025!$D$3:$D$1315, $A7)+SUMIFS(DataRegularSeason20242025!$AB$3:$AB$1315,DataRegularSeason20242025!$B$3:$B$1315, "&lt;=" &amp; GL$1, DataRegularSeason20242025!$E$3:$E$1315, $A7)</f>
        <v>52</v>
      </c>
      <c r="GM7">
        <f>SUMIFS(DataRegularSeason20242025!$AA$3:$AA$1315,DataRegularSeason20242025!$B$3:$B$1315, "&lt;=" &amp; GM$1, DataRegularSeason20242025!$D$3:$D$1315, $A7)+SUMIFS(DataRegularSeason20242025!$AB$3:$AB$1315,DataRegularSeason20242025!$B$3:$B$1315, "&lt;=" &amp; GM$1, DataRegularSeason20242025!$E$3:$E$1315, $A7)</f>
        <v>52</v>
      </c>
      <c r="GN7">
        <f>SUMIFS(DataRegularSeason20242025!$AA$3:$AA$1315,DataRegularSeason20242025!$B$3:$B$1315, "&lt;=" &amp; GN$1, DataRegularSeason20242025!$D$3:$D$1315, $A7)+SUMIFS(DataRegularSeason20242025!$AB$3:$AB$1315,DataRegularSeason20242025!$B$3:$B$1315, "&lt;=" &amp; GN$1, DataRegularSeason20242025!$E$3:$E$1315, $A7)</f>
        <v>52</v>
      </c>
      <c r="GO7">
        <f>SUMIFS(DataRegularSeason20242025!$AA$3:$AA$1315,DataRegularSeason20242025!$B$3:$B$1315, "&lt;=" &amp; GO$1, DataRegularSeason20242025!$D$3:$D$1315, $A7)+SUMIFS(DataRegularSeason20242025!$AB$3:$AB$1315,DataRegularSeason20242025!$B$3:$B$1315, "&lt;=" &amp; GO$1, DataRegularSeason20242025!$E$3:$E$1315, $A7)</f>
        <v>52</v>
      </c>
      <c r="GP7">
        <f>SUMIFS(DataRegularSeason20242025!$AA$3:$AA$1315,DataRegularSeason20242025!$B$3:$B$1315, "&lt;=" &amp; GP$1, DataRegularSeason20242025!$D$3:$D$1315, $A7)+SUMIFS(DataRegularSeason20242025!$AB$3:$AB$1315,DataRegularSeason20242025!$B$3:$B$1315, "&lt;=" &amp; GP$1, DataRegularSeason20242025!$E$3:$E$1315, $A7)</f>
        <v>52</v>
      </c>
      <c r="GQ7">
        <f>SUMIFS(DataRegularSeason20242025!$AA$3:$AA$1315,DataRegularSeason20242025!$B$3:$B$1315, "&lt;=" &amp; GQ$1, DataRegularSeason20242025!$D$3:$D$1315, $A7)+SUMIFS(DataRegularSeason20242025!$AB$3:$AB$1315,DataRegularSeason20242025!$B$3:$B$1315, "&lt;=" &amp; GQ$1, DataRegularSeason20242025!$E$3:$E$1315, $A7)</f>
        <v>52</v>
      </c>
      <c r="GR7">
        <f>SUMIFS(DataRegularSeason20242025!$AA$3:$AA$1315,DataRegularSeason20242025!$B$3:$B$1315, "&lt;=" &amp; GR$1, DataRegularSeason20242025!$D$3:$D$1315, $A7)+SUMIFS(DataRegularSeason20242025!$AB$3:$AB$1315,DataRegularSeason20242025!$B$3:$B$1315, "&lt;=" &amp; GR$1, DataRegularSeason20242025!$E$3:$E$1315, $A7)</f>
        <v>52</v>
      </c>
      <c r="GS7">
        <f>SUMIFS(DataRegularSeason20242025!$AA$3:$AA$1315,DataRegularSeason20242025!$B$3:$B$1315, "&lt;=" &amp; GS$1, DataRegularSeason20242025!$D$3:$D$1315, $A7)+SUMIFS(DataRegularSeason20242025!$AB$3:$AB$1315,DataRegularSeason20242025!$B$3:$B$1315, "&lt;=" &amp; GS$1, DataRegularSeason20242025!$E$3:$E$1315, $A7)</f>
        <v>52</v>
      </c>
      <c r="GT7">
        <f>SUMIFS(DataRegularSeason20242025!$AA$3:$AA$1315,DataRegularSeason20242025!$B$3:$B$1315, "&lt;=" &amp; GT$1, DataRegularSeason20242025!$D$3:$D$1315, $A7)+SUMIFS(DataRegularSeason20242025!$AB$3:$AB$1315,DataRegularSeason20242025!$B$3:$B$1315, "&lt;=" &amp; GT$1, DataRegularSeason20242025!$E$3:$E$1315, $A7)</f>
        <v>52</v>
      </c>
      <c r="GU7">
        <f>SUMIFS(DataRegularSeason20242025!$AA$3:$AA$1315,DataRegularSeason20242025!$B$3:$B$1315, "&lt;=" &amp; GU$1, DataRegularSeason20242025!$D$3:$D$1315, $A7)+SUMIFS(DataRegularSeason20242025!$AB$3:$AB$1315,DataRegularSeason20242025!$B$3:$B$1315, "&lt;=" &amp; GU$1, DataRegularSeason20242025!$E$3:$E$1315, $A7)</f>
        <v>52</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47</v>
      </c>
      <c r="DK8">
        <f>SUMIFS(DataRegularSeason20242025!$AA$3:$AA$1315,DataRegularSeason20242025!$B$3:$B$1315, "&lt;=" &amp; DK$1, DataRegularSeason20242025!$D$3:$D$1315, $A8)+SUMIFS(DataRegularSeason20242025!$AB$3:$AB$1315,DataRegularSeason20242025!$B$3:$B$1315, "&lt;=" &amp; DK$1, DataRegularSeason20242025!$E$3:$E$1315, $A8)</f>
        <v>47</v>
      </c>
      <c r="DL8">
        <f>SUMIFS(DataRegularSeason20242025!$AA$3:$AA$1315,DataRegularSeason20242025!$B$3:$B$1315, "&lt;=" &amp; DL$1, DataRegularSeason20242025!$D$3:$D$1315, $A8)+SUMIFS(DataRegularSeason20242025!$AB$3:$AB$1315,DataRegularSeason20242025!$B$3:$B$1315, "&lt;=" &amp; DL$1, DataRegularSeason20242025!$E$3:$E$1315, $A8)</f>
        <v>47</v>
      </c>
      <c r="DM8">
        <f>SUMIFS(DataRegularSeason20242025!$AA$3:$AA$1315,DataRegularSeason20242025!$B$3:$B$1315, "&lt;=" &amp; DM$1, DataRegularSeason20242025!$D$3:$D$1315, $A8)+SUMIFS(DataRegularSeason20242025!$AB$3:$AB$1315,DataRegularSeason20242025!$B$3:$B$1315, "&lt;=" &amp; DM$1, DataRegularSeason20242025!$E$3:$E$1315, $A8)</f>
        <v>47</v>
      </c>
      <c r="DN8">
        <f>SUMIFS(DataRegularSeason20242025!$AA$3:$AA$1315,DataRegularSeason20242025!$B$3:$B$1315, "&lt;=" &amp; DN$1, DataRegularSeason20242025!$D$3:$D$1315, $A8)+SUMIFS(DataRegularSeason20242025!$AB$3:$AB$1315,DataRegularSeason20242025!$B$3:$B$1315, "&lt;=" &amp; DN$1, DataRegularSeason20242025!$E$3:$E$1315, $A8)</f>
        <v>47</v>
      </c>
      <c r="DO8">
        <f>SUMIFS(DataRegularSeason20242025!$AA$3:$AA$1315,DataRegularSeason20242025!$B$3:$B$1315, "&lt;=" &amp; DO$1, DataRegularSeason20242025!$D$3:$D$1315, $A8)+SUMIFS(DataRegularSeason20242025!$AB$3:$AB$1315,DataRegularSeason20242025!$B$3:$B$1315, "&lt;=" &amp; DO$1, DataRegularSeason20242025!$E$3:$E$1315, $A8)</f>
        <v>47</v>
      </c>
      <c r="DP8">
        <f>SUMIFS(DataRegularSeason20242025!$AA$3:$AA$1315,DataRegularSeason20242025!$B$3:$B$1315, "&lt;=" &amp; DP$1, DataRegularSeason20242025!$D$3:$D$1315, $A8)+SUMIFS(DataRegularSeason20242025!$AB$3:$AB$1315,DataRegularSeason20242025!$B$3:$B$1315, "&lt;=" &amp; DP$1, DataRegularSeason20242025!$E$3:$E$1315, $A8)</f>
        <v>47</v>
      </c>
      <c r="DQ8">
        <f>SUMIFS(DataRegularSeason20242025!$AA$3:$AA$1315,DataRegularSeason20242025!$B$3:$B$1315, "&lt;=" &amp; DQ$1, DataRegularSeason20242025!$D$3:$D$1315, $A8)+SUMIFS(DataRegularSeason20242025!$AB$3:$AB$1315,DataRegularSeason20242025!$B$3:$B$1315, "&lt;=" &amp; DQ$1, DataRegularSeason20242025!$E$3:$E$1315, $A8)</f>
        <v>47</v>
      </c>
      <c r="DR8">
        <f>SUMIFS(DataRegularSeason20242025!$AA$3:$AA$1315,DataRegularSeason20242025!$B$3:$B$1315, "&lt;=" &amp; DR$1, DataRegularSeason20242025!$D$3:$D$1315, $A8)+SUMIFS(DataRegularSeason20242025!$AB$3:$AB$1315,DataRegularSeason20242025!$B$3:$B$1315, "&lt;=" &amp; DR$1, DataRegularSeason20242025!$E$3:$E$1315, $A8)</f>
        <v>47</v>
      </c>
      <c r="DS8">
        <f>SUMIFS(DataRegularSeason20242025!$AA$3:$AA$1315,DataRegularSeason20242025!$B$3:$B$1315, "&lt;=" &amp; DS$1, DataRegularSeason20242025!$D$3:$D$1315, $A8)+SUMIFS(DataRegularSeason20242025!$AB$3:$AB$1315,DataRegularSeason20242025!$B$3:$B$1315, "&lt;=" &amp; DS$1, DataRegularSeason20242025!$E$3:$E$1315, $A8)</f>
        <v>47</v>
      </c>
      <c r="DT8">
        <f>SUMIFS(DataRegularSeason20242025!$AA$3:$AA$1315,DataRegularSeason20242025!$B$3:$B$1315, "&lt;=" &amp; DT$1, DataRegularSeason20242025!$D$3:$D$1315, $A8)+SUMIFS(DataRegularSeason20242025!$AB$3:$AB$1315,DataRegularSeason20242025!$B$3:$B$1315, "&lt;=" &amp; DT$1, DataRegularSeason20242025!$E$3:$E$1315, $A8)</f>
        <v>47</v>
      </c>
      <c r="DU8">
        <f>SUMIFS(DataRegularSeason20242025!$AA$3:$AA$1315,DataRegularSeason20242025!$B$3:$B$1315, "&lt;=" &amp; DU$1, DataRegularSeason20242025!$D$3:$D$1315, $A8)+SUMIFS(DataRegularSeason20242025!$AB$3:$AB$1315,DataRegularSeason20242025!$B$3:$B$1315, "&lt;=" &amp; DU$1, DataRegularSeason20242025!$E$3:$E$1315, $A8)</f>
        <v>47</v>
      </c>
      <c r="DV8">
        <f>SUMIFS(DataRegularSeason20242025!$AA$3:$AA$1315,DataRegularSeason20242025!$B$3:$B$1315, "&lt;=" &amp; DV$1, DataRegularSeason20242025!$D$3:$D$1315, $A8)+SUMIFS(DataRegularSeason20242025!$AB$3:$AB$1315,DataRegularSeason20242025!$B$3:$B$1315, "&lt;=" &amp; DV$1, DataRegularSeason20242025!$E$3:$E$1315, $A8)</f>
        <v>47</v>
      </c>
      <c r="DW8">
        <f>SUMIFS(DataRegularSeason20242025!$AA$3:$AA$1315,DataRegularSeason20242025!$B$3:$B$1315, "&lt;=" &amp; DW$1, DataRegularSeason20242025!$D$3:$D$1315, $A8)+SUMIFS(DataRegularSeason20242025!$AB$3:$AB$1315,DataRegularSeason20242025!$B$3:$B$1315, "&lt;=" &amp; DW$1, DataRegularSeason20242025!$E$3:$E$1315, $A8)</f>
        <v>47</v>
      </c>
      <c r="DX8">
        <f>SUMIFS(DataRegularSeason20242025!$AA$3:$AA$1315,DataRegularSeason20242025!$B$3:$B$1315, "&lt;=" &amp; DX$1, DataRegularSeason20242025!$D$3:$D$1315, $A8)+SUMIFS(DataRegularSeason20242025!$AB$3:$AB$1315,DataRegularSeason20242025!$B$3:$B$1315, "&lt;=" &amp; DX$1, DataRegularSeason20242025!$E$3:$E$1315, $A8)</f>
        <v>47</v>
      </c>
      <c r="DY8">
        <f>SUMIFS(DataRegularSeason20242025!$AA$3:$AA$1315,DataRegularSeason20242025!$B$3:$B$1315, "&lt;=" &amp; DY$1, DataRegularSeason20242025!$D$3:$D$1315, $A8)+SUMIFS(DataRegularSeason20242025!$AB$3:$AB$1315,DataRegularSeason20242025!$B$3:$B$1315, "&lt;=" &amp; DY$1, DataRegularSeason20242025!$E$3:$E$1315, $A8)</f>
        <v>47</v>
      </c>
      <c r="DZ8">
        <f>SUMIFS(DataRegularSeason20242025!$AA$3:$AA$1315,DataRegularSeason20242025!$B$3:$B$1315, "&lt;=" &amp; DZ$1, DataRegularSeason20242025!$D$3:$D$1315, $A8)+SUMIFS(DataRegularSeason20242025!$AB$3:$AB$1315,DataRegularSeason20242025!$B$3:$B$1315, "&lt;=" &amp; DZ$1, DataRegularSeason20242025!$E$3:$E$1315, $A8)</f>
        <v>47</v>
      </c>
      <c r="EA8">
        <f>SUMIFS(DataRegularSeason20242025!$AA$3:$AA$1315,DataRegularSeason20242025!$B$3:$B$1315, "&lt;=" &amp; EA$1, DataRegularSeason20242025!$D$3:$D$1315, $A8)+SUMIFS(DataRegularSeason20242025!$AB$3:$AB$1315,DataRegularSeason20242025!$B$3:$B$1315, "&lt;=" &amp; EA$1, DataRegularSeason20242025!$E$3:$E$1315, $A8)</f>
        <v>47</v>
      </c>
      <c r="EB8">
        <f>SUMIFS(DataRegularSeason20242025!$AA$3:$AA$1315,DataRegularSeason20242025!$B$3:$B$1315, "&lt;=" &amp; EB$1, DataRegularSeason20242025!$D$3:$D$1315, $A8)+SUMIFS(DataRegularSeason20242025!$AB$3:$AB$1315,DataRegularSeason20242025!$B$3:$B$1315, "&lt;=" &amp; EB$1, DataRegularSeason20242025!$E$3:$E$1315, $A8)</f>
        <v>47</v>
      </c>
      <c r="EC8">
        <f>SUMIFS(DataRegularSeason20242025!$AA$3:$AA$1315,DataRegularSeason20242025!$B$3:$B$1315, "&lt;=" &amp; EC$1, DataRegularSeason20242025!$D$3:$D$1315, $A8)+SUMIFS(DataRegularSeason20242025!$AB$3:$AB$1315,DataRegularSeason20242025!$B$3:$B$1315, "&lt;=" &amp; EC$1, DataRegularSeason20242025!$E$3:$E$1315, $A8)</f>
        <v>47</v>
      </c>
      <c r="ED8">
        <f>SUMIFS(DataRegularSeason20242025!$AA$3:$AA$1315,DataRegularSeason20242025!$B$3:$B$1315, "&lt;=" &amp; ED$1, DataRegularSeason20242025!$D$3:$D$1315, $A8)+SUMIFS(DataRegularSeason20242025!$AB$3:$AB$1315,DataRegularSeason20242025!$B$3:$B$1315, "&lt;=" &amp; ED$1, DataRegularSeason20242025!$E$3:$E$1315, $A8)</f>
        <v>47</v>
      </c>
      <c r="EE8">
        <f>SUMIFS(DataRegularSeason20242025!$AA$3:$AA$1315,DataRegularSeason20242025!$B$3:$B$1315, "&lt;=" &amp; EE$1, DataRegularSeason20242025!$D$3:$D$1315, $A8)+SUMIFS(DataRegularSeason20242025!$AB$3:$AB$1315,DataRegularSeason20242025!$B$3:$B$1315, "&lt;=" &amp; EE$1, DataRegularSeason20242025!$E$3:$E$1315, $A8)</f>
        <v>47</v>
      </c>
      <c r="EF8">
        <f>SUMIFS(DataRegularSeason20242025!$AA$3:$AA$1315,DataRegularSeason20242025!$B$3:$B$1315, "&lt;=" &amp; EF$1, DataRegularSeason20242025!$D$3:$D$1315, $A8)+SUMIFS(DataRegularSeason20242025!$AB$3:$AB$1315,DataRegularSeason20242025!$B$3:$B$1315, "&lt;=" &amp; EF$1, DataRegularSeason20242025!$E$3:$E$1315, $A8)</f>
        <v>47</v>
      </c>
      <c r="EG8">
        <f>SUMIFS(DataRegularSeason20242025!$AA$3:$AA$1315,DataRegularSeason20242025!$B$3:$B$1315, "&lt;=" &amp; EG$1, DataRegularSeason20242025!$D$3:$D$1315, $A8)+SUMIFS(DataRegularSeason20242025!$AB$3:$AB$1315,DataRegularSeason20242025!$B$3:$B$1315, "&lt;=" &amp; EG$1, DataRegularSeason20242025!$E$3:$E$1315, $A8)</f>
        <v>47</v>
      </c>
      <c r="EH8">
        <f>SUMIFS(DataRegularSeason20242025!$AA$3:$AA$1315,DataRegularSeason20242025!$B$3:$B$1315, "&lt;=" &amp; EH$1, DataRegularSeason20242025!$D$3:$D$1315, $A8)+SUMIFS(DataRegularSeason20242025!$AB$3:$AB$1315,DataRegularSeason20242025!$B$3:$B$1315, "&lt;=" &amp; EH$1, DataRegularSeason20242025!$E$3:$E$1315, $A8)</f>
        <v>47</v>
      </c>
      <c r="EI8">
        <f>SUMIFS(DataRegularSeason20242025!$AA$3:$AA$1315,DataRegularSeason20242025!$B$3:$B$1315, "&lt;=" &amp; EI$1, DataRegularSeason20242025!$D$3:$D$1315, $A8)+SUMIFS(DataRegularSeason20242025!$AB$3:$AB$1315,DataRegularSeason20242025!$B$3:$B$1315, "&lt;=" &amp; EI$1, DataRegularSeason20242025!$E$3:$E$1315, $A8)</f>
        <v>47</v>
      </c>
      <c r="EJ8">
        <f>SUMIFS(DataRegularSeason20242025!$AA$3:$AA$1315,DataRegularSeason20242025!$B$3:$B$1315, "&lt;=" &amp; EJ$1, DataRegularSeason20242025!$D$3:$D$1315, $A8)+SUMIFS(DataRegularSeason20242025!$AB$3:$AB$1315,DataRegularSeason20242025!$B$3:$B$1315, "&lt;=" &amp; EJ$1, DataRegularSeason20242025!$E$3:$E$1315, $A8)</f>
        <v>47</v>
      </c>
      <c r="EK8">
        <f>SUMIFS(DataRegularSeason20242025!$AA$3:$AA$1315,DataRegularSeason20242025!$B$3:$B$1315, "&lt;=" &amp; EK$1, DataRegularSeason20242025!$D$3:$D$1315, $A8)+SUMIFS(DataRegularSeason20242025!$AB$3:$AB$1315,DataRegularSeason20242025!$B$3:$B$1315, "&lt;=" &amp; EK$1, DataRegularSeason20242025!$E$3:$E$1315, $A8)</f>
        <v>47</v>
      </c>
      <c r="EL8">
        <f>SUMIFS(DataRegularSeason20242025!$AA$3:$AA$1315,DataRegularSeason20242025!$B$3:$B$1315, "&lt;=" &amp; EL$1, DataRegularSeason20242025!$D$3:$D$1315, $A8)+SUMIFS(DataRegularSeason20242025!$AB$3:$AB$1315,DataRegularSeason20242025!$B$3:$B$1315, "&lt;=" &amp; EL$1, DataRegularSeason20242025!$E$3:$E$1315, $A8)</f>
        <v>47</v>
      </c>
      <c r="EM8">
        <f>SUMIFS(DataRegularSeason20242025!$AA$3:$AA$1315,DataRegularSeason20242025!$B$3:$B$1315, "&lt;=" &amp; EM$1, DataRegularSeason20242025!$D$3:$D$1315, $A8)+SUMIFS(DataRegularSeason20242025!$AB$3:$AB$1315,DataRegularSeason20242025!$B$3:$B$1315, "&lt;=" &amp; EM$1, DataRegularSeason20242025!$E$3:$E$1315, $A8)</f>
        <v>47</v>
      </c>
      <c r="EN8">
        <f>SUMIFS(DataRegularSeason20242025!$AA$3:$AA$1315,DataRegularSeason20242025!$B$3:$B$1315, "&lt;=" &amp; EN$1, DataRegularSeason20242025!$D$3:$D$1315, $A8)+SUMIFS(DataRegularSeason20242025!$AB$3:$AB$1315,DataRegularSeason20242025!$B$3:$B$1315, "&lt;=" &amp; EN$1, DataRegularSeason20242025!$E$3:$E$1315, $A8)</f>
        <v>47</v>
      </c>
      <c r="EO8">
        <f>SUMIFS(DataRegularSeason20242025!$AA$3:$AA$1315,DataRegularSeason20242025!$B$3:$B$1315, "&lt;=" &amp; EO$1, DataRegularSeason20242025!$D$3:$D$1315, $A8)+SUMIFS(DataRegularSeason20242025!$AB$3:$AB$1315,DataRegularSeason20242025!$B$3:$B$1315, "&lt;=" &amp; EO$1, DataRegularSeason20242025!$E$3:$E$1315, $A8)</f>
        <v>47</v>
      </c>
      <c r="EP8">
        <f>SUMIFS(DataRegularSeason20242025!$AA$3:$AA$1315,DataRegularSeason20242025!$B$3:$B$1315, "&lt;=" &amp; EP$1, DataRegularSeason20242025!$D$3:$D$1315, $A8)+SUMIFS(DataRegularSeason20242025!$AB$3:$AB$1315,DataRegularSeason20242025!$B$3:$B$1315, "&lt;=" &amp; EP$1, DataRegularSeason20242025!$E$3:$E$1315, $A8)</f>
        <v>47</v>
      </c>
      <c r="EQ8">
        <f>SUMIFS(DataRegularSeason20242025!$AA$3:$AA$1315,DataRegularSeason20242025!$B$3:$B$1315, "&lt;=" &amp; EQ$1, DataRegularSeason20242025!$D$3:$D$1315, $A8)+SUMIFS(DataRegularSeason20242025!$AB$3:$AB$1315,DataRegularSeason20242025!$B$3:$B$1315, "&lt;=" &amp; EQ$1, DataRegularSeason20242025!$E$3:$E$1315, $A8)</f>
        <v>47</v>
      </c>
      <c r="ER8">
        <f>SUMIFS(DataRegularSeason20242025!$AA$3:$AA$1315,DataRegularSeason20242025!$B$3:$B$1315, "&lt;=" &amp; ER$1, DataRegularSeason20242025!$D$3:$D$1315, $A8)+SUMIFS(DataRegularSeason20242025!$AB$3:$AB$1315,DataRegularSeason20242025!$B$3:$B$1315, "&lt;=" &amp; ER$1, DataRegularSeason20242025!$E$3:$E$1315, $A8)</f>
        <v>47</v>
      </c>
      <c r="ES8">
        <f>SUMIFS(DataRegularSeason20242025!$AA$3:$AA$1315,DataRegularSeason20242025!$B$3:$B$1315, "&lt;=" &amp; ES$1, DataRegularSeason20242025!$D$3:$D$1315, $A8)+SUMIFS(DataRegularSeason20242025!$AB$3:$AB$1315,DataRegularSeason20242025!$B$3:$B$1315, "&lt;=" &amp; ES$1, DataRegularSeason20242025!$E$3:$E$1315, $A8)</f>
        <v>47</v>
      </c>
      <c r="ET8">
        <f>SUMIFS(DataRegularSeason20242025!$AA$3:$AA$1315,DataRegularSeason20242025!$B$3:$B$1315, "&lt;=" &amp; ET$1, DataRegularSeason20242025!$D$3:$D$1315, $A8)+SUMIFS(DataRegularSeason20242025!$AB$3:$AB$1315,DataRegularSeason20242025!$B$3:$B$1315, "&lt;=" &amp; ET$1, DataRegularSeason20242025!$E$3:$E$1315, $A8)</f>
        <v>47</v>
      </c>
      <c r="EU8">
        <f>SUMIFS(DataRegularSeason20242025!$AA$3:$AA$1315,DataRegularSeason20242025!$B$3:$B$1315, "&lt;=" &amp; EU$1, DataRegularSeason20242025!$D$3:$D$1315, $A8)+SUMIFS(DataRegularSeason20242025!$AB$3:$AB$1315,DataRegularSeason20242025!$B$3:$B$1315, "&lt;=" &amp; EU$1, DataRegularSeason20242025!$E$3:$E$1315, $A8)</f>
        <v>47</v>
      </c>
      <c r="EV8">
        <f>SUMIFS(DataRegularSeason20242025!$AA$3:$AA$1315,DataRegularSeason20242025!$B$3:$B$1315, "&lt;=" &amp; EV$1, DataRegularSeason20242025!$D$3:$D$1315, $A8)+SUMIFS(DataRegularSeason20242025!$AB$3:$AB$1315,DataRegularSeason20242025!$B$3:$B$1315, "&lt;=" &amp; EV$1, DataRegularSeason20242025!$E$3:$E$1315, $A8)</f>
        <v>47</v>
      </c>
      <c r="EW8">
        <f>SUMIFS(DataRegularSeason20242025!$AA$3:$AA$1315,DataRegularSeason20242025!$B$3:$B$1315, "&lt;=" &amp; EW$1, DataRegularSeason20242025!$D$3:$D$1315, $A8)+SUMIFS(DataRegularSeason20242025!$AB$3:$AB$1315,DataRegularSeason20242025!$B$3:$B$1315, "&lt;=" &amp; EW$1, DataRegularSeason20242025!$E$3:$E$1315, $A8)</f>
        <v>47</v>
      </c>
      <c r="EX8">
        <f>SUMIFS(DataRegularSeason20242025!$AA$3:$AA$1315,DataRegularSeason20242025!$B$3:$B$1315, "&lt;=" &amp; EX$1, DataRegularSeason20242025!$D$3:$D$1315, $A8)+SUMIFS(DataRegularSeason20242025!$AB$3:$AB$1315,DataRegularSeason20242025!$B$3:$B$1315, "&lt;=" &amp; EX$1, DataRegularSeason20242025!$E$3:$E$1315, $A8)</f>
        <v>47</v>
      </c>
      <c r="EY8">
        <f>SUMIFS(DataRegularSeason20242025!$AA$3:$AA$1315,DataRegularSeason20242025!$B$3:$B$1315, "&lt;=" &amp; EY$1, DataRegularSeason20242025!$D$3:$D$1315, $A8)+SUMIFS(DataRegularSeason20242025!$AB$3:$AB$1315,DataRegularSeason20242025!$B$3:$B$1315, "&lt;=" &amp; EY$1, DataRegularSeason20242025!$E$3:$E$1315, $A8)</f>
        <v>47</v>
      </c>
      <c r="EZ8">
        <f>SUMIFS(DataRegularSeason20242025!$AA$3:$AA$1315,DataRegularSeason20242025!$B$3:$B$1315, "&lt;=" &amp; EZ$1, DataRegularSeason20242025!$D$3:$D$1315, $A8)+SUMIFS(DataRegularSeason20242025!$AB$3:$AB$1315,DataRegularSeason20242025!$B$3:$B$1315, "&lt;=" &amp; EZ$1, DataRegularSeason20242025!$E$3:$E$1315, $A8)</f>
        <v>47</v>
      </c>
      <c r="FA8">
        <f>SUMIFS(DataRegularSeason20242025!$AA$3:$AA$1315,DataRegularSeason20242025!$B$3:$B$1315, "&lt;=" &amp; FA$1, DataRegularSeason20242025!$D$3:$D$1315, $A8)+SUMIFS(DataRegularSeason20242025!$AB$3:$AB$1315,DataRegularSeason20242025!$B$3:$B$1315, "&lt;=" &amp; FA$1, DataRegularSeason20242025!$E$3:$E$1315, $A8)</f>
        <v>47</v>
      </c>
      <c r="FB8">
        <f>SUMIFS(DataRegularSeason20242025!$AA$3:$AA$1315,DataRegularSeason20242025!$B$3:$B$1315, "&lt;=" &amp; FB$1, DataRegularSeason20242025!$D$3:$D$1315, $A8)+SUMIFS(DataRegularSeason20242025!$AB$3:$AB$1315,DataRegularSeason20242025!$B$3:$B$1315, "&lt;=" &amp; FB$1, DataRegularSeason20242025!$E$3:$E$1315, $A8)</f>
        <v>47</v>
      </c>
      <c r="FC8">
        <f>SUMIFS(DataRegularSeason20242025!$AA$3:$AA$1315,DataRegularSeason20242025!$B$3:$B$1315, "&lt;=" &amp; FC$1, DataRegularSeason20242025!$D$3:$D$1315, $A8)+SUMIFS(DataRegularSeason20242025!$AB$3:$AB$1315,DataRegularSeason20242025!$B$3:$B$1315, "&lt;=" &amp; FC$1, DataRegularSeason20242025!$E$3:$E$1315, $A8)</f>
        <v>47</v>
      </c>
      <c r="FD8">
        <f>SUMIFS(DataRegularSeason20242025!$AA$3:$AA$1315,DataRegularSeason20242025!$B$3:$B$1315, "&lt;=" &amp; FD$1, DataRegularSeason20242025!$D$3:$D$1315, $A8)+SUMIFS(DataRegularSeason20242025!$AB$3:$AB$1315,DataRegularSeason20242025!$B$3:$B$1315, "&lt;=" &amp; FD$1, DataRegularSeason20242025!$E$3:$E$1315, $A8)</f>
        <v>47</v>
      </c>
      <c r="FE8">
        <f>SUMIFS(DataRegularSeason20242025!$AA$3:$AA$1315,DataRegularSeason20242025!$B$3:$B$1315, "&lt;=" &amp; FE$1, DataRegularSeason20242025!$D$3:$D$1315, $A8)+SUMIFS(DataRegularSeason20242025!$AB$3:$AB$1315,DataRegularSeason20242025!$B$3:$B$1315, "&lt;=" &amp; FE$1, DataRegularSeason20242025!$E$3:$E$1315, $A8)</f>
        <v>47</v>
      </c>
      <c r="FF8">
        <f>SUMIFS(DataRegularSeason20242025!$AA$3:$AA$1315,DataRegularSeason20242025!$B$3:$B$1315, "&lt;=" &amp; FF$1, DataRegularSeason20242025!$D$3:$D$1315, $A8)+SUMIFS(DataRegularSeason20242025!$AB$3:$AB$1315,DataRegularSeason20242025!$B$3:$B$1315, "&lt;=" &amp; FF$1, DataRegularSeason20242025!$E$3:$E$1315, $A8)</f>
        <v>47</v>
      </c>
      <c r="FG8">
        <f>SUMIFS(DataRegularSeason20242025!$AA$3:$AA$1315,DataRegularSeason20242025!$B$3:$B$1315, "&lt;=" &amp; FG$1, DataRegularSeason20242025!$D$3:$D$1315, $A8)+SUMIFS(DataRegularSeason20242025!$AB$3:$AB$1315,DataRegularSeason20242025!$B$3:$B$1315, "&lt;=" &amp; FG$1, DataRegularSeason20242025!$E$3:$E$1315, $A8)</f>
        <v>47</v>
      </c>
      <c r="FH8">
        <f>SUMIFS(DataRegularSeason20242025!$AA$3:$AA$1315,DataRegularSeason20242025!$B$3:$B$1315, "&lt;=" &amp; FH$1, DataRegularSeason20242025!$D$3:$D$1315, $A8)+SUMIFS(DataRegularSeason20242025!$AB$3:$AB$1315,DataRegularSeason20242025!$B$3:$B$1315, "&lt;=" &amp; FH$1, DataRegularSeason20242025!$E$3:$E$1315, $A8)</f>
        <v>47</v>
      </c>
      <c r="FI8">
        <f>SUMIFS(DataRegularSeason20242025!$AA$3:$AA$1315,DataRegularSeason20242025!$B$3:$B$1315, "&lt;=" &amp; FI$1, DataRegularSeason20242025!$D$3:$D$1315, $A8)+SUMIFS(DataRegularSeason20242025!$AB$3:$AB$1315,DataRegularSeason20242025!$B$3:$B$1315, "&lt;=" &amp; FI$1, DataRegularSeason20242025!$E$3:$E$1315, $A8)</f>
        <v>47</v>
      </c>
      <c r="FJ8">
        <f>SUMIFS(DataRegularSeason20242025!$AA$3:$AA$1315,DataRegularSeason20242025!$B$3:$B$1315, "&lt;=" &amp; FJ$1, DataRegularSeason20242025!$D$3:$D$1315, $A8)+SUMIFS(DataRegularSeason20242025!$AB$3:$AB$1315,DataRegularSeason20242025!$B$3:$B$1315, "&lt;=" &amp; FJ$1, DataRegularSeason20242025!$E$3:$E$1315, $A8)</f>
        <v>47</v>
      </c>
      <c r="FK8">
        <f>SUMIFS(DataRegularSeason20242025!$AA$3:$AA$1315,DataRegularSeason20242025!$B$3:$B$1315, "&lt;=" &amp; FK$1, DataRegularSeason20242025!$D$3:$D$1315, $A8)+SUMIFS(DataRegularSeason20242025!$AB$3:$AB$1315,DataRegularSeason20242025!$B$3:$B$1315, "&lt;=" &amp; FK$1, DataRegularSeason20242025!$E$3:$E$1315, $A8)</f>
        <v>47</v>
      </c>
      <c r="FL8">
        <f>SUMIFS(DataRegularSeason20242025!$AA$3:$AA$1315,DataRegularSeason20242025!$B$3:$B$1315, "&lt;=" &amp; FL$1, DataRegularSeason20242025!$D$3:$D$1315, $A8)+SUMIFS(DataRegularSeason20242025!$AB$3:$AB$1315,DataRegularSeason20242025!$B$3:$B$1315, "&lt;=" &amp; FL$1, DataRegularSeason20242025!$E$3:$E$1315, $A8)</f>
        <v>47</v>
      </c>
      <c r="FM8">
        <f>SUMIFS(DataRegularSeason20242025!$AA$3:$AA$1315,DataRegularSeason20242025!$B$3:$B$1315, "&lt;=" &amp; FM$1, DataRegularSeason20242025!$D$3:$D$1315, $A8)+SUMIFS(DataRegularSeason20242025!$AB$3:$AB$1315,DataRegularSeason20242025!$B$3:$B$1315, "&lt;=" &amp; FM$1, DataRegularSeason20242025!$E$3:$E$1315, $A8)</f>
        <v>47</v>
      </c>
      <c r="FN8">
        <f>SUMIFS(DataRegularSeason20242025!$AA$3:$AA$1315,DataRegularSeason20242025!$B$3:$B$1315, "&lt;=" &amp; FN$1, DataRegularSeason20242025!$D$3:$D$1315, $A8)+SUMIFS(DataRegularSeason20242025!$AB$3:$AB$1315,DataRegularSeason20242025!$B$3:$B$1315, "&lt;=" &amp; FN$1, DataRegularSeason20242025!$E$3:$E$1315, $A8)</f>
        <v>47</v>
      </c>
      <c r="FO8">
        <f>SUMIFS(DataRegularSeason20242025!$AA$3:$AA$1315,DataRegularSeason20242025!$B$3:$B$1315, "&lt;=" &amp; FO$1, DataRegularSeason20242025!$D$3:$D$1315, $A8)+SUMIFS(DataRegularSeason20242025!$AB$3:$AB$1315,DataRegularSeason20242025!$B$3:$B$1315, "&lt;=" &amp; FO$1, DataRegularSeason20242025!$E$3:$E$1315, $A8)</f>
        <v>47</v>
      </c>
      <c r="FP8">
        <f>SUMIFS(DataRegularSeason20242025!$AA$3:$AA$1315,DataRegularSeason20242025!$B$3:$B$1315, "&lt;=" &amp; FP$1, DataRegularSeason20242025!$D$3:$D$1315, $A8)+SUMIFS(DataRegularSeason20242025!$AB$3:$AB$1315,DataRegularSeason20242025!$B$3:$B$1315, "&lt;=" &amp; FP$1, DataRegularSeason20242025!$E$3:$E$1315, $A8)</f>
        <v>47</v>
      </c>
      <c r="FQ8">
        <f>SUMIFS(DataRegularSeason20242025!$AA$3:$AA$1315,DataRegularSeason20242025!$B$3:$B$1315, "&lt;=" &amp; FQ$1, DataRegularSeason20242025!$D$3:$D$1315, $A8)+SUMIFS(DataRegularSeason20242025!$AB$3:$AB$1315,DataRegularSeason20242025!$B$3:$B$1315, "&lt;=" &amp; FQ$1, DataRegularSeason20242025!$E$3:$E$1315, $A8)</f>
        <v>47</v>
      </c>
      <c r="FR8">
        <f>SUMIFS(DataRegularSeason20242025!$AA$3:$AA$1315,DataRegularSeason20242025!$B$3:$B$1315, "&lt;=" &amp; FR$1, DataRegularSeason20242025!$D$3:$D$1315, $A8)+SUMIFS(DataRegularSeason20242025!$AB$3:$AB$1315,DataRegularSeason20242025!$B$3:$B$1315, "&lt;=" &amp; FR$1, DataRegularSeason20242025!$E$3:$E$1315, $A8)</f>
        <v>47</v>
      </c>
      <c r="FS8">
        <f>SUMIFS(DataRegularSeason20242025!$AA$3:$AA$1315,DataRegularSeason20242025!$B$3:$B$1315, "&lt;=" &amp; FS$1, DataRegularSeason20242025!$D$3:$D$1315, $A8)+SUMIFS(DataRegularSeason20242025!$AB$3:$AB$1315,DataRegularSeason20242025!$B$3:$B$1315, "&lt;=" &amp; FS$1, DataRegularSeason20242025!$E$3:$E$1315, $A8)</f>
        <v>47</v>
      </c>
      <c r="FT8">
        <f>SUMIFS(DataRegularSeason20242025!$AA$3:$AA$1315,DataRegularSeason20242025!$B$3:$B$1315, "&lt;=" &amp; FT$1, DataRegularSeason20242025!$D$3:$D$1315, $A8)+SUMIFS(DataRegularSeason20242025!$AB$3:$AB$1315,DataRegularSeason20242025!$B$3:$B$1315, "&lt;=" &amp; FT$1, DataRegularSeason20242025!$E$3:$E$1315, $A8)</f>
        <v>47</v>
      </c>
      <c r="FU8">
        <f>SUMIFS(DataRegularSeason20242025!$AA$3:$AA$1315,DataRegularSeason20242025!$B$3:$B$1315, "&lt;=" &amp; FU$1, DataRegularSeason20242025!$D$3:$D$1315, $A8)+SUMIFS(DataRegularSeason20242025!$AB$3:$AB$1315,DataRegularSeason20242025!$B$3:$B$1315, "&lt;=" &amp; FU$1, DataRegularSeason20242025!$E$3:$E$1315, $A8)</f>
        <v>47</v>
      </c>
      <c r="FV8">
        <f>SUMIFS(DataRegularSeason20242025!$AA$3:$AA$1315,DataRegularSeason20242025!$B$3:$B$1315, "&lt;=" &amp; FV$1, DataRegularSeason20242025!$D$3:$D$1315, $A8)+SUMIFS(DataRegularSeason20242025!$AB$3:$AB$1315,DataRegularSeason20242025!$B$3:$B$1315, "&lt;=" &amp; FV$1, DataRegularSeason20242025!$E$3:$E$1315, $A8)</f>
        <v>47</v>
      </c>
      <c r="FW8">
        <f>SUMIFS(DataRegularSeason20242025!$AA$3:$AA$1315,DataRegularSeason20242025!$B$3:$B$1315, "&lt;=" &amp; FW$1, DataRegularSeason20242025!$D$3:$D$1315, $A8)+SUMIFS(DataRegularSeason20242025!$AB$3:$AB$1315,DataRegularSeason20242025!$B$3:$B$1315, "&lt;=" &amp; FW$1, DataRegularSeason20242025!$E$3:$E$1315, $A8)</f>
        <v>47</v>
      </c>
      <c r="FX8">
        <f>SUMIFS(DataRegularSeason20242025!$AA$3:$AA$1315,DataRegularSeason20242025!$B$3:$B$1315, "&lt;=" &amp; FX$1, DataRegularSeason20242025!$D$3:$D$1315, $A8)+SUMIFS(DataRegularSeason20242025!$AB$3:$AB$1315,DataRegularSeason20242025!$B$3:$B$1315, "&lt;=" &amp; FX$1, DataRegularSeason20242025!$E$3:$E$1315, $A8)</f>
        <v>47</v>
      </c>
      <c r="FY8">
        <f>SUMIFS(DataRegularSeason20242025!$AA$3:$AA$1315,DataRegularSeason20242025!$B$3:$B$1315, "&lt;=" &amp; FY$1, DataRegularSeason20242025!$D$3:$D$1315, $A8)+SUMIFS(DataRegularSeason20242025!$AB$3:$AB$1315,DataRegularSeason20242025!$B$3:$B$1315, "&lt;=" &amp; FY$1, DataRegularSeason20242025!$E$3:$E$1315, $A8)</f>
        <v>47</v>
      </c>
      <c r="FZ8">
        <f>SUMIFS(DataRegularSeason20242025!$AA$3:$AA$1315,DataRegularSeason20242025!$B$3:$B$1315, "&lt;=" &amp; FZ$1, DataRegularSeason20242025!$D$3:$D$1315, $A8)+SUMIFS(DataRegularSeason20242025!$AB$3:$AB$1315,DataRegularSeason20242025!$B$3:$B$1315, "&lt;=" &amp; FZ$1, DataRegularSeason20242025!$E$3:$E$1315, $A8)</f>
        <v>47</v>
      </c>
      <c r="GA8">
        <f>SUMIFS(DataRegularSeason20242025!$AA$3:$AA$1315,DataRegularSeason20242025!$B$3:$B$1315, "&lt;=" &amp; GA$1, DataRegularSeason20242025!$D$3:$D$1315, $A8)+SUMIFS(DataRegularSeason20242025!$AB$3:$AB$1315,DataRegularSeason20242025!$B$3:$B$1315, "&lt;=" &amp; GA$1, DataRegularSeason20242025!$E$3:$E$1315, $A8)</f>
        <v>47</v>
      </c>
      <c r="GB8">
        <f>SUMIFS(DataRegularSeason20242025!$AA$3:$AA$1315,DataRegularSeason20242025!$B$3:$B$1315, "&lt;=" &amp; GB$1, DataRegularSeason20242025!$D$3:$D$1315, $A8)+SUMIFS(DataRegularSeason20242025!$AB$3:$AB$1315,DataRegularSeason20242025!$B$3:$B$1315, "&lt;=" &amp; GB$1, DataRegularSeason20242025!$E$3:$E$1315, $A8)</f>
        <v>47</v>
      </c>
      <c r="GC8">
        <f>SUMIFS(DataRegularSeason20242025!$AA$3:$AA$1315,DataRegularSeason20242025!$B$3:$B$1315, "&lt;=" &amp; GC$1, DataRegularSeason20242025!$D$3:$D$1315, $A8)+SUMIFS(DataRegularSeason20242025!$AB$3:$AB$1315,DataRegularSeason20242025!$B$3:$B$1315, "&lt;=" &amp; GC$1, DataRegularSeason20242025!$E$3:$E$1315, $A8)</f>
        <v>47</v>
      </c>
      <c r="GD8">
        <f>SUMIFS(DataRegularSeason20242025!$AA$3:$AA$1315,DataRegularSeason20242025!$B$3:$B$1315, "&lt;=" &amp; GD$1, DataRegularSeason20242025!$D$3:$D$1315, $A8)+SUMIFS(DataRegularSeason20242025!$AB$3:$AB$1315,DataRegularSeason20242025!$B$3:$B$1315, "&lt;=" &amp; GD$1, DataRegularSeason20242025!$E$3:$E$1315, $A8)</f>
        <v>47</v>
      </c>
      <c r="GE8">
        <f>SUMIFS(DataRegularSeason20242025!$AA$3:$AA$1315,DataRegularSeason20242025!$B$3:$B$1315, "&lt;=" &amp; GE$1, DataRegularSeason20242025!$D$3:$D$1315, $A8)+SUMIFS(DataRegularSeason20242025!$AB$3:$AB$1315,DataRegularSeason20242025!$B$3:$B$1315, "&lt;=" &amp; GE$1, DataRegularSeason20242025!$E$3:$E$1315, $A8)</f>
        <v>47</v>
      </c>
      <c r="GF8">
        <f>SUMIFS(DataRegularSeason20242025!$AA$3:$AA$1315,DataRegularSeason20242025!$B$3:$B$1315, "&lt;=" &amp; GF$1, DataRegularSeason20242025!$D$3:$D$1315, $A8)+SUMIFS(DataRegularSeason20242025!$AB$3:$AB$1315,DataRegularSeason20242025!$B$3:$B$1315, "&lt;=" &amp; GF$1, DataRegularSeason20242025!$E$3:$E$1315, $A8)</f>
        <v>47</v>
      </c>
      <c r="GG8">
        <f>SUMIFS(DataRegularSeason20242025!$AA$3:$AA$1315,DataRegularSeason20242025!$B$3:$B$1315, "&lt;=" &amp; GG$1, DataRegularSeason20242025!$D$3:$D$1315, $A8)+SUMIFS(DataRegularSeason20242025!$AB$3:$AB$1315,DataRegularSeason20242025!$B$3:$B$1315, "&lt;=" &amp; GG$1, DataRegularSeason20242025!$E$3:$E$1315, $A8)</f>
        <v>47</v>
      </c>
      <c r="GH8">
        <f>SUMIFS(DataRegularSeason20242025!$AA$3:$AA$1315,DataRegularSeason20242025!$B$3:$B$1315, "&lt;=" &amp; GH$1, DataRegularSeason20242025!$D$3:$D$1315, $A8)+SUMIFS(DataRegularSeason20242025!$AB$3:$AB$1315,DataRegularSeason20242025!$B$3:$B$1315, "&lt;=" &amp; GH$1, DataRegularSeason20242025!$E$3:$E$1315, $A8)</f>
        <v>47</v>
      </c>
      <c r="GI8">
        <f>SUMIFS(DataRegularSeason20242025!$AA$3:$AA$1315,DataRegularSeason20242025!$B$3:$B$1315, "&lt;=" &amp; GI$1, DataRegularSeason20242025!$D$3:$D$1315, $A8)+SUMIFS(DataRegularSeason20242025!$AB$3:$AB$1315,DataRegularSeason20242025!$B$3:$B$1315, "&lt;=" &amp; GI$1, DataRegularSeason20242025!$E$3:$E$1315, $A8)</f>
        <v>47</v>
      </c>
      <c r="GJ8">
        <f>SUMIFS(DataRegularSeason20242025!$AA$3:$AA$1315,DataRegularSeason20242025!$B$3:$B$1315, "&lt;=" &amp; GJ$1, DataRegularSeason20242025!$D$3:$D$1315, $A8)+SUMIFS(DataRegularSeason20242025!$AB$3:$AB$1315,DataRegularSeason20242025!$B$3:$B$1315, "&lt;=" &amp; GJ$1, DataRegularSeason20242025!$E$3:$E$1315, $A8)</f>
        <v>47</v>
      </c>
      <c r="GK8">
        <f>SUMIFS(DataRegularSeason20242025!$AA$3:$AA$1315,DataRegularSeason20242025!$B$3:$B$1315, "&lt;=" &amp; GK$1, DataRegularSeason20242025!$D$3:$D$1315, $A8)+SUMIFS(DataRegularSeason20242025!$AB$3:$AB$1315,DataRegularSeason20242025!$B$3:$B$1315, "&lt;=" &amp; GK$1, DataRegularSeason20242025!$E$3:$E$1315, $A8)</f>
        <v>47</v>
      </c>
      <c r="GL8">
        <f>SUMIFS(DataRegularSeason20242025!$AA$3:$AA$1315,DataRegularSeason20242025!$B$3:$B$1315, "&lt;=" &amp; GL$1, DataRegularSeason20242025!$D$3:$D$1315, $A8)+SUMIFS(DataRegularSeason20242025!$AB$3:$AB$1315,DataRegularSeason20242025!$B$3:$B$1315, "&lt;=" &amp; GL$1, DataRegularSeason20242025!$E$3:$E$1315, $A8)</f>
        <v>47</v>
      </c>
      <c r="GM8">
        <f>SUMIFS(DataRegularSeason20242025!$AA$3:$AA$1315,DataRegularSeason20242025!$B$3:$B$1315, "&lt;=" &amp; GM$1, DataRegularSeason20242025!$D$3:$D$1315, $A8)+SUMIFS(DataRegularSeason20242025!$AB$3:$AB$1315,DataRegularSeason20242025!$B$3:$B$1315, "&lt;=" &amp; GM$1, DataRegularSeason20242025!$E$3:$E$1315, $A8)</f>
        <v>47</v>
      </c>
      <c r="GN8">
        <f>SUMIFS(DataRegularSeason20242025!$AA$3:$AA$1315,DataRegularSeason20242025!$B$3:$B$1315, "&lt;=" &amp; GN$1, DataRegularSeason20242025!$D$3:$D$1315, $A8)+SUMIFS(DataRegularSeason20242025!$AB$3:$AB$1315,DataRegularSeason20242025!$B$3:$B$1315, "&lt;=" &amp; GN$1, DataRegularSeason20242025!$E$3:$E$1315, $A8)</f>
        <v>47</v>
      </c>
      <c r="GO8">
        <f>SUMIFS(DataRegularSeason20242025!$AA$3:$AA$1315,DataRegularSeason20242025!$B$3:$B$1315, "&lt;=" &amp; GO$1, DataRegularSeason20242025!$D$3:$D$1315, $A8)+SUMIFS(DataRegularSeason20242025!$AB$3:$AB$1315,DataRegularSeason20242025!$B$3:$B$1315, "&lt;=" &amp; GO$1, DataRegularSeason20242025!$E$3:$E$1315, $A8)</f>
        <v>47</v>
      </c>
      <c r="GP8">
        <f>SUMIFS(DataRegularSeason20242025!$AA$3:$AA$1315,DataRegularSeason20242025!$B$3:$B$1315, "&lt;=" &amp; GP$1, DataRegularSeason20242025!$D$3:$D$1315, $A8)+SUMIFS(DataRegularSeason20242025!$AB$3:$AB$1315,DataRegularSeason20242025!$B$3:$B$1315, "&lt;=" &amp; GP$1, DataRegularSeason20242025!$E$3:$E$1315, $A8)</f>
        <v>47</v>
      </c>
      <c r="GQ8">
        <f>SUMIFS(DataRegularSeason20242025!$AA$3:$AA$1315,DataRegularSeason20242025!$B$3:$B$1315, "&lt;=" &amp; GQ$1, DataRegularSeason20242025!$D$3:$D$1315, $A8)+SUMIFS(DataRegularSeason20242025!$AB$3:$AB$1315,DataRegularSeason20242025!$B$3:$B$1315, "&lt;=" &amp; GQ$1, DataRegularSeason20242025!$E$3:$E$1315, $A8)</f>
        <v>47</v>
      </c>
      <c r="GR8">
        <f>SUMIFS(DataRegularSeason20242025!$AA$3:$AA$1315,DataRegularSeason20242025!$B$3:$B$1315, "&lt;=" &amp; GR$1, DataRegularSeason20242025!$D$3:$D$1315, $A8)+SUMIFS(DataRegularSeason20242025!$AB$3:$AB$1315,DataRegularSeason20242025!$B$3:$B$1315, "&lt;=" &amp; GR$1, DataRegularSeason20242025!$E$3:$E$1315, $A8)</f>
        <v>47</v>
      </c>
      <c r="GS8">
        <f>SUMIFS(DataRegularSeason20242025!$AA$3:$AA$1315,DataRegularSeason20242025!$B$3:$B$1315, "&lt;=" &amp; GS$1, DataRegularSeason20242025!$D$3:$D$1315, $A8)+SUMIFS(DataRegularSeason20242025!$AB$3:$AB$1315,DataRegularSeason20242025!$B$3:$B$1315, "&lt;=" &amp; GS$1, DataRegularSeason20242025!$E$3:$E$1315, $A8)</f>
        <v>47</v>
      </c>
      <c r="GT8">
        <f>SUMIFS(DataRegularSeason20242025!$AA$3:$AA$1315,DataRegularSeason20242025!$B$3:$B$1315, "&lt;=" &amp; GT$1, DataRegularSeason20242025!$D$3:$D$1315, $A8)+SUMIFS(DataRegularSeason20242025!$AB$3:$AB$1315,DataRegularSeason20242025!$B$3:$B$1315, "&lt;=" &amp; GT$1, DataRegularSeason20242025!$E$3:$E$1315, $A8)</f>
        <v>47</v>
      </c>
      <c r="GU8">
        <f>SUMIFS(DataRegularSeason20242025!$AA$3:$AA$1315,DataRegularSeason20242025!$B$3:$B$1315, "&lt;=" &amp; GU$1, DataRegularSeason20242025!$D$3:$D$1315, $A8)+SUMIFS(DataRegularSeason20242025!$AB$3:$AB$1315,DataRegularSeason20242025!$B$3:$B$1315, "&lt;=" &amp; GU$1, DataRegularSeason20242025!$E$3:$E$1315, $A8)</f>
        <v>47</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67</v>
      </c>
      <c r="DK10">
        <f>SUMIFS(DataRegularSeason20242025!$AA$3:$AA$1315,DataRegularSeason20242025!$B$3:$B$1315, "&lt;=" &amp; DK$1, DataRegularSeason20242025!$D$3:$D$1315, $A10)+SUMIFS(DataRegularSeason20242025!$AB$3:$AB$1315,DataRegularSeason20242025!$B$3:$B$1315, "&lt;=" &amp; DK$1, DataRegularSeason20242025!$E$3:$E$1315, $A10)</f>
        <v>67</v>
      </c>
      <c r="DL10">
        <f>SUMIFS(DataRegularSeason20242025!$AA$3:$AA$1315,DataRegularSeason20242025!$B$3:$B$1315, "&lt;=" &amp; DL$1, DataRegularSeason20242025!$D$3:$D$1315, $A10)+SUMIFS(DataRegularSeason20242025!$AB$3:$AB$1315,DataRegularSeason20242025!$B$3:$B$1315, "&lt;=" &amp; DL$1, DataRegularSeason20242025!$E$3:$E$1315, $A10)</f>
        <v>67</v>
      </c>
      <c r="DM10">
        <f>SUMIFS(DataRegularSeason20242025!$AA$3:$AA$1315,DataRegularSeason20242025!$B$3:$B$1315, "&lt;=" &amp; DM$1, DataRegularSeason20242025!$D$3:$D$1315, $A10)+SUMIFS(DataRegularSeason20242025!$AB$3:$AB$1315,DataRegularSeason20242025!$B$3:$B$1315, "&lt;=" &amp; DM$1, DataRegularSeason20242025!$E$3:$E$1315, $A10)</f>
        <v>67</v>
      </c>
      <c r="DN10">
        <f>SUMIFS(DataRegularSeason20242025!$AA$3:$AA$1315,DataRegularSeason20242025!$B$3:$B$1315, "&lt;=" &amp; DN$1, DataRegularSeason20242025!$D$3:$D$1315, $A10)+SUMIFS(DataRegularSeason20242025!$AB$3:$AB$1315,DataRegularSeason20242025!$B$3:$B$1315, "&lt;=" &amp; DN$1, DataRegularSeason20242025!$E$3:$E$1315, $A10)</f>
        <v>67</v>
      </c>
      <c r="DO10">
        <f>SUMIFS(DataRegularSeason20242025!$AA$3:$AA$1315,DataRegularSeason20242025!$B$3:$B$1315, "&lt;=" &amp; DO$1, DataRegularSeason20242025!$D$3:$D$1315, $A10)+SUMIFS(DataRegularSeason20242025!$AB$3:$AB$1315,DataRegularSeason20242025!$B$3:$B$1315, "&lt;=" &amp; DO$1, DataRegularSeason20242025!$E$3:$E$1315, $A10)</f>
        <v>67</v>
      </c>
      <c r="DP10">
        <f>SUMIFS(DataRegularSeason20242025!$AA$3:$AA$1315,DataRegularSeason20242025!$B$3:$B$1315, "&lt;=" &amp; DP$1, DataRegularSeason20242025!$D$3:$D$1315, $A10)+SUMIFS(DataRegularSeason20242025!$AB$3:$AB$1315,DataRegularSeason20242025!$B$3:$B$1315, "&lt;=" &amp; DP$1, DataRegularSeason20242025!$E$3:$E$1315, $A10)</f>
        <v>67</v>
      </c>
      <c r="DQ10">
        <f>SUMIFS(DataRegularSeason20242025!$AA$3:$AA$1315,DataRegularSeason20242025!$B$3:$B$1315, "&lt;=" &amp; DQ$1, DataRegularSeason20242025!$D$3:$D$1315, $A10)+SUMIFS(DataRegularSeason20242025!$AB$3:$AB$1315,DataRegularSeason20242025!$B$3:$B$1315, "&lt;=" &amp; DQ$1, DataRegularSeason20242025!$E$3:$E$1315, $A10)</f>
        <v>67</v>
      </c>
      <c r="DR10">
        <f>SUMIFS(DataRegularSeason20242025!$AA$3:$AA$1315,DataRegularSeason20242025!$B$3:$B$1315, "&lt;=" &amp; DR$1, DataRegularSeason20242025!$D$3:$D$1315, $A10)+SUMIFS(DataRegularSeason20242025!$AB$3:$AB$1315,DataRegularSeason20242025!$B$3:$B$1315, "&lt;=" &amp; DR$1, DataRegularSeason20242025!$E$3:$E$1315, $A10)</f>
        <v>67</v>
      </c>
      <c r="DS10">
        <f>SUMIFS(DataRegularSeason20242025!$AA$3:$AA$1315,DataRegularSeason20242025!$B$3:$B$1315, "&lt;=" &amp; DS$1, DataRegularSeason20242025!$D$3:$D$1315, $A10)+SUMIFS(DataRegularSeason20242025!$AB$3:$AB$1315,DataRegularSeason20242025!$B$3:$B$1315, "&lt;=" &amp; DS$1, DataRegularSeason20242025!$E$3:$E$1315, $A10)</f>
        <v>67</v>
      </c>
      <c r="DT10">
        <f>SUMIFS(DataRegularSeason20242025!$AA$3:$AA$1315,DataRegularSeason20242025!$B$3:$B$1315, "&lt;=" &amp; DT$1, DataRegularSeason20242025!$D$3:$D$1315, $A10)+SUMIFS(DataRegularSeason20242025!$AB$3:$AB$1315,DataRegularSeason20242025!$B$3:$B$1315, "&lt;=" &amp; DT$1, DataRegularSeason20242025!$E$3:$E$1315, $A10)</f>
        <v>67</v>
      </c>
      <c r="DU10">
        <f>SUMIFS(DataRegularSeason20242025!$AA$3:$AA$1315,DataRegularSeason20242025!$B$3:$B$1315, "&lt;=" &amp; DU$1, DataRegularSeason20242025!$D$3:$D$1315, $A10)+SUMIFS(DataRegularSeason20242025!$AB$3:$AB$1315,DataRegularSeason20242025!$B$3:$B$1315, "&lt;=" &amp; DU$1, DataRegularSeason20242025!$E$3:$E$1315, $A10)</f>
        <v>67</v>
      </c>
      <c r="DV10">
        <f>SUMIFS(DataRegularSeason20242025!$AA$3:$AA$1315,DataRegularSeason20242025!$B$3:$B$1315, "&lt;=" &amp; DV$1, DataRegularSeason20242025!$D$3:$D$1315, $A10)+SUMIFS(DataRegularSeason20242025!$AB$3:$AB$1315,DataRegularSeason20242025!$B$3:$B$1315, "&lt;=" &amp; DV$1, DataRegularSeason20242025!$E$3:$E$1315, $A10)</f>
        <v>67</v>
      </c>
      <c r="DW10">
        <f>SUMIFS(DataRegularSeason20242025!$AA$3:$AA$1315,DataRegularSeason20242025!$B$3:$B$1315, "&lt;=" &amp; DW$1, DataRegularSeason20242025!$D$3:$D$1315, $A10)+SUMIFS(DataRegularSeason20242025!$AB$3:$AB$1315,DataRegularSeason20242025!$B$3:$B$1315, "&lt;=" &amp; DW$1, DataRegularSeason20242025!$E$3:$E$1315, $A10)</f>
        <v>67</v>
      </c>
      <c r="DX10">
        <f>SUMIFS(DataRegularSeason20242025!$AA$3:$AA$1315,DataRegularSeason20242025!$B$3:$B$1315, "&lt;=" &amp; DX$1, DataRegularSeason20242025!$D$3:$D$1315, $A10)+SUMIFS(DataRegularSeason20242025!$AB$3:$AB$1315,DataRegularSeason20242025!$B$3:$B$1315, "&lt;=" &amp; DX$1, DataRegularSeason20242025!$E$3:$E$1315, $A10)</f>
        <v>67</v>
      </c>
      <c r="DY10">
        <f>SUMIFS(DataRegularSeason20242025!$AA$3:$AA$1315,DataRegularSeason20242025!$B$3:$B$1315, "&lt;=" &amp; DY$1, DataRegularSeason20242025!$D$3:$D$1315, $A10)+SUMIFS(DataRegularSeason20242025!$AB$3:$AB$1315,DataRegularSeason20242025!$B$3:$B$1315, "&lt;=" &amp; DY$1, DataRegularSeason20242025!$E$3:$E$1315, $A10)</f>
        <v>67</v>
      </c>
      <c r="DZ10">
        <f>SUMIFS(DataRegularSeason20242025!$AA$3:$AA$1315,DataRegularSeason20242025!$B$3:$B$1315, "&lt;=" &amp; DZ$1, DataRegularSeason20242025!$D$3:$D$1315, $A10)+SUMIFS(DataRegularSeason20242025!$AB$3:$AB$1315,DataRegularSeason20242025!$B$3:$B$1315, "&lt;=" &amp; DZ$1, DataRegularSeason20242025!$E$3:$E$1315, $A10)</f>
        <v>67</v>
      </c>
      <c r="EA10">
        <f>SUMIFS(DataRegularSeason20242025!$AA$3:$AA$1315,DataRegularSeason20242025!$B$3:$B$1315, "&lt;=" &amp; EA$1, DataRegularSeason20242025!$D$3:$D$1315, $A10)+SUMIFS(DataRegularSeason20242025!$AB$3:$AB$1315,DataRegularSeason20242025!$B$3:$B$1315, "&lt;=" &amp; EA$1, DataRegularSeason20242025!$E$3:$E$1315, $A10)</f>
        <v>67</v>
      </c>
      <c r="EB10">
        <f>SUMIFS(DataRegularSeason20242025!$AA$3:$AA$1315,DataRegularSeason20242025!$B$3:$B$1315, "&lt;=" &amp; EB$1, DataRegularSeason20242025!$D$3:$D$1315, $A10)+SUMIFS(DataRegularSeason20242025!$AB$3:$AB$1315,DataRegularSeason20242025!$B$3:$B$1315, "&lt;=" &amp; EB$1, DataRegularSeason20242025!$E$3:$E$1315, $A10)</f>
        <v>67</v>
      </c>
      <c r="EC10">
        <f>SUMIFS(DataRegularSeason20242025!$AA$3:$AA$1315,DataRegularSeason20242025!$B$3:$B$1315, "&lt;=" &amp; EC$1, DataRegularSeason20242025!$D$3:$D$1315, $A10)+SUMIFS(DataRegularSeason20242025!$AB$3:$AB$1315,DataRegularSeason20242025!$B$3:$B$1315, "&lt;=" &amp; EC$1, DataRegularSeason20242025!$E$3:$E$1315, $A10)</f>
        <v>67</v>
      </c>
      <c r="ED10">
        <f>SUMIFS(DataRegularSeason20242025!$AA$3:$AA$1315,DataRegularSeason20242025!$B$3:$B$1315, "&lt;=" &amp; ED$1, DataRegularSeason20242025!$D$3:$D$1315, $A10)+SUMIFS(DataRegularSeason20242025!$AB$3:$AB$1315,DataRegularSeason20242025!$B$3:$B$1315, "&lt;=" &amp; ED$1, DataRegularSeason20242025!$E$3:$E$1315, $A10)</f>
        <v>67</v>
      </c>
      <c r="EE10">
        <f>SUMIFS(DataRegularSeason20242025!$AA$3:$AA$1315,DataRegularSeason20242025!$B$3:$B$1315, "&lt;=" &amp; EE$1, DataRegularSeason20242025!$D$3:$D$1315, $A10)+SUMIFS(DataRegularSeason20242025!$AB$3:$AB$1315,DataRegularSeason20242025!$B$3:$B$1315, "&lt;=" &amp; EE$1, DataRegularSeason20242025!$E$3:$E$1315, $A10)</f>
        <v>67</v>
      </c>
      <c r="EF10">
        <f>SUMIFS(DataRegularSeason20242025!$AA$3:$AA$1315,DataRegularSeason20242025!$B$3:$B$1315, "&lt;=" &amp; EF$1, DataRegularSeason20242025!$D$3:$D$1315, $A10)+SUMIFS(DataRegularSeason20242025!$AB$3:$AB$1315,DataRegularSeason20242025!$B$3:$B$1315, "&lt;=" &amp; EF$1, DataRegularSeason20242025!$E$3:$E$1315, $A10)</f>
        <v>67</v>
      </c>
      <c r="EG10">
        <f>SUMIFS(DataRegularSeason20242025!$AA$3:$AA$1315,DataRegularSeason20242025!$B$3:$B$1315, "&lt;=" &amp; EG$1, DataRegularSeason20242025!$D$3:$D$1315, $A10)+SUMIFS(DataRegularSeason20242025!$AB$3:$AB$1315,DataRegularSeason20242025!$B$3:$B$1315, "&lt;=" &amp; EG$1, DataRegularSeason20242025!$E$3:$E$1315, $A10)</f>
        <v>67</v>
      </c>
      <c r="EH10">
        <f>SUMIFS(DataRegularSeason20242025!$AA$3:$AA$1315,DataRegularSeason20242025!$B$3:$B$1315, "&lt;=" &amp; EH$1, DataRegularSeason20242025!$D$3:$D$1315, $A10)+SUMIFS(DataRegularSeason20242025!$AB$3:$AB$1315,DataRegularSeason20242025!$B$3:$B$1315, "&lt;=" &amp; EH$1, DataRegularSeason20242025!$E$3:$E$1315, $A10)</f>
        <v>67</v>
      </c>
      <c r="EI10">
        <f>SUMIFS(DataRegularSeason20242025!$AA$3:$AA$1315,DataRegularSeason20242025!$B$3:$B$1315, "&lt;=" &amp; EI$1, DataRegularSeason20242025!$D$3:$D$1315, $A10)+SUMIFS(DataRegularSeason20242025!$AB$3:$AB$1315,DataRegularSeason20242025!$B$3:$B$1315, "&lt;=" &amp; EI$1, DataRegularSeason20242025!$E$3:$E$1315, $A10)</f>
        <v>67</v>
      </c>
      <c r="EJ10">
        <f>SUMIFS(DataRegularSeason20242025!$AA$3:$AA$1315,DataRegularSeason20242025!$B$3:$B$1315, "&lt;=" &amp; EJ$1, DataRegularSeason20242025!$D$3:$D$1315, $A10)+SUMIFS(DataRegularSeason20242025!$AB$3:$AB$1315,DataRegularSeason20242025!$B$3:$B$1315, "&lt;=" &amp; EJ$1, DataRegularSeason20242025!$E$3:$E$1315, $A10)</f>
        <v>67</v>
      </c>
      <c r="EK10">
        <f>SUMIFS(DataRegularSeason20242025!$AA$3:$AA$1315,DataRegularSeason20242025!$B$3:$B$1315, "&lt;=" &amp; EK$1, DataRegularSeason20242025!$D$3:$D$1315, $A10)+SUMIFS(DataRegularSeason20242025!$AB$3:$AB$1315,DataRegularSeason20242025!$B$3:$B$1315, "&lt;=" &amp; EK$1, DataRegularSeason20242025!$E$3:$E$1315, $A10)</f>
        <v>67</v>
      </c>
      <c r="EL10">
        <f>SUMIFS(DataRegularSeason20242025!$AA$3:$AA$1315,DataRegularSeason20242025!$B$3:$B$1315, "&lt;=" &amp; EL$1, DataRegularSeason20242025!$D$3:$D$1315, $A10)+SUMIFS(DataRegularSeason20242025!$AB$3:$AB$1315,DataRegularSeason20242025!$B$3:$B$1315, "&lt;=" &amp; EL$1, DataRegularSeason20242025!$E$3:$E$1315, $A10)</f>
        <v>67</v>
      </c>
      <c r="EM10">
        <f>SUMIFS(DataRegularSeason20242025!$AA$3:$AA$1315,DataRegularSeason20242025!$B$3:$B$1315, "&lt;=" &amp; EM$1, DataRegularSeason20242025!$D$3:$D$1315, $A10)+SUMIFS(DataRegularSeason20242025!$AB$3:$AB$1315,DataRegularSeason20242025!$B$3:$B$1315, "&lt;=" &amp; EM$1, DataRegularSeason20242025!$E$3:$E$1315, $A10)</f>
        <v>67</v>
      </c>
      <c r="EN10">
        <f>SUMIFS(DataRegularSeason20242025!$AA$3:$AA$1315,DataRegularSeason20242025!$B$3:$B$1315, "&lt;=" &amp; EN$1, DataRegularSeason20242025!$D$3:$D$1315, $A10)+SUMIFS(DataRegularSeason20242025!$AB$3:$AB$1315,DataRegularSeason20242025!$B$3:$B$1315, "&lt;=" &amp; EN$1, DataRegularSeason20242025!$E$3:$E$1315, $A10)</f>
        <v>67</v>
      </c>
      <c r="EO10">
        <f>SUMIFS(DataRegularSeason20242025!$AA$3:$AA$1315,DataRegularSeason20242025!$B$3:$B$1315, "&lt;=" &amp; EO$1, DataRegularSeason20242025!$D$3:$D$1315, $A10)+SUMIFS(DataRegularSeason20242025!$AB$3:$AB$1315,DataRegularSeason20242025!$B$3:$B$1315, "&lt;=" &amp; EO$1, DataRegularSeason20242025!$E$3:$E$1315, $A10)</f>
        <v>67</v>
      </c>
      <c r="EP10">
        <f>SUMIFS(DataRegularSeason20242025!$AA$3:$AA$1315,DataRegularSeason20242025!$B$3:$B$1315, "&lt;=" &amp; EP$1, DataRegularSeason20242025!$D$3:$D$1315, $A10)+SUMIFS(DataRegularSeason20242025!$AB$3:$AB$1315,DataRegularSeason20242025!$B$3:$B$1315, "&lt;=" &amp; EP$1, DataRegularSeason20242025!$E$3:$E$1315, $A10)</f>
        <v>67</v>
      </c>
      <c r="EQ10">
        <f>SUMIFS(DataRegularSeason20242025!$AA$3:$AA$1315,DataRegularSeason20242025!$B$3:$B$1315, "&lt;=" &amp; EQ$1, DataRegularSeason20242025!$D$3:$D$1315, $A10)+SUMIFS(DataRegularSeason20242025!$AB$3:$AB$1315,DataRegularSeason20242025!$B$3:$B$1315, "&lt;=" &amp; EQ$1, DataRegularSeason20242025!$E$3:$E$1315, $A10)</f>
        <v>67</v>
      </c>
      <c r="ER10">
        <f>SUMIFS(DataRegularSeason20242025!$AA$3:$AA$1315,DataRegularSeason20242025!$B$3:$B$1315, "&lt;=" &amp; ER$1, DataRegularSeason20242025!$D$3:$D$1315, $A10)+SUMIFS(DataRegularSeason20242025!$AB$3:$AB$1315,DataRegularSeason20242025!$B$3:$B$1315, "&lt;=" &amp; ER$1, DataRegularSeason20242025!$E$3:$E$1315, $A10)</f>
        <v>67</v>
      </c>
      <c r="ES10">
        <f>SUMIFS(DataRegularSeason20242025!$AA$3:$AA$1315,DataRegularSeason20242025!$B$3:$B$1315, "&lt;=" &amp; ES$1, DataRegularSeason20242025!$D$3:$D$1315, $A10)+SUMIFS(DataRegularSeason20242025!$AB$3:$AB$1315,DataRegularSeason20242025!$B$3:$B$1315, "&lt;=" &amp; ES$1, DataRegularSeason20242025!$E$3:$E$1315, $A10)</f>
        <v>67</v>
      </c>
      <c r="ET10">
        <f>SUMIFS(DataRegularSeason20242025!$AA$3:$AA$1315,DataRegularSeason20242025!$B$3:$B$1315, "&lt;=" &amp; ET$1, DataRegularSeason20242025!$D$3:$D$1315, $A10)+SUMIFS(DataRegularSeason20242025!$AB$3:$AB$1315,DataRegularSeason20242025!$B$3:$B$1315, "&lt;=" &amp; ET$1, DataRegularSeason20242025!$E$3:$E$1315, $A10)</f>
        <v>67</v>
      </c>
      <c r="EU10">
        <f>SUMIFS(DataRegularSeason20242025!$AA$3:$AA$1315,DataRegularSeason20242025!$B$3:$B$1315, "&lt;=" &amp; EU$1, DataRegularSeason20242025!$D$3:$D$1315, $A10)+SUMIFS(DataRegularSeason20242025!$AB$3:$AB$1315,DataRegularSeason20242025!$B$3:$B$1315, "&lt;=" &amp; EU$1, DataRegularSeason20242025!$E$3:$E$1315, $A10)</f>
        <v>67</v>
      </c>
      <c r="EV10">
        <f>SUMIFS(DataRegularSeason20242025!$AA$3:$AA$1315,DataRegularSeason20242025!$B$3:$B$1315, "&lt;=" &amp; EV$1, DataRegularSeason20242025!$D$3:$D$1315, $A10)+SUMIFS(DataRegularSeason20242025!$AB$3:$AB$1315,DataRegularSeason20242025!$B$3:$B$1315, "&lt;=" &amp; EV$1, DataRegularSeason20242025!$E$3:$E$1315, $A10)</f>
        <v>67</v>
      </c>
      <c r="EW10">
        <f>SUMIFS(DataRegularSeason20242025!$AA$3:$AA$1315,DataRegularSeason20242025!$B$3:$B$1315, "&lt;=" &amp; EW$1, DataRegularSeason20242025!$D$3:$D$1315, $A10)+SUMIFS(DataRegularSeason20242025!$AB$3:$AB$1315,DataRegularSeason20242025!$B$3:$B$1315, "&lt;=" &amp; EW$1, DataRegularSeason20242025!$E$3:$E$1315, $A10)</f>
        <v>67</v>
      </c>
      <c r="EX10">
        <f>SUMIFS(DataRegularSeason20242025!$AA$3:$AA$1315,DataRegularSeason20242025!$B$3:$B$1315, "&lt;=" &amp; EX$1, DataRegularSeason20242025!$D$3:$D$1315, $A10)+SUMIFS(DataRegularSeason20242025!$AB$3:$AB$1315,DataRegularSeason20242025!$B$3:$B$1315, "&lt;=" &amp; EX$1, DataRegularSeason20242025!$E$3:$E$1315, $A10)</f>
        <v>67</v>
      </c>
      <c r="EY10">
        <f>SUMIFS(DataRegularSeason20242025!$AA$3:$AA$1315,DataRegularSeason20242025!$B$3:$B$1315, "&lt;=" &amp; EY$1, DataRegularSeason20242025!$D$3:$D$1315, $A10)+SUMIFS(DataRegularSeason20242025!$AB$3:$AB$1315,DataRegularSeason20242025!$B$3:$B$1315, "&lt;=" &amp; EY$1, DataRegularSeason20242025!$E$3:$E$1315, $A10)</f>
        <v>67</v>
      </c>
      <c r="EZ10">
        <f>SUMIFS(DataRegularSeason20242025!$AA$3:$AA$1315,DataRegularSeason20242025!$B$3:$B$1315, "&lt;=" &amp; EZ$1, DataRegularSeason20242025!$D$3:$D$1315, $A10)+SUMIFS(DataRegularSeason20242025!$AB$3:$AB$1315,DataRegularSeason20242025!$B$3:$B$1315, "&lt;=" &amp; EZ$1, DataRegularSeason20242025!$E$3:$E$1315, $A10)</f>
        <v>67</v>
      </c>
      <c r="FA10">
        <f>SUMIFS(DataRegularSeason20242025!$AA$3:$AA$1315,DataRegularSeason20242025!$B$3:$B$1315, "&lt;=" &amp; FA$1, DataRegularSeason20242025!$D$3:$D$1315, $A10)+SUMIFS(DataRegularSeason20242025!$AB$3:$AB$1315,DataRegularSeason20242025!$B$3:$B$1315, "&lt;=" &amp; FA$1, DataRegularSeason20242025!$E$3:$E$1315, $A10)</f>
        <v>67</v>
      </c>
      <c r="FB10">
        <f>SUMIFS(DataRegularSeason20242025!$AA$3:$AA$1315,DataRegularSeason20242025!$B$3:$B$1315, "&lt;=" &amp; FB$1, DataRegularSeason20242025!$D$3:$D$1315, $A10)+SUMIFS(DataRegularSeason20242025!$AB$3:$AB$1315,DataRegularSeason20242025!$B$3:$B$1315, "&lt;=" &amp; FB$1, DataRegularSeason20242025!$E$3:$E$1315, $A10)</f>
        <v>67</v>
      </c>
      <c r="FC10">
        <f>SUMIFS(DataRegularSeason20242025!$AA$3:$AA$1315,DataRegularSeason20242025!$B$3:$B$1315, "&lt;=" &amp; FC$1, DataRegularSeason20242025!$D$3:$D$1315, $A10)+SUMIFS(DataRegularSeason20242025!$AB$3:$AB$1315,DataRegularSeason20242025!$B$3:$B$1315, "&lt;=" &amp; FC$1, DataRegularSeason20242025!$E$3:$E$1315, $A10)</f>
        <v>67</v>
      </c>
      <c r="FD10">
        <f>SUMIFS(DataRegularSeason20242025!$AA$3:$AA$1315,DataRegularSeason20242025!$B$3:$B$1315, "&lt;=" &amp; FD$1, DataRegularSeason20242025!$D$3:$D$1315, $A10)+SUMIFS(DataRegularSeason20242025!$AB$3:$AB$1315,DataRegularSeason20242025!$B$3:$B$1315, "&lt;=" &amp; FD$1, DataRegularSeason20242025!$E$3:$E$1315, $A10)</f>
        <v>67</v>
      </c>
      <c r="FE10">
        <f>SUMIFS(DataRegularSeason20242025!$AA$3:$AA$1315,DataRegularSeason20242025!$B$3:$B$1315, "&lt;=" &amp; FE$1, DataRegularSeason20242025!$D$3:$D$1315, $A10)+SUMIFS(DataRegularSeason20242025!$AB$3:$AB$1315,DataRegularSeason20242025!$B$3:$B$1315, "&lt;=" &amp; FE$1, DataRegularSeason20242025!$E$3:$E$1315, $A10)</f>
        <v>67</v>
      </c>
      <c r="FF10">
        <f>SUMIFS(DataRegularSeason20242025!$AA$3:$AA$1315,DataRegularSeason20242025!$B$3:$B$1315, "&lt;=" &amp; FF$1, DataRegularSeason20242025!$D$3:$D$1315, $A10)+SUMIFS(DataRegularSeason20242025!$AB$3:$AB$1315,DataRegularSeason20242025!$B$3:$B$1315, "&lt;=" &amp; FF$1, DataRegularSeason20242025!$E$3:$E$1315, $A10)</f>
        <v>67</v>
      </c>
      <c r="FG10">
        <f>SUMIFS(DataRegularSeason20242025!$AA$3:$AA$1315,DataRegularSeason20242025!$B$3:$B$1315, "&lt;=" &amp; FG$1, DataRegularSeason20242025!$D$3:$D$1315, $A10)+SUMIFS(DataRegularSeason20242025!$AB$3:$AB$1315,DataRegularSeason20242025!$B$3:$B$1315, "&lt;=" &amp; FG$1, DataRegularSeason20242025!$E$3:$E$1315, $A10)</f>
        <v>67</v>
      </c>
      <c r="FH10">
        <f>SUMIFS(DataRegularSeason20242025!$AA$3:$AA$1315,DataRegularSeason20242025!$B$3:$B$1315, "&lt;=" &amp; FH$1, DataRegularSeason20242025!$D$3:$D$1315, $A10)+SUMIFS(DataRegularSeason20242025!$AB$3:$AB$1315,DataRegularSeason20242025!$B$3:$B$1315, "&lt;=" &amp; FH$1, DataRegularSeason20242025!$E$3:$E$1315, $A10)</f>
        <v>67</v>
      </c>
      <c r="FI10">
        <f>SUMIFS(DataRegularSeason20242025!$AA$3:$AA$1315,DataRegularSeason20242025!$B$3:$B$1315, "&lt;=" &amp; FI$1, DataRegularSeason20242025!$D$3:$D$1315, $A10)+SUMIFS(DataRegularSeason20242025!$AB$3:$AB$1315,DataRegularSeason20242025!$B$3:$B$1315, "&lt;=" &amp; FI$1, DataRegularSeason20242025!$E$3:$E$1315, $A10)</f>
        <v>67</v>
      </c>
      <c r="FJ10">
        <f>SUMIFS(DataRegularSeason20242025!$AA$3:$AA$1315,DataRegularSeason20242025!$B$3:$B$1315, "&lt;=" &amp; FJ$1, DataRegularSeason20242025!$D$3:$D$1315, $A10)+SUMIFS(DataRegularSeason20242025!$AB$3:$AB$1315,DataRegularSeason20242025!$B$3:$B$1315, "&lt;=" &amp; FJ$1, DataRegularSeason20242025!$E$3:$E$1315, $A10)</f>
        <v>67</v>
      </c>
      <c r="FK10">
        <f>SUMIFS(DataRegularSeason20242025!$AA$3:$AA$1315,DataRegularSeason20242025!$B$3:$B$1315, "&lt;=" &amp; FK$1, DataRegularSeason20242025!$D$3:$D$1315, $A10)+SUMIFS(DataRegularSeason20242025!$AB$3:$AB$1315,DataRegularSeason20242025!$B$3:$B$1315, "&lt;=" &amp; FK$1, DataRegularSeason20242025!$E$3:$E$1315, $A10)</f>
        <v>67</v>
      </c>
      <c r="FL10">
        <f>SUMIFS(DataRegularSeason20242025!$AA$3:$AA$1315,DataRegularSeason20242025!$B$3:$B$1315, "&lt;=" &amp; FL$1, DataRegularSeason20242025!$D$3:$D$1315, $A10)+SUMIFS(DataRegularSeason20242025!$AB$3:$AB$1315,DataRegularSeason20242025!$B$3:$B$1315, "&lt;=" &amp; FL$1, DataRegularSeason20242025!$E$3:$E$1315, $A10)</f>
        <v>67</v>
      </c>
      <c r="FM10">
        <f>SUMIFS(DataRegularSeason20242025!$AA$3:$AA$1315,DataRegularSeason20242025!$B$3:$B$1315, "&lt;=" &amp; FM$1, DataRegularSeason20242025!$D$3:$D$1315, $A10)+SUMIFS(DataRegularSeason20242025!$AB$3:$AB$1315,DataRegularSeason20242025!$B$3:$B$1315, "&lt;=" &amp; FM$1, DataRegularSeason20242025!$E$3:$E$1315, $A10)</f>
        <v>67</v>
      </c>
      <c r="FN10">
        <f>SUMIFS(DataRegularSeason20242025!$AA$3:$AA$1315,DataRegularSeason20242025!$B$3:$B$1315, "&lt;=" &amp; FN$1, DataRegularSeason20242025!$D$3:$D$1315, $A10)+SUMIFS(DataRegularSeason20242025!$AB$3:$AB$1315,DataRegularSeason20242025!$B$3:$B$1315, "&lt;=" &amp; FN$1, DataRegularSeason20242025!$E$3:$E$1315, $A10)</f>
        <v>67</v>
      </c>
      <c r="FO10">
        <f>SUMIFS(DataRegularSeason20242025!$AA$3:$AA$1315,DataRegularSeason20242025!$B$3:$B$1315, "&lt;=" &amp; FO$1, DataRegularSeason20242025!$D$3:$D$1315, $A10)+SUMIFS(DataRegularSeason20242025!$AB$3:$AB$1315,DataRegularSeason20242025!$B$3:$B$1315, "&lt;=" &amp; FO$1, DataRegularSeason20242025!$E$3:$E$1315, $A10)</f>
        <v>67</v>
      </c>
      <c r="FP10">
        <f>SUMIFS(DataRegularSeason20242025!$AA$3:$AA$1315,DataRegularSeason20242025!$B$3:$B$1315, "&lt;=" &amp; FP$1, DataRegularSeason20242025!$D$3:$D$1315, $A10)+SUMIFS(DataRegularSeason20242025!$AB$3:$AB$1315,DataRegularSeason20242025!$B$3:$B$1315, "&lt;=" &amp; FP$1, DataRegularSeason20242025!$E$3:$E$1315, $A10)</f>
        <v>67</v>
      </c>
      <c r="FQ10">
        <f>SUMIFS(DataRegularSeason20242025!$AA$3:$AA$1315,DataRegularSeason20242025!$B$3:$B$1315, "&lt;=" &amp; FQ$1, DataRegularSeason20242025!$D$3:$D$1315, $A10)+SUMIFS(DataRegularSeason20242025!$AB$3:$AB$1315,DataRegularSeason20242025!$B$3:$B$1315, "&lt;=" &amp; FQ$1, DataRegularSeason20242025!$E$3:$E$1315, $A10)</f>
        <v>67</v>
      </c>
      <c r="FR10">
        <f>SUMIFS(DataRegularSeason20242025!$AA$3:$AA$1315,DataRegularSeason20242025!$B$3:$B$1315, "&lt;=" &amp; FR$1, DataRegularSeason20242025!$D$3:$D$1315, $A10)+SUMIFS(DataRegularSeason20242025!$AB$3:$AB$1315,DataRegularSeason20242025!$B$3:$B$1315, "&lt;=" &amp; FR$1, DataRegularSeason20242025!$E$3:$E$1315, $A10)</f>
        <v>67</v>
      </c>
      <c r="FS10">
        <f>SUMIFS(DataRegularSeason20242025!$AA$3:$AA$1315,DataRegularSeason20242025!$B$3:$B$1315, "&lt;=" &amp; FS$1, DataRegularSeason20242025!$D$3:$D$1315, $A10)+SUMIFS(DataRegularSeason20242025!$AB$3:$AB$1315,DataRegularSeason20242025!$B$3:$B$1315, "&lt;=" &amp; FS$1, DataRegularSeason20242025!$E$3:$E$1315, $A10)</f>
        <v>67</v>
      </c>
      <c r="FT10">
        <f>SUMIFS(DataRegularSeason20242025!$AA$3:$AA$1315,DataRegularSeason20242025!$B$3:$B$1315, "&lt;=" &amp; FT$1, DataRegularSeason20242025!$D$3:$D$1315, $A10)+SUMIFS(DataRegularSeason20242025!$AB$3:$AB$1315,DataRegularSeason20242025!$B$3:$B$1315, "&lt;=" &amp; FT$1, DataRegularSeason20242025!$E$3:$E$1315, $A10)</f>
        <v>67</v>
      </c>
      <c r="FU10">
        <f>SUMIFS(DataRegularSeason20242025!$AA$3:$AA$1315,DataRegularSeason20242025!$B$3:$B$1315, "&lt;=" &amp; FU$1, DataRegularSeason20242025!$D$3:$D$1315, $A10)+SUMIFS(DataRegularSeason20242025!$AB$3:$AB$1315,DataRegularSeason20242025!$B$3:$B$1315, "&lt;=" &amp; FU$1, DataRegularSeason20242025!$E$3:$E$1315, $A10)</f>
        <v>67</v>
      </c>
      <c r="FV10">
        <f>SUMIFS(DataRegularSeason20242025!$AA$3:$AA$1315,DataRegularSeason20242025!$B$3:$B$1315, "&lt;=" &amp; FV$1, DataRegularSeason20242025!$D$3:$D$1315, $A10)+SUMIFS(DataRegularSeason20242025!$AB$3:$AB$1315,DataRegularSeason20242025!$B$3:$B$1315, "&lt;=" &amp; FV$1, DataRegularSeason20242025!$E$3:$E$1315, $A10)</f>
        <v>67</v>
      </c>
      <c r="FW10">
        <f>SUMIFS(DataRegularSeason20242025!$AA$3:$AA$1315,DataRegularSeason20242025!$B$3:$B$1315, "&lt;=" &amp; FW$1, DataRegularSeason20242025!$D$3:$D$1315, $A10)+SUMIFS(DataRegularSeason20242025!$AB$3:$AB$1315,DataRegularSeason20242025!$B$3:$B$1315, "&lt;=" &amp; FW$1, DataRegularSeason20242025!$E$3:$E$1315, $A10)</f>
        <v>67</v>
      </c>
      <c r="FX10">
        <f>SUMIFS(DataRegularSeason20242025!$AA$3:$AA$1315,DataRegularSeason20242025!$B$3:$B$1315, "&lt;=" &amp; FX$1, DataRegularSeason20242025!$D$3:$D$1315, $A10)+SUMIFS(DataRegularSeason20242025!$AB$3:$AB$1315,DataRegularSeason20242025!$B$3:$B$1315, "&lt;=" &amp; FX$1, DataRegularSeason20242025!$E$3:$E$1315, $A10)</f>
        <v>67</v>
      </c>
      <c r="FY10">
        <f>SUMIFS(DataRegularSeason20242025!$AA$3:$AA$1315,DataRegularSeason20242025!$B$3:$B$1315, "&lt;=" &amp; FY$1, DataRegularSeason20242025!$D$3:$D$1315, $A10)+SUMIFS(DataRegularSeason20242025!$AB$3:$AB$1315,DataRegularSeason20242025!$B$3:$B$1315, "&lt;=" &amp; FY$1, DataRegularSeason20242025!$E$3:$E$1315, $A10)</f>
        <v>67</v>
      </c>
      <c r="FZ10">
        <f>SUMIFS(DataRegularSeason20242025!$AA$3:$AA$1315,DataRegularSeason20242025!$B$3:$B$1315, "&lt;=" &amp; FZ$1, DataRegularSeason20242025!$D$3:$D$1315, $A10)+SUMIFS(DataRegularSeason20242025!$AB$3:$AB$1315,DataRegularSeason20242025!$B$3:$B$1315, "&lt;=" &amp; FZ$1, DataRegularSeason20242025!$E$3:$E$1315, $A10)</f>
        <v>67</v>
      </c>
      <c r="GA10">
        <f>SUMIFS(DataRegularSeason20242025!$AA$3:$AA$1315,DataRegularSeason20242025!$B$3:$B$1315, "&lt;=" &amp; GA$1, DataRegularSeason20242025!$D$3:$D$1315, $A10)+SUMIFS(DataRegularSeason20242025!$AB$3:$AB$1315,DataRegularSeason20242025!$B$3:$B$1315, "&lt;=" &amp; GA$1, DataRegularSeason20242025!$E$3:$E$1315, $A10)</f>
        <v>67</v>
      </c>
      <c r="GB10">
        <f>SUMIFS(DataRegularSeason20242025!$AA$3:$AA$1315,DataRegularSeason20242025!$B$3:$B$1315, "&lt;=" &amp; GB$1, DataRegularSeason20242025!$D$3:$D$1315, $A10)+SUMIFS(DataRegularSeason20242025!$AB$3:$AB$1315,DataRegularSeason20242025!$B$3:$B$1315, "&lt;=" &amp; GB$1, DataRegularSeason20242025!$E$3:$E$1315, $A10)</f>
        <v>67</v>
      </c>
      <c r="GC10">
        <f>SUMIFS(DataRegularSeason20242025!$AA$3:$AA$1315,DataRegularSeason20242025!$B$3:$B$1315, "&lt;=" &amp; GC$1, DataRegularSeason20242025!$D$3:$D$1315, $A10)+SUMIFS(DataRegularSeason20242025!$AB$3:$AB$1315,DataRegularSeason20242025!$B$3:$B$1315, "&lt;=" &amp; GC$1, DataRegularSeason20242025!$E$3:$E$1315, $A10)</f>
        <v>67</v>
      </c>
      <c r="GD10">
        <f>SUMIFS(DataRegularSeason20242025!$AA$3:$AA$1315,DataRegularSeason20242025!$B$3:$B$1315, "&lt;=" &amp; GD$1, DataRegularSeason20242025!$D$3:$D$1315, $A10)+SUMIFS(DataRegularSeason20242025!$AB$3:$AB$1315,DataRegularSeason20242025!$B$3:$B$1315, "&lt;=" &amp; GD$1, DataRegularSeason20242025!$E$3:$E$1315, $A10)</f>
        <v>67</v>
      </c>
      <c r="GE10">
        <f>SUMIFS(DataRegularSeason20242025!$AA$3:$AA$1315,DataRegularSeason20242025!$B$3:$B$1315, "&lt;=" &amp; GE$1, DataRegularSeason20242025!$D$3:$D$1315, $A10)+SUMIFS(DataRegularSeason20242025!$AB$3:$AB$1315,DataRegularSeason20242025!$B$3:$B$1315, "&lt;=" &amp; GE$1, DataRegularSeason20242025!$E$3:$E$1315, $A10)</f>
        <v>67</v>
      </c>
      <c r="GF10">
        <f>SUMIFS(DataRegularSeason20242025!$AA$3:$AA$1315,DataRegularSeason20242025!$B$3:$B$1315, "&lt;=" &amp; GF$1, DataRegularSeason20242025!$D$3:$D$1315, $A10)+SUMIFS(DataRegularSeason20242025!$AB$3:$AB$1315,DataRegularSeason20242025!$B$3:$B$1315, "&lt;=" &amp; GF$1, DataRegularSeason20242025!$E$3:$E$1315, $A10)</f>
        <v>67</v>
      </c>
      <c r="GG10">
        <f>SUMIFS(DataRegularSeason20242025!$AA$3:$AA$1315,DataRegularSeason20242025!$B$3:$B$1315, "&lt;=" &amp; GG$1, DataRegularSeason20242025!$D$3:$D$1315, $A10)+SUMIFS(DataRegularSeason20242025!$AB$3:$AB$1315,DataRegularSeason20242025!$B$3:$B$1315, "&lt;=" &amp; GG$1, DataRegularSeason20242025!$E$3:$E$1315, $A10)</f>
        <v>67</v>
      </c>
      <c r="GH10">
        <f>SUMIFS(DataRegularSeason20242025!$AA$3:$AA$1315,DataRegularSeason20242025!$B$3:$B$1315, "&lt;=" &amp; GH$1, DataRegularSeason20242025!$D$3:$D$1315, $A10)+SUMIFS(DataRegularSeason20242025!$AB$3:$AB$1315,DataRegularSeason20242025!$B$3:$B$1315, "&lt;=" &amp; GH$1, DataRegularSeason20242025!$E$3:$E$1315, $A10)</f>
        <v>67</v>
      </c>
      <c r="GI10">
        <f>SUMIFS(DataRegularSeason20242025!$AA$3:$AA$1315,DataRegularSeason20242025!$B$3:$B$1315, "&lt;=" &amp; GI$1, DataRegularSeason20242025!$D$3:$D$1315, $A10)+SUMIFS(DataRegularSeason20242025!$AB$3:$AB$1315,DataRegularSeason20242025!$B$3:$B$1315, "&lt;=" &amp; GI$1, DataRegularSeason20242025!$E$3:$E$1315, $A10)</f>
        <v>67</v>
      </c>
      <c r="GJ10">
        <f>SUMIFS(DataRegularSeason20242025!$AA$3:$AA$1315,DataRegularSeason20242025!$B$3:$B$1315, "&lt;=" &amp; GJ$1, DataRegularSeason20242025!$D$3:$D$1315, $A10)+SUMIFS(DataRegularSeason20242025!$AB$3:$AB$1315,DataRegularSeason20242025!$B$3:$B$1315, "&lt;=" &amp; GJ$1, DataRegularSeason20242025!$E$3:$E$1315, $A10)</f>
        <v>67</v>
      </c>
      <c r="GK10">
        <f>SUMIFS(DataRegularSeason20242025!$AA$3:$AA$1315,DataRegularSeason20242025!$B$3:$B$1315, "&lt;=" &amp; GK$1, DataRegularSeason20242025!$D$3:$D$1315, $A10)+SUMIFS(DataRegularSeason20242025!$AB$3:$AB$1315,DataRegularSeason20242025!$B$3:$B$1315, "&lt;=" &amp; GK$1, DataRegularSeason20242025!$E$3:$E$1315, $A10)</f>
        <v>67</v>
      </c>
      <c r="GL10">
        <f>SUMIFS(DataRegularSeason20242025!$AA$3:$AA$1315,DataRegularSeason20242025!$B$3:$B$1315, "&lt;=" &amp; GL$1, DataRegularSeason20242025!$D$3:$D$1315, $A10)+SUMIFS(DataRegularSeason20242025!$AB$3:$AB$1315,DataRegularSeason20242025!$B$3:$B$1315, "&lt;=" &amp; GL$1, DataRegularSeason20242025!$E$3:$E$1315, $A10)</f>
        <v>67</v>
      </c>
      <c r="GM10">
        <f>SUMIFS(DataRegularSeason20242025!$AA$3:$AA$1315,DataRegularSeason20242025!$B$3:$B$1315, "&lt;=" &amp; GM$1, DataRegularSeason20242025!$D$3:$D$1315, $A10)+SUMIFS(DataRegularSeason20242025!$AB$3:$AB$1315,DataRegularSeason20242025!$B$3:$B$1315, "&lt;=" &amp; GM$1, DataRegularSeason20242025!$E$3:$E$1315, $A10)</f>
        <v>67</v>
      </c>
      <c r="GN10">
        <f>SUMIFS(DataRegularSeason20242025!$AA$3:$AA$1315,DataRegularSeason20242025!$B$3:$B$1315, "&lt;=" &amp; GN$1, DataRegularSeason20242025!$D$3:$D$1315, $A10)+SUMIFS(DataRegularSeason20242025!$AB$3:$AB$1315,DataRegularSeason20242025!$B$3:$B$1315, "&lt;=" &amp; GN$1, DataRegularSeason20242025!$E$3:$E$1315, $A10)</f>
        <v>67</v>
      </c>
      <c r="GO10">
        <f>SUMIFS(DataRegularSeason20242025!$AA$3:$AA$1315,DataRegularSeason20242025!$B$3:$B$1315, "&lt;=" &amp; GO$1, DataRegularSeason20242025!$D$3:$D$1315, $A10)+SUMIFS(DataRegularSeason20242025!$AB$3:$AB$1315,DataRegularSeason20242025!$B$3:$B$1315, "&lt;=" &amp; GO$1, DataRegularSeason20242025!$E$3:$E$1315, $A10)</f>
        <v>67</v>
      </c>
      <c r="GP10">
        <f>SUMIFS(DataRegularSeason20242025!$AA$3:$AA$1315,DataRegularSeason20242025!$B$3:$B$1315, "&lt;=" &amp; GP$1, DataRegularSeason20242025!$D$3:$D$1315, $A10)+SUMIFS(DataRegularSeason20242025!$AB$3:$AB$1315,DataRegularSeason20242025!$B$3:$B$1315, "&lt;=" &amp; GP$1, DataRegularSeason20242025!$E$3:$E$1315, $A10)</f>
        <v>67</v>
      </c>
      <c r="GQ10">
        <f>SUMIFS(DataRegularSeason20242025!$AA$3:$AA$1315,DataRegularSeason20242025!$B$3:$B$1315, "&lt;=" &amp; GQ$1, DataRegularSeason20242025!$D$3:$D$1315, $A10)+SUMIFS(DataRegularSeason20242025!$AB$3:$AB$1315,DataRegularSeason20242025!$B$3:$B$1315, "&lt;=" &amp; GQ$1, DataRegularSeason20242025!$E$3:$E$1315, $A10)</f>
        <v>67</v>
      </c>
      <c r="GR10">
        <f>SUMIFS(DataRegularSeason20242025!$AA$3:$AA$1315,DataRegularSeason20242025!$B$3:$B$1315, "&lt;=" &amp; GR$1, DataRegularSeason20242025!$D$3:$D$1315, $A10)+SUMIFS(DataRegularSeason20242025!$AB$3:$AB$1315,DataRegularSeason20242025!$B$3:$B$1315, "&lt;=" &amp; GR$1, DataRegularSeason20242025!$E$3:$E$1315, $A10)</f>
        <v>67</v>
      </c>
      <c r="GS10">
        <f>SUMIFS(DataRegularSeason20242025!$AA$3:$AA$1315,DataRegularSeason20242025!$B$3:$B$1315, "&lt;=" &amp; GS$1, DataRegularSeason20242025!$D$3:$D$1315, $A10)+SUMIFS(DataRegularSeason20242025!$AB$3:$AB$1315,DataRegularSeason20242025!$B$3:$B$1315, "&lt;=" &amp; GS$1, DataRegularSeason20242025!$E$3:$E$1315, $A10)</f>
        <v>67</v>
      </c>
      <c r="GT10">
        <f>SUMIFS(DataRegularSeason20242025!$AA$3:$AA$1315,DataRegularSeason20242025!$B$3:$B$1315, "&lt;=" &amp; GT$1, DataRegularSeason20242025!$D$3:$D$1315, $A10)+SUMIFS(DataRegularSeason20242025!$AB$3:$AB$1315,DataRegularSeason20242025!$B$3:$B$1315, "&lt;=" &amp; GT$1, DataRegularSeason20242025!$E$3:$E$1315, $A10)</f>
        <v>67</v>
      </c>
      <c r="GU10">
        <f>SUMIFS(DataRegularSeason20242025!$AA$3:$AA$1315,DataRegularSeason20242025!$B$3:$B$1315, "&lt;=" &amp; GU$1, DataRegularSeason20242025!$D$3:$D$1315, $A10)+SUMIFS(DataRegularSeason20242025!$AB$3:$AB$1315,DataRegularSeason20242025!$B$3:$B$1315, "&lt;=" &amp; GU$1, DataRegularSeason20242025!$E$3:$E$1315, $A10)</f>
        <v>67</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33</v>
      </c>
      <c r="BH11">
        <f>SUMIFS(DataRegularSeason20242025!$AA$3:$AA$1315,DataRegularSeason20242025!$B$3:$B$1315, "&lt;=" &amp; BH$1, DataRegularSeason20242025!$D$3:$D$1315, $A11)+SUMIFS(DataRegularSeason20242025!$AB$3:$AB$1315,DataRegularSeason20242025!$B$3:$B$1315, "&lt;=" &amp; BH$1, DataRegularSeason20242025!$E$3:$E$1315, $A11)</f>
        <v>33</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33</v>
      </c>
      <c r="BK11">
        <f>SUMIFS(DataRegularSeason20242025!$AA$3:$AA$1315,DataRegularSeason20242025!$B$3:$B$1315, "&lt;=" &amp; BK$1, DataRegularSeason20242025!$D$3:$D$1315, $A11)+SUMIFS(DataRegularSeason20242025!$AB$3:$AB$1315,DataRegularSeason20242025!$B$3:$B$1315, "&lt;=" &amp; BK$1, DataRegularSeason20242025!$E$3:$E$1315, $A11)</f>
        <v>33</v>
      </c>
      <c r="BL11">
        <f>SUMIFS(DataRegularSeason20242025!$AA$3:$AA$1315,DataRegularSeason20242025!$B$3:$B$1315, "&lt;=" &amp; BL$1, DataRegularSeason20242025!$D$3:$D$1315, $A11)+SUMIFS(DataRegularSeason20242025!$AB$3:$AB$1315,DataRegularSeason20242025!$B$3:$B$1315, "&lt;=" &amp; BL$1, DataRegularSeason20242025!$E$3:$E$1315, $A11)</f>
        <v>33</v>
      </c>
      <c r="BM11">
        <f>SUMIFS(DataRegularSeason20242025!$AA$3:$AA$1315,DataRegularSeason20242025!$B$3:$B$1315, "&lt;=" &amp; BM$1, DataRegularSeason20242025!$D$3:$D$1315, $A11)+SUMIFS(DataRegularSeason20242025!$AB$3:$AB$1315,DataRegularSeason20242025!$B$3:$B$1315, "&lt;=" &amp; BM$1, DataRegularSeason20242025!$E$3:$E$1315, $A11)</f>
        <v>33</v>
      </c>
      <c r="BN11">
        <f>SUMIFS(DataRegularSeason20242025!$AA$3:$AA$1315,DataRegularSeason20242025!$B$3:$B$1315, "&lt;=" &amp; BN$1, DataRegularSeason20242025!$D$3:$D$1315, $A11)+SUMIFS(DataRegularSeason20242025!$AB$3:$AB$1315,DataRegularSeason20242025!$B$3:$B$1315, "&lt;=" &amp; BN$1, DataRegularSeason20242025!$E$3:$E$1315, $A11)</f>
        <v>33</v>
      </c>
      <c r="BO11">
        <f>SUMIFS(DataRegularSeason20242025!$AA$3:$AA$1315,DataRegularSeason20242025!$B$3:$B$1315, "&lt;=" &amp; BO$1, DataRegularSeason20242025!$D$3:$D$1315, $A11)+SUMIFS(DataRegularSeason20242025!$AB$3:$AB$1315,DataRegularSeason20242025!$B$3:$B$1315, "&lt;=" &amp; BO$1, DataRegularSeason20242025!$E$3:$E$1315, $A11)</f>
        <v>35</v>
      </c>
      <c r="BP11">
        <f>SUMIFS(DataRegularSeason20242025!$AA$3:$AA$1315,DataRegularSeason20242025!$B$3:$B$1315, "&lt;=" &amp; BP$1, DataRegularSeason20242025!$D$3:$D$1315, $A11)+SUMIFS(DataRegularSeason20242025!$AB$3:$AB$1315,DataRegularSeason20242025!$B$3:$B$1315, "&lt;=" &amp; BP$1, DataRegularSeason20242025!$E$3:$E$1315, $A11)</f>
        <v>35</v>
      </c>
      <c r="BQ11">
        <f>SUMIFS(DataRegularSeason20242025!$AA$3:$AA$1315,DataRegularSeason20242025!$B$3:$B$1315, "&lt;=" &amp; BQ$1, DataRegularSeason20242025!$D$3:$D$1315, $A11)+SUMIFS(DataRegularSeason20242025!$AB$3:$AB$1315,DataRegularSeason20242025!$B$3:$B$1315, "&lt;=" &amp; BQ$1, DataRegularSeason20242025!$E$3:$E$1315, $A11)</f>
        <v>35</v>
      </c>
      <c r="BR11">
        <f>SUMIFS(DataRegularSeason20242025!$AA$3:$AA$1315,DataRegularSeason20242025!$B$3:$B$1315, "&lt;=" &amp; BR$1, DataRegularSeason20242025!$D$3:$D$1315, $A11)+SUMIFS(DataRegularSeason20242025!$AB$3:$AB$1315,DataRegularSeason20242025!$B$3:$B$1315, "&lt;=" &amp; BR$1, DataRegularSeason20242025!$E$3:$E$1315, $A11)</f>
        <v>35</v>
      </c>
      <c r="BS11">
        <f>SUMIFS(DataRegularSeason20242025!$AA$3:$AA$1315,DataRegularSeason20242025!$B$3:$B$1315, "&lt;=" &amp; BS$1, DataRegularSeason20242025!$D$3:$D$1315, $A11)+SUMIFS(DataRegularSeason20242025!$AB$3:$AB$1315,DataRegularSeason20242025!$B$3:$B$1315, "&lt;=" &amp; BS$1, DataRegularSeason20242025!$E$3:$E$1315, $A11)</f>
        <v>35</v>
      </c>
      <c r="BT11">
        <f>SUMIFS(DataRegularSeason20242025!$AA$3:$AA$1315,DataRegularSeason20242025!$B$3:$B$1315, "&lt;=" &amp; BT$1, DataRegularSeason20242025!$D$3:$D$1315, $A11)+SUMIFS(DataRegularSeason20242025!$AB$3:$AB$1315,DataRegularSeason20242025!$B$3:$B$1315, "&lt;=" &amp; BT$1, DataRegularSeason20242025!$E$3:$E$1315, $A11)</f>
        <v>37</v>
      </c>
      <c r="BU11">
        <f>SUMIFS(DataRegularSeason20242025!$AA$3:$AA$1315,DataRegularSeason20242025!$B$3:$B$1315, "&lt;=" &amp; BU$1, DataRegularSeason20242025!$D$3:$D$1315, $A11)+SUMIFS(DataRegularSeason20242025!$AB$3:$AB$1315,DataRegularSeason20242025!$B$3:$B$1315, "&lt;=" &amp; BU$1, DataRegularSeason20242025!$E$3:$E$1315, $A11)</f>
        <v>37</v>
      </c>
      <c r="BV11">
        <f>SUMIFS(DataRegularSeason20242025!$AA$3:$AA$1315,DataRegularSeason20242025!$B$3:$B$1315, "&lt;=" &amp; BV$1, DataRegularSeason20242025!$D$3:$D$1315, $A11)+SUMIFS(DataRegularSeason20242025!$AB$3:$AB$1315,DataRegularSeason20242025!$B$3:$B$1315, "&lt;=" &amp; BV$1, DataRegularSeason20242025!$E$3:$E$1315, $A11)</f>
        <v>37</v>
      </c>
      <c r="BW11">
        <f>SUMIFS(DataRegularSeason20242025!$AA$3:$AA$1315,DataRegularSeason20242025!$B$3:$B$1315, "&lt;=" &amp; BW$1, DataRegularSeason20242025!$D$3:$D$1315, $A11)+SUMIFS(DataRegularSeason20242025!$AB$3:$AB$1315,DataRegularSeason20242025!$B$3:$B$1315, "&lt;=" &amp; BW$1, DataRegularSeason20242025!$E$3:$E$1315, $A11)</f>
        <v>37</v>
      </c>
      <c r="BX11">
        <f>SUMIFS(DataRegularSeason20242025!$AA$3:$AA$1315,DataRegularSeason20242025!$B$3:$B$1315, "&lt;=" &amp; BX$1, DataRegularSeason20242025!$D$3:$D$1315, $A11)+SUMIFS(DataRegularSeason20242025!$AB$3:$AB$1315,DataRegularSeason20242025!$B$3:$B$1315, "&lt;=" &amp; BX$1, DataRegularSeason20242025!$E$3:$E$1315, $A11)</f>
        <v>37</v>
      </c>
      <c r="BY11">
        <f>SUMIFS(DataRegularSeason20242025!$AA$3:$AA$1315,DataRegularSeason20242025!$B$3:$B$1315, "&lt;=" &amp; BY$1, DataRegularSeason20242025!$D$3:$D$1315, $A11)+SUMIFS(DataRegularSeason20242025!$AB$3:$AB$1315,DataRegularSeason20242025!$B$3:$B$1315, "&lt;=" &amp; BY$1, DataRegularSeason20242025!$E$3:$E$1315, $A11)</f>
        <v>39</v>
      </c>
      <c r="BZ11">
        <f>SUMIFS(DataRegularSeason20242025!$AA$3:$AA$1315,DataRegularSeason20242025!$B$3:$B$1315, "&lt;=" &amp; BZ$1, DataRegularSeason20242025!$D$3:$D$1315, $A11)+SUMIFS(DataRegularSeason20242025!$AB$3:$AB$1315,DataRegularSeason20242025!$B$3:$B$1315, "&lt;=" &amp; BZ$1, DataRegularSeason20242025!$E$3:$E$1315, $A11)</f>
        <v>39</v>
      </c>
      <c r="CA11">
        <f>SUMIFS(DataRegularSeason20242025!$AA$3:$AA$1315,DataRegularSeason20242025!$B$3:$B$1315, "&lt;=" &amp; CA$1, DataRegularSeason20242025!$D$3:$D$1315, $A11)+SUMIFS(DataRegularSeason20242025!$AB$3:$AB$1315,DataRegularSeason20242025!$B$3:$B$1315, "&lt;=" &amp; CA$1, DataRegularSeason20242025!$E$3:$E$1315, $A11)</f>
        <v>41</v>
      </c>
      <c r="CB11">
        <f>SUMIFS(DataRegularSeason20242025!$AA$3:$AA$1315,DataRegularSeason20242025!$B$3:$B$1315, "&lt;=" &amp; CB$1, DataRegularSeason20242025!$D$3:$D$1315, $A11)+SUMIFS(DataRegularSeason20242025!$AB$3:$AB$1315,DataRegularSeason20242025!$B$3:$B$1315, "&lt;=" &amp; CB$1, DataRegularSeason20242025!$E$3:$E$1315, $A11)</f>
        <v>41</v>
      </c>
      <c r="CC11">
        <f>SUMIFS(DataRegularSeason20242025!$AA$3:$AA$1315,DataRegularSeason20242025!$B$3:$B$1315, "&lt;=" &amp; CC$1, DataRegularSeason20242025!$D$3:$D$1315, $A11)+SUMIFS(DataRegularSeason20242025!$AB$3:$AB$1315,DataRegularSeason20242025!$B$3:$B$1315, "&lt;=" &amp; CC$1, DataRegularSeason20242025!$E$3:$E$1315, $A11)</f>
        <v>41</v>
      </c>
      <c r="CD11">
        <f>SUMIFS(DataRegularSeason20242025!$AA$3:$AA$1315,DataRegularSeason20242025!$B$3:$B$1315, "&lt;=" &amp; CD$1, DataRegularSeason20242025!$D$3:$D$1315, $A11)+SUMIFS(DataRegularSeason20242025!$AB$3:$AB$1315,DataRegularSeason20242025!$B$3:$B$1315, "&lt;=" &amp; CD$1, DataRegularSeason20242025!$E$3:$E$1315, $A11)</f>
        <v>41</v>
      </c>
      <c r="CE11">
        <f>SUMIFS(DataRegularSeason20242025!$AA$3:$AA$1315,DataRegularSeason20242025!$B$3:$B$1315, "&lt;=" &amp; CE$1, DataRegularSeason20242025!$D$3:$D$1315, $A11)+SUMIFS(DataRegularSeason20242025!$AB$3:$AB$1315,DataRegularSeason20242025!$B$3:$B$1315, "&lt;=" &amp; CE$1, DataRegularSeason20242025!$E$3:$E$1315, $A11)</f>
        <v>41</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45</v>
      </c>
      <c r="CM11">
        <f>SUMIFS(DataRegularSeason20242025!$AA$3:$AA$1315,DataRegularSeason20242025!$B$3:$B$1315, "&lt;=" &amp; CM$1, DataRegularSeason20242025!$D$3:$D$1315, $A11)+SUMIFS(DataRegularSeason20242025!$AB$3:$AB$1315,DataRegularSeason20242025!$B$3:$B$1315, "&lt;=" &amp; CM$1, DataRegularSeason20242025!$E$3:$E$1315, $A11)</f>
        <v>45</v>
      </c>
      <c r="CN11">
        <f>SUMIFS(DataRegularSeason20242025!$AA$3:$AA$1315,DataRegularSeason20242025!$B$3:$B$1315, "&lt;=" &amp; CN$1, DataRegularSeason20242025!$D$3:$D$1315, $A11)+SUMIFS(DataRegularSeason20242025!$AB$3:$AB$1315,DataRegularSeason20242025!$B$3:$B$1315, "&lt;=" &amp; CN$1, DataRegularSeason20242025!$E$3:$E$1315, $A11)</f>
        <v>45</v>
      </c>
      <c r="CO11">
        <f>SUMIFS(DataRegularSeason20242025!$AA$3:$AA$1315,DataRegularSeason20242025!$B$3:$B$1315, "&lt;=" &amp; CO$1, DataRegularSeason20242025!$D$3:$D$1315, $A11)+SUMIFS(DataRegularSeason20242025!$AB$3:$AB$1315,DataRegularSeason20242025!$B$3:$B$1315, "&lt;=" &amp; CO$1, DataRegularSeason20242025!$E$3:$E$1315, $A11)</f>
        <v>46</v>
      </c>
      <c r="CP11">
        <f>SUMIFS(DataRegularSeason20242025!$AA$3:$AA$1315,DataRegularSeason20242025!$B$3:$B$1315, "&lt;=" &amp; CP$1, DataRegularSeason20242025!$D$3:$D$1315, $A11)+SUMIFS(DataRegularSeason20242025!$AB$3:$AB$1315,DataRegularSeason20242025!$B$3:$B$1315, "&lt;=" &amp; CP$1, DataRegularSeason20242025!$E$3:$E$1315, $A11)</f>
        <v>46</v>
      </c>
      <c r="CQ11">
        <f>SUMIFS(DataRegularSeason20242025!$AA$3:$AA$1315,DataRegularSeason20242025!$B$3:$B$1315, "&lt;=" &amp; CQ$1, DataRegularSeason20242025!$D$3:$D$1315, $A11)+SUMIFS(DataRegularSeason20242025!$AB$3:$AB$1315,DataRegularSeason20242025!$B$3:$B$1315, "&lt;=" &amp; CQ$1, DataRegularSeason20242025!$E$3:$E$1315, $A11)</f>
        <v>48</v>
      </c>
      <c r="CR11">
        <f>SUMIFS(DataRegularSeason20242025!$AA$3:$AA$1315,DataRegularSeason20242025!$B$3:$B$1315, "&lt;=" &amp; CR$1, DataRegularSeason20242025!$D$3:$D$1315, $A11)+SUMIFS(DataRegularSeason20242025!$AB$3:$AB$1315,DataRegularSeason20242025!$B$3:$B$1315, "&lt;=" &amp; CR$1, DataRegularSeason20242025!$E$3:$E$1315, $A11)</f>
        <v>48</v>
      </c>
      <c r="CS11">
        <f>SUMIFS(DataRegularSeason20242025!$AA$3:$AA$1315,DataRegularSeason20242025!$B$3:$B$1315, "&lt;=" &amp; CS$1, DataRegularSeason20242025!$D$3:$D$1315, $A11)+SUMIFS(DataRegularSeason20242025!$AB$3:$AB$1315,DataRegularSeason20242025!$B$3:$B$1315, "&lt;=" &amp; CS$1, DataRegularSeason20242025!$E$3:$E$1315, $A11)</f>
        <v>48</v>
      </c>
      <c r="CT11">
        <f>SUMIFS(DataRegularSeason20242025!$AA$3:$AA$1315,DataRegularSeason20242025!$B$3:$B$1315, "&lt;=" &amp; CT$1, DataRegularSeason20242025!$D$3:$D$1315, $A11)+SUMIFS(DataRegularSeason20242025!$AB$3:$AB$1315,DataRegularSeason20242025!$B$3:$B$1315, "&lt;=" &amp; CT$1, DataRegularSeason20242025!$E$3:$E$1315, $A11)</f>
        <v>50</v>
      </c>
      <c r="CU11">
        <f>SUMIFS(DataRegularSeason20242025!$AA$3:$AA$1315,DataRegularSeason20242025!$B$3:$B$1315, "&lt;=" &amp; CU$1, DataRegularSeason20242025!$D$3:$D$1315, $A11)+SUMIFS(DataRegularSeason20242025!$AB$3:$AB$1315,DataRegularSeason20242025!$B$3:$B$1315, "&lt;=" &amp; CU$1, DataRegularSeason20242025!$E$3:$E$1315, $A11)</f>
        <v>50</v>
      </c>
      <c r="CV11">
        <f>SUMIFS(DataRegularSeason20242025!$AA$3:$AA$1315,DataRegularSeason20242025!$B$3:$B$1315, "&lt;=" &amp; CV$1, DataRegularSeason20242025!$D$3:$D$1315, $A11)+SUMIFS(DataRegularSeason20242025!$AB$3:$AB$1315,DataRegularSeason20242025!$B$3:$B$1315, "&lt;=" &amp; CV$1, DataRegularSeason20242025!$E$3:$E$1315, $A11)</f>
        <v>50</v>
      </c>
      <c r="CW11">
        <f>SUMIFS(DataRegularSeason20242025!$AA$3:$AA$1315,DataRegularSeason20242025!$B$3:$B$1315, "&lt;=" &amp; CW$1, DataRegularSeason20242025!$D$3:$D$1315, $A11)+SUMIFS(DataRegularSeason20242025!$AB$3:$AB$1315,DataRegularSeason20242025!$B$3:$B$1315, "&lt;=" &amp; CW$1, DataRegularSeason20242025!$E$3:$E$1315, $A11)</f>
        <v>50</v>
      </c>
      <c r="CX11">
        <f>SUMIFS(DataRegularSeason20242025!$AA$3:$AA$1315,DataRegularSeason20242025!$B$3:$B$1315, "&lt;=" &amp; CX$1, DataRegularSeason20242025!$D$3:$D$1315, $A11)+SUMIFS(DataRegularSeason20242025!$AB$3:$AB$1315,DataRegularSeason20242025!$B$3:$B$1315, "&lt;=" &amp; CX$1, DataRegularSeason20242025!$E$3:$E$1315, $A11)</f>
        <v>52</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54</v>
      </c>
      <c r="DA11">
        <f>SUMIFS(DataRegularSeason20242025!$AA$3:$AA$1315,DataRegularSeason20242025!$B$3:$B$1315, "&lt;=" &amp; DA$1, DataRegularSeason20242025!$D$3:$D$1315, $A11)+SUMIFS(DataRegularSeason20242025!$AB$3:$AB$1315,DataRegularSeason20242025!$B$3:$B$1315, "&lt;=" &amp; DA$1, DataRegularSeason20242025!$E$3:$E$1315, $A11)</f>
        <v>55</v>
      </c>
      <c r="DB11">
        <f>SUMIFS(DataRegularSeason20242025!$AA$3:$AA$1315,DataRegularSeason20242025!$B$3:$B$1315, "&lt;=" &amp; DB$1, DataRegularSeason20242025!$D$3:$D$1315, $A11)+SUMIFS(DataRegularSeason20242025!$AB$3:$AB$1315,DataRegularSeason20242025!$B$3:$B$1315, "&lt;=" &amp; DB$1, DataRegularSeason20242025!$E$3:$E$1315, $A11)</f>
        <v>55</v>
      </c>
      <c r="DC11">
        <f>SUMIFS(DataRegularSeason20242025!$AA$3:$AA$1315,DataRegularSeason20242025!$B$3:$B$1315, "&lt;=" &amp; DC$1, DataRegularSeason20242025!$D$3:$D$1315, $A11)+SUMIFS(DataRegularSeason20242025!$AB$3:$AB$1315,DataRegularSeason20242025!$B$3:$B$1315, "&lt;=" &amp; DC$1, DataRegularSeason20242025!$E$3:$E$1315, $A11)</f>
        <v>55</v>
      </c>
      <c r="DD11">
        <f>SUMIFS(DataRegularSeason20242025!$AA$3:$AA$1315,DataRegularSeason20242025!$B$3:$B$1315, "&lt;=" &amp; DD$1, DataRegularSeason20242025!$D$3:$D$1315, $A11)+SUMIFS(DataRegularSeason20242025!$AB$3:$AB$1315,DataRegularSeason20242025!$B$3:$B$1315, "&lt;=" &amp; DD$1, DataRegularSeason20242025!$E$3:$E$1315, $A11)</f>
        <v>55</v>
      </c>
      <c r="DE11">
        <f>SUMIFS(DataRegularSeason20242025!$AA$3:$AA$1315,DataRegularSeason20242025!$B$3:$B$1315, "&lt;=" &amp; DE$1, DataRegularSeason20242025!$D$3:$D$1315, $A11)+SUMIFS(DataRegularSeason20242025!$AB$3:$AB$1315,DataRegularSeason20242025!$B$3:$B$1315, "&lt;=" &amp; DE$1, DataRegularSeason20242025!$E$3:$E$1315, $A11)</f>
        <v>55</v>
      </c>
      <c r="DF11">
        <f>SUMIFS(DataRegularSeason20242025!$AA$3:$AA$1315,DataRegularSeason20242025!$B$3:$B$1315, "&lt;=" &amp; DF$1, DataRegularSeason20242025!$D$3:$D$1315, $A11)+SUMIFS(DataRegularSeason20242025!$AB$3:$AB$1315,DataRegularSeason20242025!$B$3:$B$1315, "&lt;=" &amp; DF$1, DataRegularSeason20242025!$E$3:$E$1315, $A11)</f>
        <v>57</v>
      </c>
      <c r="DG11">
        <f>SUMIFS(DataRegularSeason20242025!$AA$3:$AA$1315,DataRegularSeason20242025!$B$3:$B$1315, "&lt;=" &amp; DG$1, DataRegularSeason20242025!$D$3:$D$1315, $A11)+SUMIFS(DataRegularSeason20242025!$AB$3:$AB$1315,DataRegularSeason20242025!$B$3:$B$1315, "&lt;=" &amp; DG$1, DataRegularSeason20242025!$E$3:$E$1315, $A11)</f>
        <v>57</v>
      </c>
      <c r="DH11">
        <f>SUMIFS(DataRegularSeason20242025!$AA$3:$AA$1315,DataRegularSeason20242025!$B$3:$B$1315, "&lt;=" &amp; DH$1, DataRegularSeason20242025!$D$3:$D$1315, $A11)+SUMIFS(DataRegularSeason20242025!$AB$3:$AB$1315,DataRegularSeason20242025!$B$3:$B$1315, "&lt;=" &amp; DH$1, DataRegularSeason20242025!$E$3:$E$1315, $A11)</f>
        <v>57</v>
      </c>
      <c r="DI11">
        <f>SUMIFS(DataRegularSeason20242025!$AA$3:$AA$1315,DataRegularSeason20242025!$B$3:$B$1315, "&lt;=" &amp; DI$1, DataRegularSeason20242025!$D$3:$D$1315, $A11)+SUMIFS(DataRegularSeason20242025!$AB$3:$AB$1315,DataRegularSeason20242025!$B$3:$B$1315, "&lt;=" &amp; DI$1, DataRegularSeason20242025!$E$3:$E$1315, $A11)</f>
        <v>59</v>
      </c>
      <c r="DJ11">
        <f>SUMIFS(DataRegularSeason20242025!$AA$3:$AA$1315,DataRegularSeason20242025!$B$3:$B$1315, "&lt;=" &amp; DJ$1, DataRegularSeason20242025!$D$3:$D$1315, $A11)+SUMIFS(DataRegularSeason20242025!$AB$3:$AB$1315,DataRegularSeason20242025!$B$3:$B$1315, "&lt;=" &amp; DJ$1, DataRegularSeason20242025!$E$3:$E$1315, $A11)</f>
        <v>59</v>
      </c>
      <c r="DK11">
        <f>SUMIFS(DataRegularSeason20242025!$AA$3:$AA$1315,DataRegularSeason20242025!$B$3:$B$1315, "&lt;=" &amp; DK$1, DataRegularSeason20242025!$D$3:$D$1315, $A11)+SUMIFS(DataRegularSeason20242025!$AB$3:$AB$1315,DataRegularSeason20242025!$B$3:$B$1315, "&lt;=" &amp; DK$1, DataRegularSeason20242025!$E$3:$E$1315, $A11)</f>
        <v>59</v>
      </c>
      <c r="DL11">
        <f>SUMIFS(DataRegularSeason20242025!$AA$3:$AA$1315,DataRegularSeason20242025!$B$3:$B$1315, "&lt;=" &amp; DL$1, DataRegularSeason20242025!$D$3:$D$1315, $A11)+SUMIFS(DataRegularSeason20242025!$AB$3:$AB$1315,DataRegularSeason20242025!$B$3:$B$1315, "&lt;=" &amp; DL$1, DataRegularSeason20242025!$E$3:$E$1315, $A11)</f>
        <v>59</v>
      </c>
      <c r="DM11">
        <f>SUMIFS(DataRegularSeason20242025!$AA$3:$AA$1315,DataRegularSeason20242025!$B$3:$B$1315, "&lt;=" &amp; DM$1, DataRegularSeason20242025!$D$3:$D$1315, $A11)+SUMIFS(DataRegularSeason20242025!$AB$3:$AB$1315,DataRegularSeason20242025!$B$3:$B$1315, "&lt;=" &amp; DM$1, DataRegularSeason20242025!$E$3:$E$1315, $A11)</f>
        <v>59</v>
      </c>
      <c r="DN11">
        <f>SUMIFS(DataRegularSeason20242025!$AA$3:$AA$1315,DataRegularSeason20242025!$B$3:$B$1315, "&lt;=" &amp; DN$1, DataRegularSeason20242025!$D$3:$D$1315, $A11)+SUMIFS(DataRegularSeason20242025!$AB$3:$AB$1315,DataRegularSeason20242025!$B$3:$B$1315, "&lt;=" &amp; DN$1, DataRegularSeason20242025!$E$3:$E$1315, $A11)</f>
        <v>59</v>
      </c>
      <c r="DO11">
        <f>SUMIFS(DataRegularSeason20242025!$AA$3:$AA$1315,DataRegularSeason20242025!$B$3:$B$1315, "&lt;=" &amp; DO$1, DataRegularSeason20242025!$D$3:$D$1315, $A11)+SUMIFS(DataRegularSeason20242025!$AB$3:$AB$1315,DataRegularSeason20242025!$B$3:$B$1315, "&lt;=" &amp; DO$1, DataRegularSeason20242025!$E$3:$E$1315, $A11)</f>
        <v>59</v>
      </c>
      <c r="DP11">
        <f>SUMIFS(DataRegularSeason20242025!$AA$3:$AA$1315,DataRegularSeason20242025!$B$3:$B$1315, "&lt;=" &amp; DP$1, DataRegularSeason20242025!$D$3:$D$1315, $A11)+SUMIFS(DataRegularSeason20242025!$AB$3:$AB$1315,DataRegularSeason20242025!$B$3:$B$1315, "&lt;=" &amp; DP$1, DataRegularSeason20242025!$E$3:$E$1315, $A11)</f>
        <v>59</v>
      </c>
      <c r="DQ11">
        <f>SUMIFS(DataRegularSeason20242025!$AA$3:$AA$1315,DataRegularSeason20242025!$B$3:$B$1315, "&lt;=" &amp; DQ$1, DataRegularSeason20242025!$D$3:$D$1315, $A11)+SUMIFS(DataRegularSeason20242025!$AB$3:$AB$1315,DataRegularSeason20242025!$B$3:$B$1315, "&lt;=" &amp; DQ$1, DataRegularSeason20242025!$E$3:$E$1315, $A11)</f>
        <v>59</v>
      </c>
      <c r="DR11">
        <f>SUMIFS(DataRegularSeason20242025!$AA$3:$AA$1315,DataRegularSeason20242025!$B$3:$B$1315, "&lt;=" &amp; DR$1, DataRegularSeason20242025!$D$3:$D$1315, $A11)+SUMIFS(DataRegularSeason20242025!$AB$3:$AB$1315,DataRegularSeason20242025!$B$3:$B$1315, "&lt;=" &amp; DR$1, DataRegularSeason20242025!$E$3:$E$1315, $A11)</f>
        <v>59</v>
      </c>
      <c r="DS11">
        <f>SUMIFS(DataRegularSeason20242025!$AA$3:$AA$1315,DataRegularSeason20242025!$B$3:$B$1315, "&lt;=" &amp; DS$1, DataRegularSeason20242025!$D$3:$D$1315, $A11)+SUMIFS(DataRegularSeason20242025!$AB$3:$AB$1315,DataRegularSeason20242025!$B$3:$B$1315, "&lt;=" &amp; DS$1, DataRegularSeason20242025!$E$3:$E$1315, $A11)</f>
        <v>59</v>
      </c>
      <c r="DT11">
        <f>SUMIFS(DataRegularSeason20242025!$AA$3:$AA$1315,DataRegularSeason20242025!$B$3:$B$1315, "&lt;=" &amp; DT$1, DataRegularSeason20242025!$D$3:$D$1315, $A11)+SUMIFS(DataRegularSeason20242025!$AB$3:$AB$1315,DataRegularSeason20242025!$B$3:$B$1315, "&lt;=" &amp; DT$1, DataRegularSeason20242025!$E$3:$E$1315, $A11)</f>
        <v>59</v>
      </c>
      <c r="DU11">
        <f>SUMIFS(DataRegularSeason20242025!$AA$3:$AA$1315,DataRegularSeason20242025!$B$3:$B$1315, "&lt;=" &amp; DU$1, DataRegularSeason20242025!$D$3:$D$1315, $A11)+SUMIFS(DataRegularSeason20242025!$AB$3:$AB$1315,DataRegularSeason20242025!$B$3:$B$1315, "&lt;=" &amp; DU$1, DataRegularSeason20242025!$E$3:$E$1315, $A11)</f>
        <v>59</v>
      </c>
      <c r="DV11">
        <f>SUMIFS(DataRegularSeason20242025!$AA$3:$AA$1315,DataRegularSeason20242025!$B$3:$B$1315, "&lt;=" &amp; DV$1, DataRegularSeason20242025!$D$3:$D$1315, $A11)+SUMIFS(DataRegularSeason20242025!$AB$3:$AB$1315,DataRegularSeason20242025!$B$3:$B$1315, "&lt;=" &amp; DV$1, DataRegularSeason20242025!$E$3:$E$1315, $A11)</f>
        <v>59</v>
      </c>
      <c r="DW11">
        <f>SUMIFS(DataRegularSeason20242025!$AA$3:$AA$1315,DataRegularSeason20242025!$B$3:$B$1315, "&lt;=" &amp; DW$1, DataRegularSeason20242025!$D$3:$D$1315, $A11)+SUMIFS(DataRegularSeason20242025!$AB$3:$AB$1315,DataRegularSeason20242025!$B$3:$B$1315, "&lt;=" &amp; DW$1, DataRegularSeason20242025!$E$3:$E$1315, $A11)</f>
        <v>59</v>
      </c>
      <c r="DX11">
        <f>SUMIFS(DataRegularSeason20242025!$AA$3:$AA$1315,DataRegularSeason20242025!$B$3:$B$1315, "&lt;=" &amp; DX$1, DataRegularSeason20242025!$D$3:$D$1315, $A11)+SUMIFS(DataRegularSeason20242025!$AB$3:$AB$1315,DataRegularSeason20242025!$B$3:$B$1315, "&lt;=" &amp; DX$1, DataRegularSeason20242025!$E$3:$E$1315, $A11)</f>
        <v>59</v>
      </c>
      <c r="DY11">
        <f>SUMIFS(DataRegularSeason20242025!$AA$3:$AA$1315,DataRegularSeason20242025!$B$3:$B$1315, "&lt;=" &amp; DY$1, DataRegularSeason20242025!$D$3:$D$1315, $A11)+SUMIFS(DataRegularSeason20242025!$AB$3:$AB$1315,DataRegularSeason20242025!$B$3:$B$1315, "&lt;=" &amp; DY$1, DataRegularSeason20242025!$E$3:$E$1315, $A11)</f>
        <v>59</v>
      </c>
      <c r="DZ11">
        <f>SUMIFS(DataRegularSeason20242025!$AA$3:$AA$1315,DataRegularSeason20242025!$B$3:$B$1315, "&lt;=" &amp; DZ$1, DataRegularSeason20242025!$D$3:$D$1315, $A11)+SUMIFS(DataRegularSeason20242025!$AB$3:$AB$1315,DataRegularSeason20242025!$B$3:$B$1315, "&lt;=" &amp; DZ$1, DataRegularSeason20242025!$E$3:$E$1315, $A11)</f>
        <v>59</v>
      </c>
      <c r="EA11">
        <f>SUMIFS(DataRegularSeason20242025!$AA$3:$AA$1315,DataRegularSeason20242025!$B$3:$B$1315, "&lt;=" &amp; EA$1, DataRegularSeason20242025!$D$3:$D$1315, $A11)+SUMIFS(DataRegularSeason20242025!$AB$3:$AB$1315,DataRegularSeason20242025!$B$3:$B$1315, "&lt;=" &amp; EA$1, DataRegularSeason20242025!$E$3:$E$1315, $A11)</f>
        <v>59</v>
      </c>
      <c r="EB11">
        <f>SUMIFS(DataRegularSeason20242025!$AA$3:$AA$1315,DataRegularSeason20242025!$B$3:$B$1315, "&lt;=" &amp; EB$1, DataRegularSeason20242025!$D$3:$D$1315, $A11)+SUMIFS(DataRegularSeason20242025!$AB$3:$AB$1315,DataRegularSeason20242025!$B$3:$B$1315, "&lt;=" &amp; EB$1, DataRegularSeason20242025!$E$3:$E$1315, $A11)</f>
        <v>59</v>
      </c>
      <c r="EC11">
        <f>SUMIFS(DataRegularSeason20242025!$AA$3:$AA$1315,DataRegularSeason20242025!$B$3:$B$1315, "&lt;=" &amp; EC$1, DataRegularSeason20242025!$D$3:$D$1315, $A11)+SUMIFS(DataRegularSeason20242025!$AB$3:$AB$1315,DataRegularSeason20242025!$B$3:$B$1315, "&lt;=" &amp; EC$1, DataRegularSeason20242025!$E$3:$E$1315, $A11)</f>
        <v>59</v>
      </c>
      <c r="ED11">
        <f>SUMIFS(DataRegularSeason20242025!$AA$3:$AA$1315,DataRegularSeason20242025!$B$3:$B$1315, "&lt;=" &amp; ED$1, DataRegularSeason20242025!$D$3:$D$1315, $A11)+SUMIFS(DataRegularSeason20242025!$AB$3:$AB$1315,DataRegularSeason20242025!$B$3:$B$1315, "&lt;=" &amp; ED$1, DataRegularSeason20242025!$E$3:$E$1315, $A11)</f>
        <v>59</v>
      </c>
      <c r="EE11">
        <f>SUMIFS(DataRegularSeason20242025!$AA$3:$AA$1315,DataRegularSeason20242025!$B$3:$B$1315, "&lt;=" &amp; EE$1, DataRegularSeason20242025!$D$3:$D$1315, $A11)+SUMIFS(DataRegularSeason20242025!$AB$3:$AB$1315,DataRegularSeason20242025!$B$3:$B$1315, "&lt;=" &amp; EE$1, DataRegularSeason20242025!$E$3:$E$1315, $A11)</f>
        <v>59</v>
      </c>
      <c r="EF11">
        <f>SUMIFS(DataRegularSeason20242025!$AA$3:$AA$1315,DataRegularSeason20242025!$B$3:$B$1315, "&lt;=" &amp; EF$1, DataRegularSeason20242025!$D$3:$D$1315, $A11)+SUMIFS(DataRegularSeason20242025!$AB$3:$AB$1315,DataRegularSeason20242025!$B$3:$B$1315, "&lt;=" &amp; EF$1, DataRegularSeason20242025!$E$3:$E$1315, $A11)</f>
        <v>59</v>
      </c>
      <c r="EG11">
        <f>SUMIFS(DataRegularSeason20242025!$AA$3:$AA$1315,DataRegularSeason20242025!$B$3:$B$1315, "&lt;=" &amp; EG$1, DataRegularSeason20242025!$D$3:$D$1315, $A11)+SUMIFS(DataRegularSeason20242025!$AB$3:$AB$1315,DataRegularSeason20242025!$B$3:$B$1315, "&lt;=" &amp; EG$1, DataRegularSeason20242025!$E$3:$E$1315, $A11)</f>
        <v>59</v>
      </c>
      <c r="EH11">
        <f>SUMIFS(DataRegularSeason20242025!$AA$3:$AA$1315,DataRegularSeason20242025!$B$3:$B$1315, "&lt;=" &amp; EH$1, DataRegularSeason20242025!$D$3:$D$1315, $A11)+SUMIFS(DataRegularSeason20242025!$AB$3:$AB$1315,DataRegularSeason20242025!$B$3:$B$1315, "&lt;=" &amp; EH$1, DataRegularSeason20242025!$E$3:$E$1315, $A11)</f>
        <v>59</v>
      </c>
      <c r="EI11">
        <f>SUMIFS(DataRegularSeason20242025!$AA$3:$AA$1315,DataRegularSeason20242025!$B$3:$B$1315, "&lt;=" &amp; EI$1, DataRegularSeason20242025!$D$3:$D$1315, $A11)+SUMIFS(DataRegularSeason20242025!$AB$3:$AB$1315,DataRegularSeason20242025!$B$3:$B$1315, "&lt;=" &amp; EI$1, DataRegularSeason20242025!$E$3:$E$1315, $A11)</f>
        <v>59</v>
      </c>
      <c r="EJ11">
        <f>SUMIFS(DataRegularSeason20242025!$AA$3:$AA$1315,DataRegularSeason20242025!$B$3:$B$1315, "&lt;=" &amp; EJ$1, DataRegularSeason20242025!$D$3:$D$1315, $A11)+SUMIFS(DataRegularSeason20242025!$AB$3:$AB$1315,DataRegularSeason20242025!$B$3:$B$1315, "&lt;=" &amp; EJ$1, DataRegularSeason20242025!$E$3:$E$1315, $A11)</f>
        <v>59</v>
      </c>
      <c r="EK11">
        <f>SUMIFS(DataRegularSeason20242025!$AA$3:$AA$1315,DataRegularSeason20242025!$B$3:$B$1315, "&lt;=" &amp; EK$1, DataRegularSeason20242025!$D$3:$D$1315, $A11)+SUMIFS(DataRegularSeason20242025!$AB$3:$AB$1315,DataRegularSeason20242025!$B$3:$B$1315, "&lt;=" &amp; EK$1, DataRegularSeason20242025!$E$3:$E$1315, $A11)</f>
        <v>59</v>
      </c>
      <c r="EL11">
        <f>SUMIFS(DataRegularSeason20242025!$AA$3:$AA$1315,DataRegularSeason20242025!$B$3:$B$1315, "&lt;=" &amp; EL$1, DataRegularSeason20242025!$D$3:$D$1315, $A11)+SUMIFS(DataRegularSeason20242025!$AB$3:$AB$1315,DataRegularSeason20242025!$B$3:$B$1315, "&lt;=" &amp; EL$1, DataRegularSeason20242025!$E$3:$E$1315, $A11)</f>
        <v>59</v>
      </c>
      <c r="EM11">
        <f>SUMIFS(DataRegularSeason20242025!$AA$3:$AA$1315,DataRegularSeason20242025!$B$3:$B$1315, "&lt;=" &amp; EM$1, DataRegularSeason20242025!$D$3:$D$1315, $A11)+SUMIFS(DataRegularSeason20242025!$AB$3:$AB$1315,DataRegularSeason20242025!$B$3:$B$1315, "&lt;=" &amp; EM$1, DataRegularSeason20242025!$E$3:$E$1315, $A11)</f>
        <v>59</v>
      </c>
      <c r="EN11">
        <f>SUMIFS(DataRegularSeason20242025!$AA$3:$AA$1315,DataRegularSeason20242025!$B$3:$B$1315, "&lt;=" &amp; EN$1, DataRegularSeason20242025!$D$3:$D$1315, $A11)+SUMIFS(DataRegularSeason20242025!$AB$3:$AB$1315,DataRegularSeason20242025!$B$3:$B$1315, "&lt;=" &amp; EN$1, DataRegularSeason20242025!$E$3:$E$1315, $A11)</f>
        <v>59</v>
      </c>
      <c r="EO11">
        <f>SUMIFS(DataRegularSeason20242025!$AA$3:$AA$1315,DataRegularSeason20242025!$B$3:$B$1315, "&lt;=" &amp; EO$1, DataRegularSeason20242025!$D$3:$D$1315, $A11)+SUMIFS(DataRegularSeason20242025!$AB$3:$AB$1315,DataRegularSeason20242025!$B$3:$B$1315, "&lt;=" &amp; EO$1, DataRegularSeason20242025!$E$3:$E$1315, $A11)</f>
        <v>59</v>
      </c>
      <c r="EP11">
        <f>SUMIFS(DataRegularSeason20242025!$AA$3:$AA$1315,DataRegularSeason20242025!$B$3:$B$1315, "&lt;=" &amp; EP$1, DataRegularSeason20242025!$D$3:$D$1315, $A11)+SUMIFS(DataRegularSeason20242025!$AB$3:$AB$1315,DataRegularSeason20242025!$B$3:$B$1315, "&lt;=" &amp; EP$1, DataRegularSeason20242025!$E$3:$E$1315, $A11)</f>
        <v>59</v>
      </c>
      <c r="EQ11">
        <f>SUMIFS(DataRegularSeason20242025!$AA$3:$AA$1315,DataRegularSeason20242025!$B$3:$B$1315, "&lt;=" &amp; EQ$1, DataRegularSeason20242025!$D$3:$D$1315, $A11)+SUMIFS(DataRegularSeason20242025!$AB$3:$AB$1315,DataRegularSeason20242025!$B$3:$B$1315, "&lt;=" &amp; EQ$1, DataRegularSeason20242025!$E$3:$E$1315, $A11)</f>
        <v>59</v>
      </c>
      <c r="ER11">
        <f>SUMIFS(DataRegularSeason20242025!$AA$3:$AA$1315,DataRegularSeason20242025!$B$3:$B$1315, "&lt;=" &amp; ER$1, DataRegularSeason20242025!$D$3:$D$1315, $A11)+SUMIFS(DataRegularSeason20242025!$AB$3:$AB$1315,DataRegularSeason20242025!$B$3:$B$1315, "&lt;=" &amp; ER$1, DataRegularSeason20242025!$E$3:$E$1315, $A11)</f>
        <v>59</v>
      </c>
      <c r="ES11">
        <f>SUMIFS(DataRegularSeason20242025!$AA$3:$AA$1315,DataRegularSeason20242025!$B$3:$B$1315, "&lt;=" &amp; ES$1, DataRegularSeason20242025!$D$3:$D$1315, $A11)+SUMIFS(DataRegularSeason20242025!$AB$3:$AB$1315,DataRegularSeason20242025!$B$3:$B$1315, "&lt;=" &amp; ES$1, DataRegularSeason20242025!$E$3:$E$1315, $A11)</f>
        <v>59</v>
      </c>
      <c r="ET11">
        <f>SUMIFS(DataRegularSeason20242025!$AA$3:$AA$1315,DataRegularSeason20242025!$B$3:$B$1315, "&lt;=" &amp; ET$1, DataRegularSeason20242025!$D$3:$D$1315, $A11)+SUMIFS(DataRegularSeason20242025!$AB$3:$AB$1315,DataRegularSeason20242025!$B$3:$B$1315, "&lt;=" &amp; ET$1, DataRegularSeason20242025!$E$3:$E$1315, $A11)</f>
        <v>59</v>
      </c>
      <c r="EU11">
        <f>SUMIFS(DataRegularSeason20242025!$AA$3:$AA$1315,DataRegularSeason20242025!$B$3:$B$1315, "&lt;=" &amp; EU$1, DataRegularSeason20242025!$D$3:$D$1315, $A11)+SUMIFS(DataRegularSeason20242025!$AB$3:$AB$1315,DataRegularSeason20242025!$B$3:$B$1315, "&lt;=" &amp; EU$1, DataRegularSeason20242025!$E$3:$E$1315, $A11)</f>
        <v>59</v>
      </c>
      <c r="EV11">
        <f>SUMIFS(DataRegularSeason20242025!$AA$3:$AA$1315,DataRegularSeason20242025!$B$3:$B$1315, "&lt;=" &amp; EV$1, DataRegularSeason20242025!$D$3:$D$1315, $A11)+SUMIFS(DataRegularSeason20242025!$AB$3:$AB$1315,DataRegularSeason20242025!$B$3:$B$1315, "&lt;=" &amp; EV$1, DataRegularSeason20242025!$E$3:$E$1315, $A11)</f>
        <v>59</v>
      </c>
      <c r="EW11">
        <f>SUMIFS(DataRegularSeason20242025!$AA$3:$AA$1315,DataRegularSeason20242025!$B$3:$B$1315, "&lt;=" &amp; EW$1, DataRegularSeason20242025!$D$3:$D$1315, $A11)+SUMIFS(DataRegularSeason20242025!$AB$3:$AB$1315,DataRegularSeason20242025!$B$3:$B$1315, "&lt;=" &amp; EW$1, DataRegularSeason20242025!$E$3:$E$1315, $A11)</f>
        <v>59</v>
      </c>
      <c r="EX11">
        <f>SUMIFS(DataRegularSeason20242025!$AA$3:$AA$1315,DataRegularSeason20242025!$B$3:$B$1315, "&lt;=" &amp; EX$1, DataRegularSeason20242025!$D$3:$D$1315, $A11)+SUMIFS(DataRegularSeason20242025!$AB$3:$AB$1315,DataRegularSeason20242025!$B$3:$B$1315, "&lt;=" &amp; EX$1, DataRegularSeason20242025!$E$3:$E$1315, $A11)</f>
        <v>59</v>
      </c>
      <c r="EY11">
        <f>SUMIFS(DataRegularSeason20242025!$AA$3:$AA$1315,DataRegularSeason20242025!$B$3:$B$1315, "&lt;=" &amp; EY$1, DataRegularSeason20242025!$D$3:$D$1315, $A11)+SUMIFS(DataRegularSeason20242025!$AB$3:$AB$1315,DataRegularSeason20242025!$B$3:$B$1315, "&lt;=" &amp; EY$1, DataRegularSeason20242025!$E$3:$E$1315, $A11)</f>
        <v>59</v>
      </c>
      <c r="EZ11">
        <f>SUMIFS(DataRegularSeason20242025!$AA$3:$AA$1315,DataRegularSeason20242025!$B$3:$B$1315, "&lt;=" &amp; EZ$1, DataRegularSeason20242025!$D$3:$D$1315, $A11)+SUMIFS(DataRegularSeason20242025!$AB$3:$AB$1315,DataRegularSeason20242025!$B$3:$B$1315, "&lt;=" &amp; EZ$1, DataRegularSeason20242025!$E$3:$E$1315, $A11)</f>
        <v>59</v>
      </c>
      <c r="FA11">
        <f>SUMIFS(DataRegularSeason20242025!$AA$3:$AA$1315,DataRegularSeason20242025!$B$3:$B$1315, "&lt;=" &amp; FA$1, DataRegularSeason20242025!$D$3:$D$1315, $A11)+SUMIFS(DataRegularSeason20242025!$AB$3:$AB$1315,DataRegularSeason20242025!$B$3:$B$1315, "&lt;=" &amp; FA$1, DataRegularSeason20242025!$E$3:$E$1315, $A11)</f>
        <v>59</v>
      </c>
      <c r="FB11">
        <f>SUMIFS(DataRegularSeason20242025!$AA$3:$AA$1315,DataRegularSeason20242025!$B$3:$B$1315, "&lt;=" &amp; FB$1, DataRegularSeason20242025!$D$3:$D$1315, $A11)+SUMIFS(DataRegularSeason20242025!$AB$3:$AB$1315,DataRegularSeason20242025!$B$3:$B$1315, "&lt;=" &amp; FB$1, DataRegularSeason20242025!$E$3:$E$1315, $A11)</f>
        <v>59</v>
      </c>
      <c r="FC11">
        <f>SUMIFS(DataRegularSeason20242025!$AA$3:$AA$1315,DataRegularSeason20242025!$B$3:$B$1315, "&lt;=" &amp; FC$1, DataRegularSeason20242025!$D$3:$D$1315, $A11)+SUMIFS(DataRegularSeason20242025!$AB$3:$AB$1315,DataRegularSeason20242025!$B$3:$B$1315, "&lt;=" &amp; FC$1, DataRegularSeason20242025!$E$3:$E$1315, $A11)</f>
        <v>59</v>
      </c>
      <c r="FD11">
        <f>SUMIFS(DataRegularSeason20242025!$AA$3:$AA$1315,DataRegularSeason20242025!$B$3:$B$1315, "&lt;=" &amp; FD$1, DataRegularSeason20242025!$D$3:$D$1315, $A11)+SUMIFS(DataRegularSeason20242025!$AB$3:$AB$1315,DataRegularSeason20242025!$B$3:$B$1315, "&lt;=" &amp; FD$1, DataRegularSeason20242025!$E$3:$E$1315, $A11)</f>
        <v>59</v>
      </c>
      <c r="FE11">
        <f>SUMIFS(DataRegularSeason20242025!$AA$3:$AA$1315,DataRegularSeason20242025!$B$3:$B$1315, "&lt;=" &amp; FE$1, DataRegularSeason20242025!$D$3:$D$1315, $A11)+SUMIFS(DataRegularSeason20242025!$AB$3:$AB$1315,DataRegularSeason20242025!$B$3:$B$1315, "&lt;=" &amp; FE$1, DataRegularSeason20242025!$E$3:$E$1315, $A11)</f>
        <v>59</v>
      </c>
      <c r="FF11">
        <f>SUMIFS(DataRegularSeason20242025!$AA$3:$AA$1315,DataRegularSeason20242025!$B$3:$B$1315, "&lt;=" &amp; FF$1, DataRegularSeason20242025!$D$3:$D$1315, $A11)+SUMIFS(DataRegularSeason20242025!$AB$3:$AB$1315,DataRegularSeason20242025!$B$3:$B$1315, "&lt;=" &amp; FF$1, DataRegularSeason20242025!$E$3:$E$1315, $A11)</f>
        <v>59</v>
      </c>
      <c r="FG11">
        <f>SUMIFS(DataRegularSeason20242025!$AA$3:$AA$1315,DataRegularSeason20242025!$B$3:$B$1315, "&lt;=" &amp; FG$1, DataRegularSeason20242025!$D$3:$D$1315, $A11)+SUMIFS(DataRegularSeason20242025!$AB$3:$AB$1315,DataRegularSeason20242025!$B$3:$B$1315, "&lt;=" &amp; FG$1, DataRegularSeason20242025!$E$3:$E$1315, $A11)</f>
        <v>59</v>
      </c>
      <c r="FH11">
        <f>SUMIFS(DataRegularSeason20242025!$AA$3:$AA$1315,DataRegularSeason20242025!$B$3:$B$1315, "&lt;=" &amp; FH$1, DataRegularSeason20242025!$D$3:$D$1315, $A11)+SUMIFS(DataRegularSeason20242025!$AB$3:$AB$1315,DataRegularSeason20242025!$B$3:$B$1315, "&lt;=" &amp; FH$1, DataRegularSeason20242025!$E$3:$E$1315, $A11)</f>
        <v>59</v>
      </c>
      <c r="FI11">
        <f>SUMIFS(DataRegularSeason20242025!$AA$3:$AA$1315,DataRegularSeason20242025!$B$3:$B$1315, "&lt;=" &amp; FI$1, DataRegularSeason20242025!$D$3:$D$1315, $A11)+SUMIFS(DataRegularSeason20242025!$AB$3:$AB$1315,DataRegularSeason20242025!$B$3:$B$1315, "&lt;=" &amp; FI$1, DataRegularSeason20242025!$E$3:$E$1315, $A11)</f>
        <v>59</v>
      </c>
      <c r="FJ11">
        <f>SUMIFS(DataRegularSeason20242025!$AA$3:$AA$1315,DataRegularSeason20242025!$B$3:$B$1315, "&lt;=" &amp; FJ$1, DataRegularSeason20242025!$D$3:$D$1315, $A11)+SUMIFS(DataRegularSeason20242025!$AB$3:$AB$1315,DataRegularSeason20242025!$B$3:$B$1315, "&lt;=" &amp; FJ$1, DataRegularSeason20242025!$E$3:$E$1315, $A11)</f>
        <v>59</v>
      </c>
      <c r="FK11">
        <f>SUMIFS(DataRegularSeason20242025!$AA$3:$AA$1315,DataRegularSeason20242025!$B$3:$B$1315, "&lt;=" &amp; FK$1, DataRegularSeason20242025!$D$3:$D$1315, $A11)+SUMIFS(DataRegularSeason20242025!$AB$3:$AB$1315,DataRegularSeason20242025!$B$3:$B$1315, "&lt;=" &amp; FK$1, DataRegularSeason20242025!$E$3:$E$1315, $A11)</f>
        <v>59</v>
      </c>
      <c r="FL11">
        <f>SUMIFS(DataRegularSeason20242025!$AA$3:$AA$1315,DataRegularSeason20242025!$B$3:$B$1315, "&lt;=" &amp; FL$1, DataRegularSeason20242025!$D$3:$D$1315, $A11)+SUMIFS(DataRegularSeason20242025!$AB$3:$AB$1315,DataRegularSeason20242025!$B$3:$B$1315, "&lt;=" &amp; FL$1, DataRegularSeason20242025!$E$3:$E$1315, $A11)</f>
        <v>59</v>
      </c>
      <c r="FM11">
        <f>SUMIFS(DataRegularSeason20242025!$AA$3:$AA$1315,DataRegularSeason20242025!$B$3:$B$1315, "&lt;=" &amp; FM$1, DataRegularSeason20242025!$D$3:$D$1315, $A11)+SUMIFS(DataRegularSeason20242025!$AB$3:$AB$1315,DataRegularSeason20242025!$B$3:$B$1315, "&lt;=" &amp; FM$1, DataRegularSeason20242025!$E$3:$E$1315, $A11)</f>
        <v>59</v>
      </c>
      <c r="FN11">
        <f>SUMIFS(DataRegularSeason20242025!$AA$3:$AA$1315,DataRegularSeason20242025!$B$3:$B$1315, "&lt;=" &amp; FN$1, DataRegularSeason20242025!$D$3:$D$1315, $A11)+SUMIFS(DataRegularSeason20242025!$AB$3:$AB$1315,DataRegularSeason20242025!$B$3:$B$1315, "&lt;=" &amp; FN$1, DataRegularSeason20242025!$E$3:$E$1315, $A11)</f>
        <v>59</v>
      </c>
      <c r="FO11">
        <f>SUMIFS(DataRegularSeason20242025!$AA$3:$AA$1315,DataRegularSeason20242025!$B$3:$B$1315, "&lt;=" &amp; FO$1, DataRegularSeason20242025!$D$3:$D$1315, $A11)+SUMIFS(DataRegularSeason20242025!$AB$3:$AB$1315,DataRegularSeason20242025!$B$3:$B$1315, "&lt;=" &amp; FO$1, DataRegularSeason20242025!$E$3:$E$1315, $A11)</f>
        <v>59</v>
      </c>
      <c r="FP11">
        <f>SUMIFS(DataRegularSeason20242025!$AA$3:$AA$1315,DataRegularSeason20242025!$B$3:$B$1315, "&lt;=" &amp; FP$1, DataRegularSeason20242025!$D$3:$D$1315, $A11)+SUMIFS(DataRegularSeason20242025!$AB$3:$AB$1315,DataRegularSeason20242025!$B$3:$B$1315, "&lt;=" &amp; FP$1, DataRegularSeason20242025!$E$3:$E$1315, $A11)</f>
        <v>59</v>
      </c>
      <c r="FQ11">
        <f>SUMIFS(DataRegularSeason20242025!$AA$3:$AA$1315,DataRegularSeason20242025!$B$3:$B$1315, "&lt;=" &amp; FQ$1, DataRegularSeason20242025!$D$3:$D$1315, $A11)+SUMIFS(DataRegularSeason20242025!$AB$3:$AB$1315,DataRegularSeason20242025!$B$3:$B$1315, "&lt;=" &amp; FQ$1, DataRegularSeason20242025!$E$3:$E$1315, $A11)</f>
        <v>59</v>
      </c>
      <c r="FR11">
        <f>SUMIFS(DataRegularSeason20242025!$AA$3:$AA$1315,DataRegularSeason20242025!$B$3:$B$1315, "&lt;=" &amp; FR$1, DataRegularSeason20242025!$D$3:$D$1315, $A11)+SUMIFS(DataRegularSeason20242025!$AB$3:$AB$1315,DataRegularSeason20242025!$B$3:$B$1315, "&lt;=" &amp; FR$1, DataRegularSeason20242025!$E$3:$E$1315, $A11)</f>
        <v>59</v>
      </c>
      <c r="FS11">
        <f>SUMIFS(DataRegularSeason20242025!$AA$3:$AA$1315,DataRegularSeason20242025!$B$3:$B$1315, "&lt;=" &amp; FS$1, DataRegularSeason20242025!$D$3:$D$1315, $A11)+SUMIFS(DataRegularSeason20242025!$AB$3:$AB$1315,DataRegularSeason20242025!$B$3:$B$1315, "&lt;=" &amp; FS$1, DataRegularSeason20242025!$E$3:$E$1315, $A11)</f>
        <v>59</v>
      </c>
      <c r="FT11">
        <f>SUMIFS(DataRegularSeason20242025!$AA$3:$AA$1315,DataRegularSeason20242025!$B$3:$B$1315, "&lt;=" &amp; FT$1, DataRegularSeason20242025!$D$3:$D$1315, $A11)+SUMIFS(DataRegularSeason20242025!$AB$3:$AB$1315,DataRegularSeason20242025!$B$3:$B$1315, "&lt;=" &amp; FT$1, DataRegularSeason20242025!$E$3:$E$1315, $A11)</f>
        <v>59</v>
      </c>
      <c r="FU11">
        <f>SUMIFS(DataRegularSeason20242025!$AA$3:$AA$1315,DataRegularSeason20242025!$B$3:$B$1315, "&lt;=" &amp; FU$1, DataRegularSeason20242025!$D$3:$D$1315, $A11)+SUMIFS(DataRegularSeason20242025!$AB$3:$AB$1315,DataRegularSeason20242025!$B$3:$B$1315, "&lt;=" &amp; FU$1, DataRegularSeason20242025!$E$3:$E$1315, $A11)</f>
        <v>59</v>
      </c>
      <c r="FV11">
        <f>SUMIFS(DataRegularSeason20242025!$AA$3:$AA$1315,DataRegularSeason20242025!$B$3:$B$1315, "&lt;=" &amp; FV$1, DataRegularSeason20242025!$D$3:$D$1315, $A11)+SUMIFS(DataRegularSeason20242025!$AB$3:$AB$1315,DataRegularSeason20242025!$B$3:$B$1315, "&lt;=" &amp; FV$1, DataRegularSeason20242025!$E$3:$E$1315, $A11)</f>
        <v>59</v>
      </c>
      <c r="FW11">
        <f>SUMIFS(DataRegularSeason20242025!$AA$3:$AA$1315,DataRegularSeason20242025!$B$3:$B$1315, "&lt;=" &amp; FW$1, DataRegularSeason20242025!$D$3:$D$1315, $A11)+SUMIFS(DataRegularSeason20242025!$AB$3:$AB$1315,DataRegularSeason20242025!$B$3:$B$1315, "&lt;=" &amp; FW$1, DataRegularSeason20242025!$E$3:$E$1315, $A11)</f>
        <v>59</v>
      </c>
      <c r="FX11">
        <f>SUMIFS(DataRegularSeason20242025!$AA$3:$AA$1315,DataRegularSeason20242025!$B$3:$B$1315, "&lt;=" &amp; FX$1, DataRegularSeason20242025!$D$3:$D$1315, $A11)+SUMIFS(DataRegularSeason20242025!$AB$3:$AB$1315,DataRegularSeason20242025!$B$3:$B$1315, "&lt;=" &amp; FX$1, DataRegularSeason20242025!$E$3:$E$1315, $A11)</f>
        <v>59</v>
      </c>
      <c r="FY11">
        <f>SUMIFS(DataRegularSeason20242025!$AA$3:$AA$1315,DataRegularSeason20242025!$B$3:$B$1315, "&lt;=" &amp; FY$1, DataRegularSeason20242025!$D$3:$D$1315, $A11)+SUMIFS(DataRegularSeason20242025!$AB$3:$AB$1315,DataRegularSeason20242025!$B$3:$B$1315, "&lt;=" &amp; FY$1, DataRegularSeason20242025!$E$3:$E$1315, $A11)</f>
        <v>59</v>
      </c>
      <c r="FZ11">
        <f>SUMIFS(DataRegularSeason20242025!$AA$3:$AA$1315,DataRegularSeason20242025!$B$3:$B$1315, "&lt;=" &amp; FZ$1, DataRegularSeason20242025!$D$3:$D$1315, $A11)+SUMIFS(DataRegularSeason20242025!$AB$3:$AB$1315,DataRegularSeason20242025!$B$3:$B$1315, "&lt;=" &amp; FZ$1, DataRegularSeason20242025!$E$3:$E$1315, $A11)</f>
        <v>59</v>
      </c>
      <c r="GA11">
        <f>SUMIFS(DataRegularSeason20242025!$AA$3:$AA$1315,DataRegularSeason20242025!$B$3:$B$1315, "&lt;=" &amp; GA$1, DataRegularSeason20242025!$D$3:$D$1315, $A11)+SUMIFS(DataRegularSeason20242025!$AB$3:$AB$1315,DataRegularSeason20242025!$B$3:$B$1315, "&lt;=" &amp; GA$1, DataRegularSeason20242025!$E$3:$E$1315, $A11)</f>
        <v>59</v>
      </c>
      <c r="GB11">
        <f>SUMIFS(DataRegularSeason20242025!$AA$3:$AA$1315,DataRegularSeason20242025!$B$3:$B$1315, "&lt;=" &amp; GB$1, DataRegularSeason20242025!$D$3:$D$1315, $A11)+SUMIFS(DataRegularSeason20242025!$AB$3:$AB$1315,DataRegularSeason20242025!$B$3:$B$1315, "&lt;=" &amp; GB$1, DataRegularSeason20242025!$E$3:$E$1315, $A11)</f>
        <v>59</v>
      </c>
      <c r="GC11">
        <f>SUMIFS(DataRegularSeason20242025!$AA$3:$AA$1315,DataRegularSeason20242025!$B$3:$B$1315, "&lt;=" &amp; GC$1, DataRegularSeason20242025!$D$3:$D$1315, $A11)+SUMIFS(DataRegularSeason20242025!$AB$3:$AB$1315,DataRegularSeason20242025!$B$3:$B$1315, "&lt;=" &amp; GC$1, DataRegularSeason20242025!$E$3:$E$1315, $A11)</f>
        <v>59</v>
      </c>
      <c r="GD11">
        <f>SUMIFS(DataRegularSeason20242025!$AA$3:$AA$1315,DataRegularSeason20242025!$B$3:$B$1315, "&lt;=" &amp; GD$1, DataRegularSeason20242025!$D$3:$D$1315, $A11)+SUMIFS(DataRegularSeason20242025!$AB$3:$AB$1315,DataRegularSeason20242025!$B$3:$B$1315, "&lt;=" &amp; GD$1, DataRegularSeason20242025!$E$3:$E$1315, $A11)</f>
        <v>59</v>
      </c>
      <c r="GE11">
        <f>SUMIFS(DataRegularSeason20242025!$AA$3:$AA$1315,DataRegularSeason20242025!$B$3:$B$1315, "&lt;=" &amp; GE$1, DataRegularSeason20242025!$D$3:$D$1315, $A11)+SUMIFS(DataRegularSeason20242025!$AB$3:$AB$1315,DataRegularSeason20242025!$B$3:$B$1315, "&lt;=" &amp; GE$1, DataRegularSeason20242025!$E$3:$E$1315, $A11)</f>
        <v>59</v>
      </c>
      <c r="GF11">
        <f>SUMIFS(DataRegularSeason20242025!$AA$3:$AA$1315,DataRegularSeason20242025!$B$3:$B$1315, "&lt;=" &amp; GF$1, DataRegularSeason20242025!$D$3:$D$1315, $A11)+SUMIFS(DataRegularSeason20242025!$AB$3:$AB$1315,DataRegularSeason20242025!$B$3:$B$1315, "&lt;=" &amp; GF$1, DataRegularSeason20242025!$E$3:$E$1315, $A11)</f>
        <v>59</v>
      </c>
      <c r="GG11">
        <f>SUMIFS(DataRegularSeason20242025!$AA$3:$AA$1315,DataRegularSeason20242025!$B$3:$B$1315, "&lt;=" &amp; GG$1, DataRegularSeason20242025!$D$3:$D$1315, $A11)+SUMIFS(DataRegularSeason20242025!$AB$3:$AB$1315,DataRegularSeason20242025!$B$3:$B$1315, "&lt;=" &amp; GG$1, DataRegularSeason20242025!$E$3:$E$1315, $A11)</f>
        <v>59</v>
      </c>
      <c r="GH11">
        <f>SUMIFS(DataRegularSeason20242025!$AA$3:$AA$1315,DataRegularSeason20242025!$B$3:$B$1315, "&lt;=" &amp; GH$1, DataRegularSeason20242025!$D$3:$D$1315, $A11)+SUMIFS(DataRegularSeason20242025!$AB$3:$AB$1315,DataRegularSeason20242025!$B$3:$B$1315, "&lt;=" &amp; GH$1, DataRegularSeason20242025!$E$3:$E$1315, $A11)</f>
        <v>59</v>
      </c>
      <c r="GI11">
        <f>SUMIFS(DataRegularSeason20242025!$AA$3:$AA$1315,DataRegularSeason20242025!$B$3:$B$1315, "&lt;=" &amp; GI$1, DataRegularSeason20242025!$D$3:$D$1315, $A11)+SUMIFS(DataRegularSeason20242025!$AB$3:$AB$1315,DataRegularSeason20242025!$B$3:$B$1315, "&lt;=" &amp; GI$1, DataRegularSeason20242025!$E$3:$E$1315, $A11)</f>
        <v>59</v>
      </c>
      <c r="GJ11">
        <f>SUMIFS(DataRegularSeason20242025!$AA$3:$AA$1315,DataRegularSeason20242025!$B$3:$B$1315, "&lt;=" &amp; GJ$1, DataRegularSeason20242025!$D$3:$D$1315, $A11)+SUMIFS(DataRegularSeason20242025!$AB$3:$AB$1315,DataRegularSeason20242025!$B$3:$B$1315, "&lt;=" &amp; GJ$1, DataRegularSeason20242025!$E$3:$E$1315, $A11)</f>
        <v>59</v>
      </c>
      <c r="GK11">
        <f>SUMIFS(DataRegularSeason20242025!$AA$3:$AA$1315,DataRegularSeason20242025!$B$3:$B$1315, "&lt;=" &amp; GK$1, DataRegularSeason20242025!$D$3:$D$1315, $A11)+SUMIFS(DataRegularSeason20242025!$AB$3:$AB$1315,DataRegularSeason20242025!$B$3:$B$1315, "&lt;=" &amp; GK$1, DataRegularSeason20242025!$E$3:$E$1315, $A11)</f>
        <v>59</v>
      </c>
      <c r="GL11">
        <f>SUMIFS(DataRegularSeason20242025!$AA$3:$AA$1315,DataRegularSeason20242025!$B$3:$B$1315, "&lt;=" &amp; GL$1, DataRegularSeason20242025!$D$3:$D$1315, $A11)+SUMIFS(DataRegularSeason20242025!$AB$3:$AB$1315,DataRegularSeason20242025!$B$3:$B$1315, "&lt;=" &amp; GL$1, DataRegularSeason20242025!$E$3:$E$1315, $A11)</f>
        <v>59</v>
      </c>
      <c r="GM11">
        <f>SUMIFS(DataRegularSeason20242025!$AA$3:$AA$1315,DataRegularSeason20242025!$B$3:$B$1315, "&lt;=" &amp; GM$1, DataRegularSeason20242025!$D$3:$D$1315, $A11)+SUMIFS(DataRegularSeason20242025!$AB$3:$AB$1315,DataRegularSeason20242025!$B$3:$B$1315, "&lt;=" &amp; GM$1, DataRegularSeason20242025!$E$3:$E$1315, $A11)</f>
        <v>59</v>
      </c>
      <c r="GN11">
        <f>SUMIFS(DataRegularSeason20242025!$AA$3:$AA$1315,DataRegularSeason20242025!$B$3:$B$1315, "&lt;=" &amp; GN$1, DataRegularSeason20242025!$D$3:$D$1315, $A11)+SUMIFS(DataRegularSeason20242025!$AB$3:$AB$1315,DataRegularSeason20242025!$B$3:$B$1315, "&lt;=" &amp; GN$1, DataRegularSeason20242025!$E$3:$E$1315, $A11)</f>
        <v>59</v>
      </c>
      <c r="GO11">
        <f>SUMIFS(DataRegularSeason20242025!$AA$3:$AA$1315,DataRegularSeason20242025!$B$3:$B$1315, "&lt;=" &amp; GO$1, DataRegularSeason20242025!$D$3:$D$1315, $A11)+SUMIFS(DataRegularSeason20242025!$AB$3:$AB$1315,DataRegularSeason20242025!$B$3:$B$1315, "&lt;=" &amp; GO$1, DataRegularSeason20242025!$E$3:$E$1315, $A11)</f>
        <v>59</v>
      </c>
      <c r="GP11">
        <f>SUMIFS(DataRegularSeason20242025!$AA$3:$AA$1315,DataRegularSeason20242025!$B$3:$B$1315, "&lt;=" &amp; GP$1, DataRegularSeason20242025!$D$3:$D$1315, $A11)+SUMIFS(DataRegularSeason20242025!$AB$3:$AB$1315,DataRegularSeason20242025!$B$3:$B$1315, "&lt;=" &amp; GP$1, DataRegularSeason20242025!$E$3:$E$1315, $A11)</f>
        <v>59</v>
      </c>
      <c r="GQ11">
        <f>SUMIFS(DataRegularSeason20242025!$AA$3:$AA$1315,DataRegularSeason20242025!$B$3:$B$1315, "&lt;=" &amp; GQ$1, DataRegularSeason20242025!$D$3:$D$1315, $A11)+SUMIFS(DataRegularSeason20242025!$AB$3:$AB$1315,DataRegularSeason20242025!$B$3:$B$1315, "&lt;=" &amp; GQ$1, DataRegularSeason20242025!$E$3:$E$1315, $A11)</f>
        <v>59</v>
      </c>
      <c r="GR11">
        <f>SUMIFS(DataRegularSeason20242025!$AA$3:$AA$1315,DataRegularSeason20242025!$B$3:$B$1315, "&lt;=" &amp; GR$1, DataRegularSeason20242025!$D$3:$D$1315, $A11)+SUMIFS(DataRegularSeason20242025!$AB$3:$AB$1315,DataRegularSeason20242025!$B$3:$B$1315, "&lt;=" &amp; GR$1, DataRegularSeason20242025!$E$3:$E$1315, $A11)</f>
        <v>59</v>
      </c>
      <c r="GS11">
        <f>SUMIFS(DataRegularSeason20242025!$AA$3:$AA$1315,DataRegularSeason20242025!$B$3:$B$1315, "&lt;=" &amp; GS$1, DataRegularSeason20242025!$D$3:$D$1315, $A11)+SUMIFS(DataRegularSeason20242025!$AB$3:$AB$1315,DataRegularSeason20242025!$B$3:$B$1315, "&lt;=" &amp; GS$1, DataRegularSeason20242025!$E$3:$E$1315, $A11)</f>
        <v>59</v>
      </c>
      <c r="GT11">
        <f>SUMIFS(DataRegularSeason20242025!$AA$3:$AA$1315,DataRegularSeason20242025!$B$3:$B$1315, "&lt;=" &amp; GT$1, DataRegularSeason20242025!$D$3:$D$1315, $A11)+SUMIFS(DataRegularSeason20242025!$AB$3:$AB$1315,DataRegularSeason20242025!$B$3:$B$1315, "&lt;=" &amp; GT$1, DataRegularSeason20242025!$E$3:$E$1315, $A11)</f>
        <v>59</v>
      </c>
      <c r="GU11">
        <f>SUMIFS(DataRegularSeason20242025!$AA$3:$AA$1315,DataRegularSeason20242025!$B$3:$B$1315, "&lt;=" &amp; GU$1, DataRegularSeason20242025!$D$3:$D$1315, $A11)+SUMIFS(DataRegularSeason20242025!$AB$3:$AB$1315,DataRegularSeason20242025!$B$3:$B$1315, "&lt;=" &amp; GU$1, DataRegularSeason20242025!$E$3:$E$1315, $A11)</f>
        <v>59</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30</v>
      </c>
      <c r="BD12">
        <f>SUMIFS(DataRegularSeason20242025!$AA$3:$AA$1315,DataRegularSeason20242025!$B$3:$B$1315, "&lt;=" &amp; BD$1, DataRegularSeason20242025!$D$3:$D$1315, $A12)+SUMIFS(DataRegularSeason20242025!$AB$3:$AB$1315,DataRegularSeason20242025!$B$3:$B$1315, "&lt;=" &amp; BD$1, DataRegularSeason20242025!$E$3:$E$1315, $A12)</f>
        <v>30</v>
      </c>
      <c r="BE12">
        <f>SUMIFS(DataRegularSeason20242025!$AA$3:$AA$1315,DataRegularSeason20242025!$B$3:$B$1315, "&lt;=" &amp; BE$1, DataRegularSeason20242025!$D$3:$D$1315, $A12)+SUMIFS(DataRegularSeason20242025!$AB$3:$AB$1315,DataRegularSeason20242025!$B$3:$B$1315, "&lt;=" &amp; BE$1, DataRegularSeason20242025!$E$3:$E$1315, $A12)</f>
        <v>32</v>
      </c>
      <c r="BF12">
        <f>SUMIFS(DataRegularSeason20242025!$AA$3:$AA$1315,DataRegularSeason20242025!$B$3:$B$1315, "&lt;=" &amp; BF$1, DataRegularSeason20242025!$D$3:$D$1315, $A12)+SUMIFS(DataRegularSeason20242025!$AB$3:$AB$1315,DataRegularSeason20242025!$B$3:$B$1315, "&lt;=" &amp; BF$1, DataRegularSeason20242025!$E$3:$E$1315, $A12)</f>
        <v>32</v>
      </c>
      <c r="BG12">
        <f>SUMIFS(DataRegularSeason20242025!$AA$3:$AA$1315,DataRegularSeason20242025!$B$3:$B$1315, "&lt;=" &amp; BG$1, DataRegularSeason20242025!$D$3:$D$1315, $A12)+SUMIFS(DataRegularSeason20242025!$AB$3:$AB$1315,DataRegularSeason20242025!$B$3:$B$1315, "&lt;=" &amp; BG$1, DataRegularSeason20242025!$E$3:$E$1315, $A12)</f>
        <v>32</v>
      </c>
      <c r="BH12">
        <f>SUMIFS(DataRegularSeason20242025!$AA$3:$AA$1315,DataRegularSeason20242025!$B$3:$B$1315, "&lt;=" &amp; BH$1, DataRegularSeason20242025!$D$3:$D$1315, $A12)+SUMIFS(DataRegularSeason20242025!$AB$3:$AB$1315,DataRegularSeason20242025!$B$3:$B$1315, "&lt;=" &amp; BH$1, DataRegularSeason20242025!$E$3:$E$1315, $A12)</f>
        <v>32</v>
      </c>
      <c r="BI12">
        <f>SUMIFS(DataRegularSeason20242025!$AA$3:$AA$1315,DataRegularSeason20242025!$B$3:$B$1315, "&lt;=" &amp; BI$1, DataRegularSeason20242025!$D$3:$D$1315, $A12)+SUMIFS(DataRegularSeason20242025!$AB$3:$AB$1315,DataRegularSeason20242025!$B$3:$B$1315, "&lt;=" &amp; BI$1, DataRegularSeason20242025!$E$3:$E$1315, $A12)</f>
        <v>34</v>
      </c>
      <c r="BJ12">
        <f>SUMIFS(DataRegularSeason20242025!$AA$3:$AA$1315,DataRegularSeason20242025!$B$3:$B$1315, "&lt;=" &amp; BJ$1, DataRegularSeason20242025!$D$3:$D$1315, $A12)+SUMIFS(DataRegularSeason20242025!$AB$3:$AB$1315,DataRegularSeason20242025!$B$3:$B$1315, "&lt;=" &amp; BJ$1, DataRegularSeason20242025!$E$3:$E$1315, $A12)</f>
        <v>34</v>
      </c>
      <c r="BK12">
        <f>SUMIFS(DataRegularSeason20242025!$AA$3:$AA$1315,DataRegularSeason20242025!$B$3:$B$1315, "&lt;=" &amp; BK$1, DataRegularSeason20242025!$D$3:$D$1315, $A12)+SUMIFS(DataRegularSeason20242025!$AB$3:$AB$1315,DataRegularSeason20242025!$B$3:$B$1315, "&lt;=" &amp; BK$1, DataRegularSeason20242025!$E$3:$E$1315, $A12)</f>
        <v>34</v>
      </c>
      <c r="BL12">
        <f>SUMIFS(DataRegularSeason20242025!$AA$3:$AA$1315,DataRegularSeason20242025!$B$3:$B$1315, "&lt;=" &amp; BL$1, DataRegularSeason20242025!$D$3:$D$1315, $A12)+SUMIFS(DataRegularSeason20242025!$AB$3:$AB$1315,DataRegularSeason20242025!$B$3:$B$1315, "&lt;=" &amp; BL$1, DataRegularSeason20242025!$E$3:$E$1315, $A12)</f>
        <v>36</v>
      </c>
      <c r="BM12">
        <f>SUMIFS(DataRegularSeason20242025!$AA$3:$AA$1315,DataRegularSeason20242025!$B$3:$B$1315, "&lt;=" &amp; BM$1, DataRegularSeason20242025!$D$3:$D$1315, $A12)+SUMIFS(DataRegularSeason20242025!$AB$3:$AB$1315,DataRegularSeason20242025!$B$3:$B$1315, "&lt;=" &amp; BM$1, DataRegularSeason20242025!$E$3:$E$1315, $A12)</f>
        <v>36</v>
      </c>
      <c r="BN12">
        <f>SUMIFS(DataRegularSeason20242025!$AA$3:$AA$1315,DataRegularSeason20242025!$B$3:$B$1315, "&lt;=" &amp; BN$1, DataRegularSeason20242025!$D$3:$D$1315, $A12)+SUMIFS(DataRegularSeason20242025!$AB$3:$AB$1315,DataRegularSeason20242025!$B$3:$B$1315, "&lt;=" &amp; BN$1, DataRegularSeason20242025!$E$3:$E$1315, $A12)</f>
        <v>36</v>
      </c>
      <c r="BO12">
        <f>SUMIFS(DataRegularSeason20242025!$AA$3:$AA$1315,DataRegularSeason20242025!$B$3:$B$1315, "&lt;=" &amp; BO$1, DataRegularSeason20242025!$D$3:$D$1315, $A12)+SUMIFS(DataRegularSeason20242025!$AB$3:$AB$1315,DataRegularSeason20242025!$B$3:$B$1315, "&lt;=" &amp; BO$1, DataRegularSeason20242025!$E$3:$E$1315, $A12)</f>
        <v>36</v>
      </c>
      <c r="BP12">
        <f>SUMIFS(DataRegularSeason20242025!$AA$3:$AA$1315,DataRegularSeason20242025!$B$3:$B$1315, "&lt;=" &amp; BP$1, DataRegularSeason20242025!$D$3:$D$1315, $A12)+SUMIFS(DataRegularSeason20242025!$AB$3:$AB$1315,DataRegularSeason20242025!$B$3:$B$1315, "&lt;=" &amp; BP$1, DataRegularSeason20242025!$E$3:$E$1315, $A12)</f>
        <v>38</v>
      </c>
      <c r="BQ12">
        <f>SUMIFS(DataRegularSeason20242025!$AA$3:$AA$1315,DataRegularSeason20242025!$B$3:$B$1315, "&lt;=" &amp; BQ$1, DataRegularSeason20242025!$D$3:$D$1315, $A12)+SUMIFS(DataRegularSeason20242025!$AB$3:$AB$1315,DataRegularSeason20242025!$B$3:$B$1315, "&lt;=" &amp; BQ$1, DataRegularSeason20242025!$E$3:$E$1315, $A12)</f>
        <v>38</v>
      </c>
      <c r="BR12">
        <f>SUMIFS(DataRegularSeason20242025!$AA$3:$AA$1315,DataRegularSeason20242025!$B$3:$B$1315, "&lt;=" &amp; BR$1, DataRegularSeason20242025!$D$3:$D$1315, $A12)+SUMIFS(DataRegularSeason20242025!$AB$3:$AB$1315,DataRegularSeason20242025!$B$3:$B$1315, "&lt;=" &amp; BR$1, DataRegularSeason20242025!$E$3:$E$1315, $A12)</f>
        <v>38</v>
      </c>
      <c r="BS12">
        <f>SUMIFS(DataRegularSeason20242025!$AA$3:$AA$1315,DataRegularSeason20242025!$B$3:$B$1315, "&lt;=" &amp; BS$1, DataRegularSeason20242025!$D$3:$D$1315, $A12)+SUMIFS(DataRegularSeason20242025!$AB$3:$AB$1315,DataRegularSeason20242025!$B$3:$B$1315, "&lt;=" &amp; BS$1, DataRegularSeason20242025!$E$3:$E$1315, $A12)</f>
        <v>38</v>
      </c>
      <c r="BT12">
        <f>SUMIFS(DataRegularSeason20242025!$AA$3:$AA$1315,DataRegularSeason20242025!$B$3:$B$1315, "&lt;=" &amp; BT$1, DataRegularSeason20242025!$D$3:$D$1315, $A12)+SUMIFS(DataRegularSeason20242025!$AB$3:$AB$1315,DataRegularSeason20242025!$B$3:$B$1315, "&lt;=" &amp; BT$1, DataRegularSeason20242025!$E$3:$E$1315, $A12)</f>
        <v>39</v>
      </c>
      <c r="BU12">
        <f>SUMIFS(DataRegularSeason20242025!$AA$3:$AA$1315,DataRegularSeason20242025!$B$3:$B$1315, "&lt;=" &amp; BU$1, DataRegularSeason20242025!$D$3:$D$1315, $A12)+SUMIFS(DataRegularSeason20242025!$AB$3:$AB$1315,DataRegularSeason20242025!$B$3:$B$1315, "&lt;=" &amp; BU$1, DataRegularSeason20242025!$E$3:$E$1315, $A12)</f>
        <v>39</v>
      </c>
      <c r="BV12">
        <f>SUMIFS(DataRegularSeason20242025!$AA$3:$AA$1315,DataRegularSeason20242025!$B$3:$B$1315, "&lt;=" &amp; BV$1, DataRegularSeason20242025!$D$3:$D$1315, $A12)+SUMIFS(DataRegularSeason20242025!$AB$3:$AB$1315,DataRegularSeason20242025!$B$3:$B$1315, "&lt;=" &amp; BV$1, DataRegularSeason20242025!$E$3:$E$1315, $A12)</f>
        <v>41</v>
      </c>
      <c r="BW12">
        <f>SUMIFS(DataRegularSeason20242025!$AA$3:$AA$1315,DataRegularSeason20242025!$B$3:$B$1315, "&lt;=" &amp; BW$1, DataRegularSeason20242025!$D$3:$D$1315, $A12)+SUMIFS(DataRegularSeason20242025!$AB$3:$AB$1315,DataRegularSeason20242025!$B$3:$B$1315, "&lt;=" &amp; BW$1, DataRegularSeason20242025!$E$3:$E$1315, $A12)</f>
        <v>41</v>
      </c>
      <c r="BX12">
        <f>SUMIFS(DataRegularSeason20242025!$AA$3:$AA$1315,DataRegularSeason20242025!$B$3:$B$1315, "&lt;=" &amp; BX$1, DataRegularSeason20242025!$D$3:$D$1315, $A12)+SUMIFS(DataRegularSeason20242025!$AB$3:$AB$1315,DataRegularSeason20242025!$B$3:$B$1315, "&lt;=" &amp; BX$1, DataRegularSeason20242025!$E$3:$E$1315, $A12)</f>
        <v>43</v>
      </c>
      <c r="BY12">
        <f>SUMIFS(DataRegularSeason20242025!$AA$3:$AA$1315,DataRegularSeason20242025!$B$3:$B$1315, "&lt;=" &amp; BY$1, DataRegularSeason20242025!$D$3:$D$1315, $A12)+SUMIFS(DataRegularSeason20242025!$AB$3:$AB$1315,DataRegularSeason20242025!$B$3:$B$1315, "&lt;=" &amp; BY$1, DataRegularSeason20242025!$E$3:$E$1315, $A12)</f>
        <v>43</v>
      </c>
      <c r="BZ12">
        <f>SUMIFS(DataRegularSeason20242025!$AA$3:$AA$1315,DataRegularSeason20242025!$B$3:$B$1315, "&lt;=" &amp; BZ$1, DataRegularSeason20242025!$D$3:$D$1315, $A12)+SUMIFS(DataRegularSeason20242025!$AB$3:$AB$1315,DataRegularSeason20242025!$B$3:$B$1315, "&lt;=" &amp; BZ$1, DataRegularSeason20242025!$E$3:$E$1315, $A12)</f>
        <v>43</v>
      </c>
      <c r="CA12">
        <f>SUMIFS(DataRegularSeason20242025!$AA$3:$AA$1315,DataRegularSeason20242025!$B$3:$B$1315, "&lt;=" &amp; CA$1, DataRegularSeason20242025!$D$3:$D$1315, $A12)+SUMIFS(DataRegularSeason20242025!$AB$3:$AB$1315,DataRegularSeason20242025!$B$3:$B$1315, "&lt;=" &amp; CA$1, DataRegularSeason20242025!$E$3:$E$1315, $A12)</f>
        <v>45</v>
      </c>
      <c r="CB12">
        <f>SUMIFS(DataRegularSeason20242025!$AA$3:$AA$1315,DataRegularSeason20242025!$B$3:$B$1315, "&lt;=" &amp; CB$1, DataRegularSeason20242025!$D$3:$D$1315, $A12)+SUMIFS(DataRegularSeason20242025!$AB$3:$AB$1315,DataRegularSeason20242025!$B$3:$B$1315, "&lt;=" &amp; CB$1, DataRegularSeason20242025!$E$3:$E$1315, $A12)</f>
        <v>45</v>
      </c>
      <c r="CC12">
        <f>SUMIFS(DataRegularSeason20242025!$AA$3:$AA$1315,DataRegularSeason20242025!$B$3:$B$1315, "&lt;=" &amp; CC$1, DataRegularSeason20242025!$D$3:$D$1315, $A12)+SUMIFS(DataRegularSeason20242025!$AB$3:$AB$1315,DataRegularSeason20242025!$B$3:$B$1315, "&lt;=" &amp; CC$1, DataRegularSeason20242025!$E$3:$E$1315, $A12)</f>
        <v>45</v>
      </c>
      <c r="CD12">
        <f>SUMIFS(DataRegularSeason20242025!$AA$3:$AA$1315,DataRegularSeason20242025!$B$3:$B$1315, "&lt;=" &amp; CD$1, DataRegularSeason20242025!$D$3:$D$1315, $A12)+SUMIFS(DataRegularSeason20242025!$AB$3:$AB$1315,DataRegularSeason20242025!$B$3:$B$1315, "&lt;=" &amp; CD$1, DataRegularSeason20242025!$E$3:$E$1315, $A12)</f>
        <v>45</v>
      </c>
      <c r="CE12">
        <f>SUMIFS(DataRegularSeason20242025!$AA$3:$AA$1315,DataRegularSeason20242025!$B$3:$B$1315, "&lt;=" &amp; CE$1, DataRegularSeason20242025!$D$3:$D$1315, $A12)+SUMIFS(DataRegularSeason20242025!$AB$3:$AB$1315,DataRegularSeason20242025!$B$3:$B$1315, "&lt;=" &amp; CE$1, DataRegularSeason20242025!$E$3:$E$1315, $A12)</f>
        <v>47</v>
      </c>
      <c r="CF12">
        <f>SUMIFS(DataRegularSeason20242025!$AA$3:$AA$1315,DataRegularSeason20242025!$B$3:$B$1315, "&lt;=" &amp; CF$1, DataRegularSeason20242025!$D$3:$D$1315, $A12)+SUMIFS(DataRegularSeason20242025!$AB$3:$AB$1315,DataRegularSeason20242025!$B$3:$B$1315, "&lt;=" &amp; CF$1, DataRegularSeason20242025!$E$3:$E$1315, $A12)</f>
        <v>47</v>
      </c>
      <c r="CG12">
        <f>SUMIFS(DataRegularSeason20242025!$AA$3:$AA$1315,DataRegularSeason20242025!$B$3:$B$1315, "&lt;=" &amp; CG$1, DataRegularSeason20242025!$D$3:$D$1315, $A12)+SUMIFS(DataRegularSeason20242025!$AB$3:$AB$1315,DataRegularSeason20242025!$B$3:$B$1315, "&lt;=" &amp; CG$1, DataRegularSeason20242025!$E$3:$E$1315, $A12)</f>
        <v>49</v>
      </c>
      <c r="CH12">
        <f>SUMIFS(DataRegularSeason20242025!$AA$3:$AA$1315,DataRegularSeason20242025!$B$3:$B$1315, "&lt;=" &amp; CH$1, DataRegularSeason20242025!$D$3:$D$1315, $A12)+SUMIFS(DataRegularSeason20242025!$AB$3:$AB$1315,DataRegularSeason20242025!$B$3:$B$1315, "&lt;=" &amp; CH$1, DataRegularSeason20242025!$E$3:$E$1315, $A12)</f>
        <v>49</v>
      </c>
      <c r="CI12">
        <f>SUMIFS(DataRegularSeason20242025!$AA$3:$AA$1315,DataRegularSeason20242025!$B$3:$B$1315, "&lt;=" &amp; CI$1, DataRegularSeason20242025!$D$3:$D$1315, $A12)+SUMIFS(DataRegularSeason20242025!$AB$3:$AB$1315,DataRegularSeason20242025!$B$3:$B$1315, "&lt;=" &amp; CI$1, DataRegularSeason20242025!$E$3:$E$1315, $A12)</f>
        <v>49</v>
      </c>
      <c r="CJ12">
        <f>SUMIFS(DataRegularSeason20242025!$AA$3:$AA$1315,DataRegularSeason20242025!$B$3:$B$1315, "&lt;=" &amp; CJ$1, DataRegularSeason20242025!$D$3:$D$1315, $A12)+SUMIFS(DataRegularSeason20242025!$AB$3:$AB$1315,DataRegularSeason20242025!$B$3:$B$1315, "&lt;=" &amp; CJ$1, DataRegularSeason20242025!$E$3:$E$1315, $A12)</f>
        <v>49</v>
      </c>
      <c r="CK12">
        <f>SUMIFS(DataRegularSeason20242025!$AA$3:$AA$1315,DataRegularSeason20242025!$B$3:$B$1315, "&lt;=" &amp; CK$1, DataRegularSeason20242025!$D$3:$D$1315, $A12)+SUMIFS(DataRegularSeason20242025!$AB$3:$AB$1315,DataRegularSeason20242025!$B$3:$B$1315, "&lt;=" &amp; CK$1, DataRegularSeason20242025!$E$3:$E$1315, $A12)</f>
        <v>51</v>
      </c>
      <c r="CL12">
        <f>SUMIFS(DataRegularSeason20242025!$AA$3:$AA$1315,DataRegularSeason20242025!$B$3:$B$1315, "&lt;=" &amp; CL$1, DataRegularSeason20242025!$D$3:$D$1315, $A12)+SUMIFS(DataRegularSeason20242025!$AB$3:$AB$1315,DataRegularSeason20242025!$B$3:$B$1315, "&lt;=" &amp; CL$1, DataRegularSeason20242025!$E$3:$E$1315, $A12)</f>
        <v>51</v>
      </c>
      <c r="CM12">
        <f>SUMIFS(DataRegularSeason20242025!$AA$3:$AA$1315,DataRegularSeason20242025!$B$3:$B$1315, "&lt;=" &amp; CM$1, DataRegularSeason20242025!$D$3:$D$1315, $A12)+SUMIFS(DataRegularSeason20242025!$AB$3:$AB$1315,DataRegularSeason20242025!$B$3:$B$1315, "&lt;=" &amp; CM$1, DataRegularSeason20242025!$E$3:$E$1315, $A12)</f>
        <v>51</v>
      </c>
      <c r="CN12">
        <f>SUMIFS(DataRegularSeason20242025!$AA$3:$AA$1315,DataRegularSeason20242025!$B$3:$B$1315, "&lt;=" &amp; CN$1, DataRegularSeason20242025!$D$3:$D$1315, $A12)+SUMIFS(DataRegularSeason20242025!$AB$3:$AB$1315,DataRegularSeason20242025!$B$3:$B$1315, "&lt;=" &amp; CN$1, DataRegularSeason20242025!$E$3:$E$1315, $A12)</f>
        <v>51</v>
      </c>
      <c r="CO12">
        <f>SUMIFS(DataRegularSeason20242025!$AA$3:$AA$1315,DataRegularSeason20242025!$B$3:$B$1315, "&lt;=" &amp; CO$1, DataRegularSeason20242025!$D$3:$D$1315, $A12)+SUMIFS(DataRegularSeason20242025!$AB$3:$AB$1315,DataRegularSeason20242025!$B$3:$B$1315, "&lt;=" &amp; CO$1, DataRegularSeason20242025!$E$3:$E$1315, $A12)</f>
        <v>51</v>
      </c>
      <c r="CP12">
        <f>SUMIFS(DataRegularSeason20242025!$AA$3:$AA$1315,DataRegularSeason20242025!$B$3:$B$1315, "&lt;=" &amp; CP$1, DataRegularSeason20242025!$D$3:$D$1315, $A12)+SUMIFS(DataRegularSeason20242025!$AB$3:$AB$1315,DataRegularSeason20242025!$B$3:$B$1315, "&lt;=" &amp; CP$1, DataRegularSeason20242025!$E$3:$E$1315, $A12)</f>
        <v>51</v>
      </c>
      <c r="CQ12">
        <f>SUMIFS(DataRegularSeason20242025!$AA$3:$AA$1315,DataRegularSeason20242025!$B$3:$B$1315, "&lt;=" &amp; CQ$1, DataRegularSeason20242025!$D$3:$D$1315, $A12)+SUMIFS(DataRegularSeason20242025!$AB$3:$AB$1315,DataRegularSeason20242025!$B$3:$B$1315, "&lt;=" &amp; CQ$1, DataRegularSeason20242025!$E$3:$E$1315, $A12)</f>
        <v>51</v>
      </c>
      <c r="CR12">
        <f>SUMIFS(DataRegularSeason20242025!$AA$3:$AA$1315,DataRegularSeason20242025!$B$3:$B$1315, "&lt;=" &amp; CR$1, DataRegularSeason20242025!$D$3:$D$1315, $A12)+SUMIFS(DataRegularSeason20242025!$AB$3:$AB$1315,DataRegularSeason20242025!$B$3:$B$1315, "&lt;=" &amp; CR$1, DataRegularSeason20242025!$E$3:$E$1315, $A12)</f>
        <v>51</v>
      </c>
      <c r="CS12">
        <f>SUMIFS(DataRegularSeason20242025!$AA$3:$AA$1315,DataRegularSeason20242025!$B$3:$B$1315, "&lt;=" &amp; CS$1, DataRegularSeason20242025!$D$3:$D$1315, $A12)+SUMIFS(DataRegularSeason20242025!$AB$3:$AB$1315,DataRegularSeason20242025!$B$3:$B$1315, "&lt;=" &amp; CS$1, DataRegularSeason20242025!$E$3:$E$1315, $A12)</f>
        <v>51</v>
      </c>
      <c r="CT12">
        <f>SUMIFS(DataRegularSeason20242025!$AA$3:$AA$1315,DataRegularSeason20242025!$B$3:$B$1315, "&lt;=" &amp; CT$1, DataRegularSeason20242025!$D$3:$D$1315, $A12)+SUMIFS(DataRegularSeason20242025!$AB$3:$AB$1315,DataRegularSeason20242025!$B$3:$B$1315, "&lt;=" &amp; CT$1, DataRegularSeason20242025!$E$3:$E$1315, $A12)</f>
        <v>51</v>
      </c>
      <c r="CU12">
        <f>SUMIFS(DataRegularSeason20242025!$AA$3:$AA$1315,DataRegularSeason20242025!$B$3:$B$1315, "&lt;=" &amp; CU$1, DataRegularSeason20242025!$D$3:$D$1315, $A12)+SUMIFS(DataRegularSeason20242025!$AB$3:$AB$1315,DataRegularSeason20242025!$B$3:$B$1315, "&lt;=" &amp; CU$1, DataRegularSeason20242025!$E$3:$E$1315, $A12)</f>
        <v>53</v>
      </c>
      <c r="CV12">
        <f>SUMIFS(DataRegularSeason20242025!$AA$3:$AA$1315,DataRegularSeason20242025!$B$3:$B$1315, "&lt;=" &amp; CV$1, DataRegularSeason20242025!$D$3:$D$1315, $A12)+SUMIFS(DataRegularSeason20242025!$AB$3:$AB$1315,DataRegularSeason20242025!$B$3:$B$1315, "&lt;=" &amp; CV$1, DataRegularSeason20242025!$E$3:$E$1315, $A12)</f>
        <v>53</v>
      </c>
      <c r="CW12">
        <f>SUMIFS(DataRegularSeason20242025!$AA$3:$AA$1315,DataRegularSeason20242025!$B$3:$B$1315, "&lt;=" &amp; CW$1, DataRegularSeason20242025!$D$3:$D$1315, $A12)+SUMIFS(DataRegularSeason20242025!$AB$3:$AB$1315,DataRegularSeason20242025!$B$3:$B$1315, "&lt;=" &amp; CW$1, DataRegularSeason20242025!$E$3:$E$1315, $A12)</f>
        <v>53</v>
      </c>
      <c r="CX12">
        <f>SUMIFS(DataRegularSeason20242025!$AA$3:$AA$1315,DataRegularSeason20242025!$B$3:$B$1315, "&lt;=" &amp; CX$1, DataRegularSeason20242025!$D$3:$D$1315, $A12)+SUMIFS(DataRegularSeason20242025!$AB$3:$AB$1315,DataRegularSeason20242025!$B$3:$B$1315, "&lt;=" &amp; CX$1, DataRegularSeason20242025!$E$3:$E$1315, $A12)</f>
        <v>54</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56</v>
      </c>
      <c r="DA12">
        <f>SUMIFS(DataRegularSeason20242025!$AA$3:$AA$1315,DataRegularSeason20242025!$B$3:$B$1315, "&lt;=" &amp; DA$1, DataRegularSeason20242025!$D$3:$D$1315, $A12)+SUMIFS(DataRegularSeason20242025!$AB$3:$AB$1315,DataRegularSeason20242025!$B$3:$B$1315, "&lt;=" &amp; DA$1, DataRegularSeason20242025!$E$3:$E$1315, $A12)</f>
        <v>56</v>
      </c>
      <c r="DB12">
        <f>SUMIFS(DataRegularSeason20242025!$AA$3:$AA$1315,DataRegularSeason20242025!$B$3:$B$1315, "&lt;=" &amp; DB$1, DataRegularSeason20242025!$D$3:$D$1315, $A12)+SUMIFS(DataRegularSeason20242025!$AB$3:$AB$1315,DataRegularSeason20242025!$B$3:$B$1315, "&lt;=" &amp; DB$1, DataRegularSeason20242025!$E$3:$E$1315, $A12)</f>
        <v>56</v>
      </c>
      <c r="DC12">
        <f>SUMIFS(DataRegularSeason20242025!$AA$3:$AA$1315,DataRegularSeason20242025!$B$3:$B$1315, "&lt;=" &amp; DC$1, DataRegularSeason20242025!$D$3:$D$1315, $A12)+SUMIFS(DataRegularSeason20242025!$AB$3:$AB$1315,DataRegularSeason20242025!$B$3:$B$1315, "&lt;=" &amp; DC$1, DataRegularSeason20242025!$E$3:$E$1315, $A12)</f>
        <v>57</v>
      </c>
      <c r="DD12">
        <f>SUMIFS(DataRegularSeason20242025!$AA$3:$AA$1315,DataRegularSeason20242025!$B$3:$B$1315, "&lt;=" &amp; DD$1, DataRegularSeason20242025!$D$3:$D$1315, $A12)+SUMIFS(DataRegularSeason20242025!$AB$3:$AB$1315,DataRegularSeason20242025!$B$3:$B$1315, "&lt;=" &amp; DD$1, DataRegularSeason20242025!$E$3:$E$1315, $A12)</f>
        <v>57</v>
      </c>
      <c r="DE12">
        <f>SUMIFS(DataRegularSeason20242025!$AA$3:$AA$1315,DataRegularSeason20242025!$B$3:$B$1315, "&lt;=" &amp; DE$1, DataRegularSeason20242025!$D$3:$D$1315, $A12)+SUMIFS(DataRegularSeason20242025!$AB$3:$AB$1315,DataRegularSeason20242025!$B$3:$B$1315, "&lt;=" &amp; DE$1, DataRegularSeason20242025!$E$3:$E$1315, $A12)</f>
        <v>58</v>
      </c>
      <c r="DF12">
        <f>SUMIFS(DataRegularSeason20242025!$AA$3:$AA$1315,DataRegularSeason20242025!$B$3:$B$1315, "&lt;=" &amp; DF$1, DataRegularSeason20242025!$D$3:$D$1315, $A12)+SUMIFS(DataRegularSeason20242025!$AB$3:$AB$1315,DataRegularSeason20242025!$B$3:$B$1315, "&lt;=" &amp; DF$1, DataRegularSeason20242025!$E$3:$E$1315, $A12)</f>
        <v>58</v>
      </c>
      <c r="DG12">
        <f>SUMIFS(DataRegularSeason20242025!$AA$3:$AA$1315,DataRegularSeason20242025!$B$3:$B$1315, "&lt;=" &amp; DG$1, DataRegularSeason20242025!$D$3:$D$1315, $A12)+SUMIFS(DataRegularSeason20242025!$AB$3:$AB$1315,DataRegularSeason20242025!$B$3:$B$1315, "&lt;=" &amp; DG$1, DataRegularSeason20242025!$E$3:$E$1315, $A12)</f>
        <v>58</v>
      </c>
      <c r="DH12">
        <f>SUMIFS(DataRegularSeason20242025!$AA$3:$AA$1315,DataRegularSeason20242025!$B$3:$B$1315, "&lt;=" &amp; DH$1, DataRegularSeason20242025!$D$3:$D$1315, $A12)+SUMIFS(DataRegularSeason20242025!$AB$3:$AB$1315,DataRegularSeason20242025!$B$3:$B$1315, "&lt;=" &amp; DH$1, DataRegularSeason20242025!$E$3:$E$1315, $A12)</f>
        <v>58</v>
      </c>
      <c r="DI12">
        <f>SUMIFS(DataRegularSeason20242025!$AA$3:$AA$1315,DataRegularSeason20242025!$B$3:$B$1315, "&lt;=" &amp; DI$1, DataRegularSeason20242025!$D$3:$D$1315, $A12)+SUMIFS(DataRegularSeason20242025!$AB$3:$AB$1315,DataRegularSeason20242025!$B$3:$B$1315, "&lt;=" &amp; DI$1, DataRegularSeason20242025!$E$3:$E$1315, $A12)</f>
        <v>58</v>
      </c>
      <c r="DJ12">
        <f>SUMIFS(DataRegularSeason20242025!$AA$3:$AA$1315,DataRegularSeason20242025!$B$3:$B$1315, "&lt;=" &amp; DJ$1, DataRegularSeason20242025!$D$3:$D$1315, $A12)+SUMIFS(DataRegularSeason20242025!$AB$3:$AB$1315,DataRegularSeason20242025!$B$3:$B$1315, "&lt;=" &amp; DJ$1, DataRegularSeason20242025!$E$3:$E$1315, $A12)</f>
        <v>58</v>
      </c>
      <c r="DK12">
        <f>SUMIFS(DataRegularSeason20242025!$AA$3:$AA$1315,DataRegularSeason20242025!$B$3:$B$1315, "&lt;=" &amp; DK$1, DataRegularSeason20242025!$D$3:$D$1315, $A12)+SUMIFS(DataRegularSeason20242025!$AB$3:$AB$1315,DataRegularSeason20242025!$B$3:$B$1315, "&lt;=" &amp; DK$1, DataRegularSeason20242025!$E$3:$E$1315, $A12)</f>
        <v>58</v>
      </c>
      <c r="DL12">
        <f>SUMIFS(DataRegularSeason20242025!$AA$3:$AA$1315,DataRegularSeason20242025!$B$3:$B$1315, "&lt;=" &amp; DL$1, DataRegularSeason20242025!$D$3:$D$1315, $A12)+SUMIFS(DataRegularSeason20242025!$AB$3:$AB$1315,DataRegularSeason20242025!$B$3:$B$1315, "&lt;=" &amp; DL$1, DataRegularSeason20242025!$E$3:$E$1315, $A12)</f>
        <v>58</v>
      </c>
      <c r="DM12">
        <f>SUMIFS(DataRegularSeason20242025!$AA$3:$AA$1315,DataRegularSeason20242025!$B$3:$B$1315, "&lt;=" &amp; DM$1, DataRegularSeason20242025!$D$3:$D$1315, $A12)+SUMIFS(DataRegularSeason20242025!$AB$3:$AB$1315,DataRegularSeason20242025!$B$3:$B$1315, "&lt;=" &amp; DM$1, DataRegularSeason20242025!$E$3:$E$1315, $A12)</f>
        <v>58</v>
      </c>
      <c r="DN12">
        <f>SUMIFS(DataRegularSeason20242025!$AA$3:$AA$1315,DataRegularSeason20242025!$B$3:$B$1315, "&lt;=" &amp; DN$1, DataRegularSeason20242025!$D$3:$D$1315, $A12)+SUMIFS(DataRegularSeason20242025!$AB$3:$AB$1315,DataRegularSeason20242025!$B$3:$B$1315, "&lt;=" &amp; DN$1, DataRegularSeason20242025!$E$3:$E$1315, $A12)</f>
        <v>58</v>
      </c>
      <c r="DO12">
        <f>SUMIFS(DataRegularSeason20242025!$AA$3:$AA$1315,DataRegularSeason20242025!$B$3:$B$1315, "&lt;=" &amp; DO$1, DataRegularSeason20242025!$D$3:$D$1315, $A12)+SUMIFS(DataRegularSeason20242025!$AB$3:$AB$1315,DataRegularSeason20242025!$B$3:$B$1315, "&lt;=" &amp; DO$1, DataRegularSeason20242025!$E$3:$E$1315, $A12)</f>
        <v>58</v>
      </c>
      <c r="DP12">
        <f>SUMIFS(DataRegularSeason20242025!$AA$3:$AA$1315,DataRegularSeason20242025!$B$3:$B$1315, "&lt;=" &amp; DP$1, DataRegularSeason20242025!$D$3:$D$1315, $A12)+SUMIFS(DataRegularSeason20242025!$AB$3:$AB$1315,DataRegularSeason20242025!$B$3:$B$1315, "&lt;=" &amp; DP$1, DataRegularSeason20242025!$E$3:$E$1315, $A12)</f>
        <v>58</v>
      </c>
      <c r="DQ12">
        <f>SUMIFS(DataRegularSeason20242025!$AA$3:$AA$1315,DataRegularSeason20242025!$B$3:$B$1315, "&lt;=" &amp; DQ$1, DataRegularSeason20242025!$D$3:$D$1315, $A12)+SUMIFS(DataRegularSeason20242025!$AB$3:$AB$1315,DataRegularSeason20242025!$B$3:$B$1315, "&lt;=" &amp; DQ$1, DataRegularSeason20242025!$E$3:$E$1315, $A12)</f>
        <v>58</v>
      </c>
      <c r="DR12">
        <f>SUMIFS(DataRegularSeason20242025!$AA$3:$AA$1315,DataRegularSeason20242025!$B$3:$B$1315, "&lt;=" &amp; DR$1, DataRegularSeason20242025!$D$3:$D$1315, $A12)+SUMIFS(DataRegularSeason20242025!$AB$3:$AB$1315,DataRegularSeason20242025!$B$3:$B$1315, "&lt;=" &amp; DR$1, DataRegularSeason20242025!$E$3:$E$1315, $A12)</f>
        <v>58</v>
      </c>
      <c r="DS12">
        <f>SUMIFS(DataRegularSeason20242025!$AA$3:$AA$1315,DataRegularSeason20242025!$B$3:$B$1315, "&lt;=" &amp; DS$1, DataRegularSeason20242025!$D$3:$D$1315, $A12)+SUMIFS(DataRegularSeason20242025!$AB$3:$AB$1315,DataRegularSeason20242025!$B$3:$B$1315, "&lt;=" &amp; DS$1, DataRegularSeason20242025!$E$3:$E$1315, $A12)</f>
        <v>58</v>
      </c>
      <c r="DT12">
        <f>SUMIFS(DataRegularSeason20242025!$AA$3:$AA$1315,DataRegularSeason20242025!$B$3:$B$1315, "&lt;=" &amp; DT$1, DataRegularSeason20242025!$D$3:$D$1315, $A12)+SUMIFS(DataRegularSeason20242025!$AB$3:$AB$1315,DataRegularSeason20242025!$B$3:$B$1315, "&lt;=" &amp; DT$1, DataRegularSeason20242025!$E$3:$E$1315, $A12)</f>
        <v>58</v>
      </c>
      <c r="DU12">
        <f>SUMIFS(DataRegularSeason20242025!$AA$3:$AA$1315,DataRegularSeason20242025!$B$3:$B$1315, "&lt;=" &amp; DU$1, DataRegularSeason20242025!$D$3:$D$1315, $A12)+SUMIFS(DataRegularSeason20242025!$AB$3:$AB$1315,DataRegularSeason20242025!$B$3:$B$1315, "&lt;=" &amp; DU$1, DataRegularSeason20242025!$E$3:$E$1315, $A12)</f>
        <v>58</v>
      </c>
      <c r="DV12">
        <f>SUMIFS(DataRegularSeason20242025!$AA$3:$AA$1315,DataRegularSeason20242025!$B$3:$B$1315, "&lt;=" &amp; DV$1, DataRegularSeason20242025!$D$3:$D$1315, $A12)+SUMIFS(DataRegularSeason20242025!$AB$3:$AB$1315,DataRegularSeason20242025!$B$3:$B$1315, "&lt;=" &amp; DV$1, DataRegularSeason20242025!$E$3:$E$1315, $A12)</f>
        <v>58</v>
      </c>
      <c r="DW12">
        <f>SUMIFS(DataRegularSeason20242025!$AA$3:$AA$1315,DataRegularSeason20242025!$B$3:$B$1315, "&lt;=" &amp; DW$1, DataRegularSeason20242025!$D$3:$D$1315, $A12)+SUMIFS(DataRegularSeason20242025!$AB$3:$AB$1315,DataRegularSeason20242025!$B$3:$B$1315, "&lt;=" &amp; DW$1, DataRegularSeason20242025!$E$3:$E$1315, $A12)</f>
        <v>58</v>
      </c>
      <c r="DX12">
        <f>SUMIFS(DataRegularSeason20242025!$AA$3:$AA$1315,DataRegularSeason20242025!$B$3:$B$1315, "&lt;=" &amp; DX$1, DataRegularSeason20242025!$D$3:$D$1315, $A12)+SUMIFS(DataRegularSeason20242025!$AB$3:$AB$1315,DataRegularSeason20242025!$B$3:$B$1315, "&lt;=" &amp; DX$1, DataRegularSeason20242025!$E$3:$E$1315, $A12)</f>
        <v>58</v>
      </c>
      <c r="DY12">
        <f>SUMIFS(DataRegularSeason20242025!$AA$3:$AA$1315,DataRegularSeason20242025!$B$3:$B$1315, "&lt;=" &amp; DY$1, DataRegularSeason20242025!$D$3:$D$1315, $A12)+SUMIFS(DataRegularSeason20242025!$AB$3:$AB$1315,DataRegularSeason20242025!$B$3:$B$1315, "&lt;=" &amp; DY$1, DataRegularSeason20242025!$E$3:$E$1315, $A12)</f>
        <v>58</v>
      </c>
      <c r="DZ12">
        <f>SUMIFS(DataRegularSeason20242025!$AA$3:$AA$1315,DataRegularSeason20242025!$B$3:$B$1315, "&lt;=" &amp; DZ$1, DataRegularSeason20242025!$D$3:$D$1315, $A12)+SUMIFS(DataRegularSeason20242025!$AB$3:$AB$1315,DataRegularSeason20242025!$B$3:$B$1315, "&lt;=" &amp; DZ$1, DataRegularSeason20242025!$E$3:$E$1315, $A12)</f>
        <v>58</v>
      </c>
      <c r="EA12">
        <f>SUMIFS(DataRegularSeason20242025!$AA$3:$AA$1315,DataRegularSeason20242025!$B$3:$B$1315, "&lt;=" &amp; EA$1, DataRegularSeason20242025!$D$3:$D$1315, $A12)+SUMIFS(DataRegularSeason20242025!$AB$3:$AB$1315,DataRegularSeason20242025!$B$3:$B$1315, "&lt;=" &amp; EA$1, DataRegularSeason20242025!$E$3:$E$1315, $A12)</f>
        <v>58</v>
      </c>
      <c r="EB12">
        <f>SUMIFS(DataRegularSeason20242025!$AA$3:$AA$1315,DataRegularSeason20242025!$B$3:$B$1315, "&lt;=" &amp; EB$1, DataRegularSeason20242025!$D$3:$D$1315, $A12)+SUMIFS(DataRegularSeason20242025!$AB$3:$AB$1315,DataRegularSeason20242025!$B$3:$B$1315, "&lt;=" &amp; EB$1, DataRegularSeason20242025!$E$3:$E$1315, $A12)</f>
        <v>58</v>
      </c>
      <c r="EC12">
        <f>SUMIFS(DataRegularSeason20242025!$AA$3:$AA$1315,DataRegularSeason20242025!$B$3:$B$1315, "&lt;=" &amp; EC$1, DataRegularSeason20242025!$D$3:$D$1315, $A12)+SUMIFS(DataRegularSeason20242025!$AB$3:$AB$1315,DataRegularSeason20242025!$B$3:$B$1315, "&lt;=" &amp; EC$1, DataRegularSeason20242025!$E$3:$E$1315, $A12)</f>
        <v>58</v>
      </c>
      <c r="ED12">
        <f>SUMIFS(DataRegularSeason20242025!$AA$3:$AA$1315,DataRegularSeason20242025!$B$3:$B$1315, "&lt;=" &amp; ED$1, DataRegularSeason20242025!$D$3:$D$1315, $A12)+SUMIFS(DataRegularSeason20242025!$AB$3:$AB$1315,DataRegularSeason20242025!$B$3:$B$1315, "&lt;=" &amp; ED$1, DataRegularSeason20242025!$E$3:$E$1315, $A12)</f>
        <v>58</v>
      </c>
      <c r="EE12">
        <f>SUMIFS(DataRegularSeason20242025!$AA$3:$AA$1315,DataRegularSeason20242025!$B$3:$B$1315, "&lt;=" &amp; EE$1, DataRegularSeason20242025!$D$3:$D$1315, $A12)+SUMIFS(DataRegularSeason20242025!$AB$3:$AB$1315,DataRegularSeason20242025!$B$3:$B$1315, "&lt;=" &amp; EE$1, DataRegularSeason20242025!$E$3:$E$1315, $A12)</f>
        <v>58</v>
      </c>
      <c r="EF12">
        <f>SUMIFS(DataRegularSeason20242025!$AA$3:$AA$1315,DataRegularSeason20242025!$B$3:$B$1315, "&lt;=" &amp; EF$1, DataRegularSeason20242025!$D$3:$D$1315, $A12)+SUMIFS(DataRegularSeason20242025!$AB$3:$AB$1315,DataRegularSeason20242025!$B$3:$B$1315, "&lt;=" &amp; EF$1, DataRegularSeason20242025!$E$3:$E$1315, $A12)</f>
        <v>58</v>
      </c>
      <c r="EG12">
        <f>SUMIFS(DataRegularSeason20242025!$AA$3:$AA$1315,DataRegularSeason20242025!$B$3:$B$1315, "&lt;=" &amp; EG$1, DataRegularSeason20242025!$D$3:$D$1315, $A12)+SUMIFS(DataRegularSeason20242025!$AB$3:$AB$1315,DataRegularSeason20242025!$B$3:$B$1315, "&lt;=" &amp; EG$1, DataRegularSeason20242025!$E$3:$E$1315, $A12)</f>
        <v>58</v>
      </c>
      <c r="EH12">
        <f>SUMIFS(DataRegularSeason20242025!$AA$3:$AA$1315,DataRegularSeason20242025!$B$3:$B$1315, "&lt;=" &amp; EH$1, DataRegularSeason20242025!$D$3:$D$1315, $A12)+SUMIFS(DataRegularSeason20242025!$AB$3:$AB$1315,DataRegularSeason20242025!$B$3:$B$1315, "&lt;=" &amp; EH$1, DataRegularSeason20242025!$E$3:$E$1315, $A12)</f>
        <v>58</v>
      </c>
      <c r="EI12">
        <f>SUMIFS(DataRegularSeason20242025!$AA$3:$AA$1315,DataRegularSeason20242025!$B$3:$B$1315, "&lt;=" &amp; EI$1, DataRegularSeason20242025!$D$3:$D$1315, $A12)+SUMIFS(DataRegularSeason20242025!$AB$3:$AB$1315,DataRegularSeason20242025!$B$3:$B$1315, "&lt;=" &amp; EI$1, DataRegularSeason20242025!$E$3:$E$1315, $A12)</f>
        <v>58</v>
      </c>
      <c r="EJ12">
        <f>SUMIFS(DataRegularSeason20242025!$AA$3:$AA$1315,DataRegularSeason20242025!$B$3:$B$1315, "&lt;=" &amp; EJ$1, DataRegularSeason20242025!$D$3:$D$1315, $A12)+SUMIFS(DataRegularSeason20242025!$AB$3:$AB$1315,DataRegularSeason20242025!$B$3:$B$1315, "&lt;=" &amp; EJ$1, DataRegularSeason20242025!$E$3:$E$1315, $A12)</f>
        <v>58</v>
      </c>
      <c r="EK12">
        <f>SUMIFS(DataRegularSeason20242025!$AA$3:$AA$1315,DataRegularSeason20242025!$B$3:$B$1315, "&lt;=" &amp; EK$1, DataRegularSeason20242025!$D$3:$D$1315, $A12)+SUMIFS(DataRegularSeason20242025!$AB$3:$AB$1315,DataRegularSeason20242025!$B$3:$B$1315, "&lt;=" &amp; EK$1, DataRegularSeason20242025!$E$3:$E$1315, $A12)</f>
        <v>58</v>
      </c>
      <c r="EL12">
        <f>SUMIFS(DataRegularSeason20242025!$AA$3:$AA$1315,DataRegularSeason20242025!$B$3:$B$1315, "&lt;=" &amp; EL$1, DataRegularSeason20242025!$D$3:$D$1315, $A12)+SUMIFS(DataRegularSeason20242025!$AB$3:$AB$1315,DataRegularSeason20242025!$B$3:$B$1315, "&lt;=" &amp; EL$1, DataRegularSeason20242025!$E$3:$E$1315, $A12)</f>
        <v>58</v>
      </c>
      <c r="EM12">
        <f>SUMIFS(DataRegularSeason20242025!$AA$3:$AA$1315,DataRegularSeason20242025!$B$3:$B$1315, "&lt;=" &amp; EM$1, DataRegularSeason20242025!$D$3:$D$1315, $A12)+SUMIFS(DataRegularSeason20242025!$AB$3:$AB$1315,DataRegularSeason20242025!$B$3:$B$1315, "&lt;=" &amp; EM$1, DataRegularSeason20242025!$E$3:$E$1315, $A12)</f>
        <v>58</v>
      </c>
      <c r="EN12">
        <f>SUMIFS(DataRegularSeason20242025!$AA$3:$AA$1315,DataRegularSeason20242025!$B$3:$B$1315, "&lt;=" &amp; EN$1, DataRegularSeason20242025!$D$3:$D$1315, $A12)+SUMIFS(DataRegularSeason20242025!$AB$3:$AB$1315,DataRegularSeason20242025!$B$3:$B$1315, "&lt;=" &amp; EN$1, DataRegularSeason20242025!$E$3:$E$1315, $A12)</f>
        <v>58</v>
      </c>
      <c r="EO12">
        <f>SUMIFS(DataRegularSeason20242025!$AA$3:$AA$1315,DataRegularSeason20242025!$B$3:$B$1315, "&lt;=" &amp; EO$1, DataRegularSeason20242025!$D$3:$D$1315, $A12)+SUMIFS(DataRegularSeason20242025!$AB$3:$AB$1315,DataRegularSeason20242025!$B$3:$B$1315, "&lt;=" &amp; EO$1, DataRegularSeason20242025!$E$3:$E$1315, $A12)</f>
        <v>58</v>
      </c>
      <c r="EP12">
        <f>SUMIFS(DataRegularSeason20242025!$AA$3:$AA$1315,DataRegularSeason20242025!$B$3:$B$1315, "&lt;=" &amp; EP$1, DataRegularSeason20242025!$D$3:$D$1315, $A12)+SUMIFS(DataRegularSeason20242025!$AB$3:$AB$1315,DataRegularSeason20242025!$B$3:$B$1315, "&lt;=" &amp; EP$1, DataRegularSeason20242025!$E$3:$E$1315, $A12)</f>
        <v>58</v>
      </c>
      <c r="EQ12">
        <f>SUMIFS(DataRegularSeason20242025!$AA$3:$AA$1315,DataRegularSeason20242025!$B$3:$B$1315, "&lt;=" &amp; EQ$1, DataRegularSeason20242025!$D$3:$D$1315, $A12)+SUMIFS(DataRegularSeason20242025!$AB$3:$AB$1315,DataRegularSeason20242025!$B$3:$B$1315, "&lt;=" &amp; EQ$1, DataRegularSeason20242025!$E$3:$E$1315, $A12)</f>
        <v>58</v>
      </c>
      <c r="ER12">
        <f>SUMIFS(DataRegularSeason20242025!$AA$3:$AA$1315,DataRegularSeason20242025!$B$3:$B$1315, "&lt;=" &amp; ER$1, DataRegularSeason20242025!$D$3:$D$1315, $A12)+SUMIFS(DataRegularSeason20242025!$AB$3:$AB$1315,DataRegularSeason20242025!$B$3:$B$1315, "&lt;=" &amp; ER$1, DataRegularSeason20242025!$E$3:$E$1315, $A12)</f>
        <v>58</v>
      </c>
      <c r="ES12">
        <f>SUMIFS(DataRegularSeason20242025!$AA$3:$AA$1315,DataRegularSeason20242025!$B$3:$B$1315, "&lt;=" &amp; ES$1, DataRegularSeason20242025!$D$3:$D$1315, $A12)+SUMIFS(DataRegularSeason20242025!$AB$3:$AB$1315,DataRegularSeason20242025!$B$3:$B$1315, "&lt;=" &amp; ES$1, DataRegularSeason20242025!$E$3:$E$1315, $A12)</f>
        <v>58</v>
      </c>
      <c r="ET12">
        <f>SUMIFS(DataRegularSeason20242025!$AA$3:$AA$1315,DataRegularSeason20242025!$B$3:$B$1315, "&lt;=" &amp; ET$1, DataRegularSeason20242025!$D$3:$D$1315, $A12)+SUMIFS(DataRegularSeason20242025!$AB$3:$AB$1315,DataRegularSeason20242025!$B$3:$B$1315, "&lt;=" &amp; ET$1, DataRegularSeason20242025!$E$3:$E$1315, $A12)</f>
        <v>58</v>
      </c>
      <c r="EU12">
        <f>SUMIFS(DataRegularSeason20242025!$AA$3:$AA$1315,DataRegularSeason20242025!$B$3:$B$1315, "&lt;=" &amp; EU$1, DataRegularSeason20242025!$D$3:$D$1315, $A12)+SUMIFS(DataRegularSeason20242025!$AB$3:$AB$1315,DataRegularSeason20242025!$B$3:$B$1315, "&lt;=" &amp; EU$1, DataRegularSeason20242025!$E$3:$E$1315, $A12)</f>
        <v>58</v>
      </c>
      <c r="EV12">
        <f>SUMIFS(DataRegularSeason20242025!$AA$3:$AA$1315,DataRegularSeason20242025!$B$3:$B$1315, "&lt;=" &amp; EV$1, DataRegularSeason20242025!$D$3:$D$1315, $A12)+SUMIFS(DataRegularSeason20242025!$AB$3:$AB$1315,DataRegularSeason20242025!$B$3:$B$1315, "&lt;=" &amp; EV$1, DataRegularSeason20242025!$E$3:$E$1315, $A12)</f>
        <v>58</v>
      </c>
      <c r="EW12">
        <f>SUMIFS(DataRegularSeason20242025!$AA$3:$AA$1315,DataRegularSeason20242025!$B$3:$B$1315, "&lt;=" &amp; EW$1, DataRegularSeason20242025!$D$3:$D$1315, $A12)+SUMIFS(DataRegularSeason20242025!$AB$3:$AB$1315,DataRegularSeason20242025!$B$3:$B$1315, "&lt;=" &amp; EW$1, DataRegularSeason20242025!$E$3:$E$1315, $A12)</f>
        <v>58</v>
      </c>
      <c r="EX12">
        <f>SUMIFS(DataRegularSeason20242025!$AA$3:$AA$1315,DataRegularSeason20242025!$B$3:$B$1315, "&lt;=" &amp; EX$1, DataRegularSeason20242025!$D$3:$D$1315, $A12)+SUMIFS(DataRegularSeason20242025!$AB$3:$AB$1315,DataRegularSeason20242025!$B$3:$B$1315, "&lt;=" &amp; EX$1, DataRegularSeason20242025!$E$3:$E$1315, $A12)</f>
        <v>58</v>
      </c>
      <c r="EY12">
        <f>SUMIFS(DataRegularSeason20242025!$AA$3:$AA$1315,DataRegularSeason20242025!$B$3:$B$1315, "&lt;=" &amp; EY$1, DataRegularSeason20242025!$D$3:$D$1315, $A12)+SUMIFS(DataRegularSeason20242025!$AB$3:$AB$1315,DataRegularSeason20242025!$B$3:$B$1315, "&lt;=" &amp; EY$1, DataRegularSeason20242025!$E$3:$E$1315, $A12)</f>
        <v>58</v>
      </c>
      <c r="EZ12">
        <f>SUMIFS(DataRegularSeason20242025!$AA$3:$AA$1315,DataRegularSeason20242025!$B$3:$B$1315, "&lt;=" &amp; EZ$1, DataRegularSeason20242025!$D$3:$D$1315, $A12)+SUMIFS(DataRegularSeason20242025!$AB$3:$AB$1315,DataRegularSeason20242025!$B$3:$B$1315, "&lt;=" &amp; EZ$1, DataRegularSeason20242025!$E$3:$E$1315, $A12)</f>
        <v>58</v>
      </c>
      <c r="FA12">
        <f>SUMIFS(DataRegularSeason20242025!$AA$3:$AA$1315,DataRegularSeason20242025!$B$3:$B$1315, "&lt;=" &amp; FA$1, DataRegularSeason20242025!$D$3:$D$1315, $A12)+SUMIFS(DataRegularSeason20242025!$AB$3:$AB$1315,DataRegularSeason20242025!$B$3:$B$1315, "&lt;=" &amp; FA$1, DataRegularSeason20242025!$E$3:$E$1315, $A12)</f>
        <v>58</v>
      </c>
      <c r="FB12">
        <f>SUMIFS(DataRegularSeason20242025!$AA$3:$AA$1315,DataRegularSeason20242025!$B$3:$B$1315, "&lt;=" &amp; FB$1, DataRegularSeason20242025!$D$3:$D$1315, $A12)+SUMIFS(DataRegularSeason20242025!$AB$3:$AB$1315,DataRegularSeason20242025!$B$3:$B$1315, "&lt;=" &amp; FB$1, DataRegularSeason20242025!$E$3:$E$1315, $A12)</f>
        <v>58</v>
      </c>
      <c r="FC12">
        <f>SUMIFS(DataRegularSeason20242025!$AA$3:$AA$1315,DataRegularSeason20242025!$B$3:$B$1315, "&lt;=" &amp; FC$1, DataRegularSeason20242025!$D$3:$D$1315, $A12)+SUMIFS(DataRegularSeason20242025!$AB$3:$AB$1315,DataRegularSeason20242025!$B$3:$B$1315, "&lt;=" &amp; FC$1, DataRegularSeason20242025!$E$3:$E$1315, $A12)</f>
        <v>58</v>
      </c>
      <c r="FD12">
        <f>SUMIFS(DataRegularSeason20242025!$AA$3:$AA$1315,DataRegularSeason20242025!$B$3:$B$1315, "&lt;=" &amp; FD$1, DataRegularSeason20242025!$D$3:$D$1315, $A12)+SUMIFS(DataRegularSeason20242025!$AB$3:$AB$1315,DataRegularSeason20242025!$B$3:$B$1315, "&lt;=" &amp; FD$1, DataRegularSeason20242025!$E$3:$E$1315, $A12)</f>
        <v>58</v>
      </c>
      <c r="FE12">
        <f>SUMIFS(DataRegularSeason20242025!$AA$3:$AA$1315,DataRegularSeason20242025!$B$3:$B$1315, "&lt;=" &amp; FE$1, DataRegularSeason20242025!$D$3:$D$1315, $A12)+SUMIFS(DataRegularSeason20242025!$AB$3:$AB$1315,DataRegularSeason20242025!$B$3:$B$1315, "&lt;=" &amp; FE$1, DataRegularSeason20242025!$E$3:$E$1315, $A12)</f>
        <v>58</v>
      </c>
      <c r="FF12">
        <f>SUMIFS(DataRegularSeason20242025!$AA$3:$AA$1315,DataRegularSeason20242025!$B$3:$B$1315, "&lt;=" &amp; FF$1, DataRegularSeason20242025!$D$3:$D$1315, $A12)+SUMIFS(DataRegularSeason20242025!$AB$3:$AB$1315,DataRegularSeason20242025!$B$3:$B$1315, "&lt;=" &amp; FF$1, DataRegularSeason20242025!$E$3:$E$1315, $A12)</f>
        <v>58</v>
      </c>
      <c r="FG12">
        <f>SUMIFS(DataRegularSeason20242025!$AA$3:$AA$1315,DataRegularSeason20242025!$B$3:$B$1315, "&lt;=" &amp; FG$1, DataRegularSeason20242025!$D$3:$D$1315, $A12)+SUMIFS(DataRegularSeason20242025!$AB$3:$AB$1315,DataRegularSeason20242025!$B$3:$B$1315, "&lt;=" &amp; FG$1, DataRegularSeason20242025!$E$3:$E$1315, $A12)</f>
        <v>58</v>
      </c>
      <c r="FH12">
        <f>SUMIFS(DataRegularSeason20242025!$AA$3:$AA$1315,DataRegularSeason20242025!$B$3:$B$1315, "&lt;=" &amp; FH$1, DataRegularSeason20242025!$D$3:$D$1315, $A12)+SUMIFS(DataRegularSeason20242025!$AB$3:$AB$1315,DataRegularSeason20242025!$B$3:$B$1315, "&lt;=" &amp; FH$1, DataRegularSeason20242025!$E$3:$E$1315, $A12)</f>
        <v>58</v>
      </c>
      <c r="FI12">
        <f>SUMIFS(DataRegularSeason20242025!$AA$3:$AA$1315,DataRegularSeason20242025!$B$3:$B$1315, "&lt;=" &amp; FI$1, DataRegularSeason20242025!$D$3:$D$1315, $A12)+SUMIFS(DataRegularSeason20242025!$AB$3:$AB$1315,DataRegularSeason20242025!$B$3:$B$1315, "&lt;=" &amp; FI$1, DataRegularSeason20242025!$E$3:$E$1315, $A12)</f>
        <v>58</v>
      </c>
      <c r="FJ12">
        <f>SUMIFS(DataRegularSeason20242025!$AA$3:$AA$1315,DataRegularSeason20242025!$B$3:$B$1315, "&lt;=" &amp; FJ$1, DataRegularSeason20242025!$D$3:$D$1315, $A12)+SUMIFS(DataRegularSeason20242025!$AB$3:$AB$1315,DataRegularSeason20242025!$B$3:$B$1315, "&lt;=" &amp; FJ$1, DataRegularSeason20242025!$E$3:$E$1315, $A12)</f>
        <v>58</v>
      </c>
      <c r="FK12">
        <f>SUMIFS(DataRegularSeason20242025!$AA$3:$AA$1315,DataRegularSeason20242025!$B$3:$B$1315, "&lt;=" &amp; FK$1, DataRegularSeason20242025!$D$3:$D$1315, $A12)+SUMIFS(DataRegularSeason20242025!$AB$3:$AB$1315,DataRegularSeason20242025!$B$3:$B$1315, "&lt;=" &amp; FK$1, DataRegularSeason20242025!$E$3:$E$1315, $A12)</f>
        <v>58</v>
      </c>
      <c r="FL12">
        <f>SUMIFS(DataRegularSeason20242025!$AA$3:$AA$1315,DataRegularSeason20242025!$B$3:$B$1315, "&lt;=" &amp; FL$1, DataRegularSeason20242025!$D$3:$D$1315, $A12)+SUMIFS(DataRegularSeason20242025!$AB$3:$AB$1315,DataRegularSeason20242025!$B$3:$B$1315, "&lt;=" &amp; FL$1, DataRegularSeason20242025!$E$3:$E$1315, $A12)</f>
        <v>58</v>
      </c>
      <c r="FM12">
        <f>SUMIFS(DataRegularSeason20242025!$AA$3:$AA$1315,DataRegularSeason20242025!$B$3:$B$1315, "&lt;=" &amp; FM$1, DataRegularSeason20242025!$D$3:$D$1315, $A12)+SUMIFS(DataRegularSeason20242025!$AB$3:$AB$1315,DataRegularSeason20242025!$B$3:$B$1315, "&lt;=" &amp; FM$1, DataRegularSeason20242025!$E$3:$E$1315, $A12)</f>
        <v>58</v>
      </c>
      <c r="FN12">
        <f>SUMIFS(DataRegularSeason20242025!$AA$3:$AA$1315,DataRegularSeason20242025!$B$3:$B$1315, "&lt;=" &amp; FN$1, DataRegularSeason20242025!$D$3:$D$1315, $A12)+SUMIFS(DataRegularSeason20242025!$AB$3:$AB$1315,DataRegularSeason20242025!$B$3:$B$1315, "&lt;=" &amp; FN$1, DataRegularSeason20242025!$E$3:$E$1315, $A12)</f>
        <v>58</v>
      </c>
      <c r="FO12">
        <f>SUMIFS(DataRegularSeason20242025!$AA$3:$AA$1315,DataRegularSeason20242025!$B$3:$B$1315, "&lt;=" &amp; FO$1, DataRegularSeason20242025!$D$3:$D$1315, $A12)+SUMIFS(DataRegularSeason20242025!$AB$3:$AB$1315,DataRegularSeason20242025!$B$3:$B$1315, "&lt;=" &amp; FO$1, DataRegularSeason20242025!$E$3:$E$1315, $A12)</f>
        <v>58</v>
      </c>
      <c r="FP12">
        <f>SUMIFS(DataRegularSeason20242025!$AA$3:$AA$1315,DataRegularSeason20242025!$B$3:$B$1315, "&lt;=" &amp; FP$1, DataRegularSeason20242025!$D$3:$D$1315, $A12)+SUMIFS(DataRegularSeason20242025!$AB$3:$AB$1315,DataRegularSeason20242025!$B$3:$B$1315, "&lt;=" &amp; FP$1, DataRegularSeason20242025!$E$3:$E$1315, $A12)</f>
        <v>58</v>
      </c>
      <c r="FQ12">
        <f>SUMIFS(DataRegularSeason20242025!$AA$3:$AA$1315,DataRegularSeason20242025!$B$3:$B$1315, "&lt;=" &amp; FQ$1, DataRegularSeason20242025!$D$3:$D$1315, $A12)+SUMIFS(DataRegularSeason20242025!$AB$3:$AB$1315,DataRegularSeason20242025!$B$3:$B$1315, "&lt;=" &amp; FQ$1, DataRegularSeason20242025!$E$3:$E$1315, $A12)</f>
        <v>58</v>
      </c>
      <c r="FR12">
        <f>SUMIFS(DataRegularSeason20242025!$AA$3:$AA$1315,DataRegularSeason20242025!$B$3:$B$1315, "&lt;=" &amp; FR$1, DataRegularSeason20242025!$D$3:$D$1315, $A12)+SUMIFS(DataRegularSeason20242025!$AB$3:$AB$1315,DataRegularSeason20242025!$B$3:$B$1315, "&lt;=" &amp; FR$1, DataRegularSeason20242025!$E$3:$E$1315, $A12)</f>
        <v>58</v>
      </c>
      <c r="FS12">
        <f>SUMIFS(DataRegularSeason20242025!$AA$3:$AA$1315,DataRegularSeason20242025!$B$3:$B$1315, "&lt;=" &amp; FS$1, DataRegularSeason20242025!$D$3:$D$1315, $A12)+SUMIFS(DataRegularSeason20242025!$AB$3:$AB$1315,DataRegularSeason20242025!$B$3:$B$1315, "&lt;=" &amp; FS$1, DataRegularSeason20242025!$E$3:$E$1315, $A12)</f>
        <v>58</v>
      </c>
      <c r="FT12">
        <f>SUMIFS(DataRegularSeason20242025!$AA$3:$AA$1315,DataRegularSeason20242025!$B$3:$B$1315, "&lt;=" &amp; FT$1, DataRegularSeason20242025!$D$3:$D$1315, $A12)+SUMIFS(DataRegularSeason20242025!$AB$3:$AB$1315,DataRegularSeason20242025!$B$3:$B$1315, "&lt;=" &amp; FT$1, DataRegularSeason20242025!$E$3:$E$1315, $A12)</f>
        <v>58</v>
      </c>
      <c r="FU12">
        <f>SUMIFS(DataRegularSeason20242025!$AA$3:$AA$1315,DataRegularSeason20242025!$B$3:$B$1315, "&lt;=" &amp; FU$1, DataRegularSeason20242025!$D$3:$D$1315, $A12)+SUMIFS(DataRegularSeason20242025!$AB$3:$AB$1315,DataRegularSeason20242025!$B$3:$B$1315, "&lt;=" &amp; FU$1, DataRegularSeason20242025!$E$3:$E$1315, $A12)</f>
        <v>58</v>
      </c>
      <c r="FV12">
        <f>SUMIFS(DataRegularSeason20242025!$AA$3:$AA$1315,DataRegularSeason20242025!$B$3:$B$1315, "&lt;=" &amp; FV$1, DataRegularSeason20242025!$D$3:$D$1315, $A12)+SUMIFS(DataRegularSeason20242025!$AB$3:$AB$1315,DataRegularSeason20242025!$B$3:$B$1315, "&lt;=" &amp; FV$1, DataRegularSeason20242025!$E$3:$E$1315, $A12)</f>
        <v>58</v>
      </c>
      <c r="FW12">
        <f>SUMIFS(DataRegularSeason20242025!$AA$3:$AA$1315,DataRegularSeason20242025!$B$3:$B$1315, "&lt;=" &amp; FW$1, DataRegularSeason20242025!$D$3:$D$1315, $A12)+SUMIFS(DataRegularSeason20242025!$AB$3:$AB$1315,DataRegularSeason20242025!$B$3:$B$1315, "&lt;=" &amp; FW$1, DataRegularSeason20242025!$E$3:$E$1315, $A12)</f>
        <v>58</v>
      </c>
      <c r="FX12">
        <f>SUMIFS(DataRegularSeason20242025!$AA$3:$AA$1315,DataRegularSeason20242025!$B$3:$B$1315, "&lt;=" &amp; FX$1, DataRegularSeason20242025!$D$3:$D$1315, $A12)+SUMIFS(DataRegularSeason20242025!$AB$3:$AB$1315,DataRegularSeason20242025!$B$3:$B$1315, "&lt;=" &amp; FX$1, DataRegularSeason20242025!$E$3:$E$1315, $A12)</f>
        <v>58</v>
      </c>
      <c r="FY12">
        <f>SUMIFS(DataRegularSeason20242025!$AA$3:$AA$1315,DataRegularSeason20242025!$B$3:$B$1315, "&lt;=" &amp; FY$1, DataRegularSeason20242025!$D$3:$D$1315, $A12)+SUMIFS(DataRegularSeason20242025!$AB$3:$AB$1315,DataRegularSeason20242025!$B$3:$B$1315, "&lt;=" &amp; FY$1, DataRegularSeason20242025!$E$3:$E$1315, $A12)</f>
        <v>58</v>
      </c>
      <c r="FZ12">
        <f>SUMIFS(DataRegularSeason20242025!$AA$3:$AA$1315,DataRegularSeason20242025!$B$3:$B$1315, "&lt;=" &amp; FZ$1, DataRegularSeason20242025!$D$3:$D$1315, $A12)+SUMIFS(DataRegularSeason20242025!$AB$3:$AB$1315,DataRegularSeason20242025!$B$3:$B$1315, "&lt;=" &amp; FZ$1, DataRegularSeason20242025!$E$3:$E$1315, $A12)</f>
        <v>58</v>
      </c>
      <c r="GA12">
        <f>SUMIFS(DataRegularSeason20242025!$AA$3:$AA$1315,DataRegularSeason20242025!$B$3:$B$1315, "&lt;=" &amp; GA$1, DataRegularSeason20242025!$D$3:$D$1315, $A12)+SUMIFS(DataRegularSeason20242025!$AB$3:$AB$1315,DataRegularSeason20242025!$B$3:$B$1315, "&lt;=" &amp; GA$1, DataRegularSeason20242025!$E$3:$E$1315, $A12)</f>
        <v>58</v>
      </c>
      <c r="GB12">
        <f>SUMIFS(DataRegularSeason20242025!$AA$3:$AA$1315,DataRegularSeason20242025!$B$3:$B$1315, "&lt;=" &amp; GB$1, DataRegularSeason20242025!$D$3:$D$1315, $A12)+SUMIFS(DataRegularSeason20242025!$AB$3:$AB$1315,DataRegularSeason20242025!$B$3:$B$1315, "&lt;=" &amp; GB$1, DataRegularSeason20242025!$E$3:$E$1315, $A12)</f>
        <v>58</v>
      </c>
      <c r="GC12">
        <f>SUMIFS(DataRegularSeason20242025!$AA$3:$AA$1315,DataRegularSeason20242025!$B$3:$B$1315, "&lt;=" &amp; GC$1, DataRegularSeason20242025!$D$3:$D$1315, $A12)+SUMIFS(DataRegularSeason20242025!$AB$3:$AB$1315,DataRegularSeason20242025!$B$3:$B$1315, "&lt;=" &amp; GC$1, DataRegularSeason20242025!$E$3:$E$1315, $A12)</f>
        <v>58</v>
      </c>
      <c r="GD12">
        <f>SUMIFS(DataRegularSeason20242025!$AA$3:$AA$1315,DataRegularSeason20242025!$B$3:$B$1315, "&lt;=" &amp; GD$1, DataRegularSeason20242025!$D$3:$D$1315, $A12)+SUMIFS(DataRegularSeason20242025!$AB$3:$AB$1315,DataRegularSeason20242025!$B$3:$B$1315, "&lt;=" &amp; GD$1, DataRegularSeason20242025!$E$3:$E$1315, $A12)</f>
        <v>58</v>
      </c>
      <c r="GE12">
        <f>SUMIFS(DataRegularSeason20242025!$AA$3:$AA$1315,DataRegularSeason20242025!$B$3:$B$1315, "&lt;=" &amp; GE$1, DataRegularSeason20242025!$D$3:$D$1315, $A12)+SUMIFS(DataRegularSeason20242025!$AB$3:$AB$1315,DataRegularSeason20242025!$B$3:$B$1315, "&lt;=" &amp; GE$1, DataRegularSeason20242025!$E$3:$E$1315, $A12)</f>
        <v>58</v>
      </c>
      <c r="GF12">
        <f>SUMIFS(DataRegularSeason20242025!$AA$3:$AA$1315,DataRegularSeason20242025!$B$3:$B$1315, "&lt;=" &amp; GF$1, DataRegularSeason20242025!$D$3:$D$1315, $A12)+SUMIFS(DataRegularSeason20242025!$AB$3:$AB$1315,DataRegularSeason20242025!$B$3:$B$1315, "&lt;=" &amp; GF$1, DataRegularSeason20242025!$E$3:$E$1315, $A12)</f>
        <v>58</v>
      </c>
      <c r="GG12">
        <f>SUMIFS(DataRegularSeason20242025!$AA$3:$AA$1315,DataRegularSeason20242025!$B$3:$B$1315, "&lt;=" &amp; GG$1, DataRegularSeason20242025!$D$3:$D$1315, $A12)+SUMIFS(DataRegularSeason20242025!$AB$3:$AB$1315,DataRegularSeason20242025!$B$3:$B$1315, "&lt;=" &amp; GG$1, DataRegularSeason20242025!$E$3:$E$1315, $A12)</f>
        <v>58</v>
      </c>
      <c r="GH12">
        <f>SUMIFS(DataRegularSeason20242025!$AA$3:$AA$1315,DataRegularSeason20242025!$B$3:$B$1315, "&lt;=" &amp; GH$1, DataRegularSeason20242025!$D$3:$D$1315, $A12)+SUMIFS(DataRegularSeason20242025!$AB$3:$AB$1315,DataRegularSeason20242025!$B$3:$B$1315, "&lt;=" &amp; GH$1, DataRegularSeason20242025!$E$3:$E$1315, $A12)</f>
        <v>58</v>
      </c>
      <c r="GI12">
        <f>SUMIFS(DataRegularSeason20242025!$AA$3:$AA$1315,DataRegularSeason20242025!$B$3:$B$1315, "&lt;=" &amp; GI$1, DataRegularSeason20242025!$D$3:$D$1315, $A12)+SUMIFS(DataRegularSeason20242025!$AB$3:$AB$1315,DataRegularSeason20242025!$B$3:$B$1315, "&lt;=" &amp; GI$1, DataRegularSeason20242025!$E$3:$E$1315, $A12)</f>
        <v>58</v>
      </c>
      <c r="GJ12">
        <f>SUMIFS(DataRegularSeason20242025!$AA$3:$AA$1315,DataRegularSeason20242025!$B$3:$B$1315, "&lt;=" &amp; GJ$1, DataRegularSeason20242025!$D$3:$D$1315, $A12)+SUMIFS(DataRegularSeason20242025!$AB$3:$AB$1315,DataRegularSeason20242025!$B$3:$B$1315, "&lt;=" &amp; GJ$1, DataRegularSeason20242025!$E$3:$E$1315, $A12)</f>
        <v>58</v>
      </c>
      <c r="GK12">
        <f>SUMIFS(DataRegularSeason20242025!$AA$3:$AA$1315,DataRegularSeason20242025!$B$3:$B$1315, "&lt;=" &amp; GK$1, DataRegularSeason20242025!$D$3:$D$1315, $A12)+SUMIFS(DataRegularSeason20242025!$AB$3:$AB$1315,DataRegularSeason20242025!$B$3:$B$1315, "&lt;=" &amp; GK$1, DataRegularSeason20242025!$E$3:$E$1315, $A12)</f>
        <v>58</v>
      </c>
      <c r="GL12">
        <f>SUMIFS(DataRegularSeason20242025!$AA$3:$AA$1315,DataRegularSeason20242025!$B$3:$B$1315, "&lt;=" &amp; GL$1, DataRegularSeason20242025!$D$3:$D$1315, $A12)+SUMIFS(DataRegularSeason20242025!$AB$3:$AB$1315,DataRegularSeason20242025!$B$3:$B$1315, "&lt;=" &amp; GL$1, DataRegularSeason20242025!$E$3:$E$1315, $A12)</f>
        <v>58</v>
      </c>
      <c r="GM12">
        <f>SUMIFS(DataRegularSeason20242025!$AA$3:$AA$1315,DataRegularSeason20242025!$B$3:$B$1315, "&lt;=" &amp; GM$1, DataRegularSeason20242025!$D$3:$D$1315, $A12)+SUMIFS(DataRegularSeason20242025!$AB$3:$AB$1315,DataRegularSeason20242025!$B$3:$B$1315, "&lt;=" &amp; GM$1, DataRegularSeason20242025!$E$3:$E$1315, $A12)</f>
        <v>58</v>
      </c>
      <c r="GN12">
        <f>SUMIFS(DataRegularSeason20242025!$AA$3:$AA$1315,DataRegularSeason20242025!$B$3:$B$1315, "&lt;=" &amp; GN$1, DataRegularSeason20242025!$D$3:$D$1315, $A12)+SUMIFS(DataRegularSeason20242025!$AB$3:$AB$1315,DataRegularSeason20242025!$B$3:$B$1315, "&lt;=" &amp; GN$1, DataRegularSeason20242025!$E$3:$E$1315, $A12)</f>
        <v>58</v>
      </c>
      <c r="GO12">
        <f>SUMIFS(DataRegularSeason20242025!$AA$3:$AA$1315,DataRegularSeason20242025!$B$3:$B$1315, "&lt;=" &amp; GO$1, DataRegularSeason20242025!$D$3:$D$1315, $A12)+SUMIFS(DataRegularSeason20242025!$AB$3:$AB$1315,DataRegularSeason20242025!$B$3:$B$1315, "&lt;=" &amp; GO$1, DataRegularSeason20242025!$E$3:$E$1315, $A12)</f>
        <v>58</v>
      </c>
      <c r="GP12">
        <f>SUMIFS(DataRegularSeason20242025!$AA$3:$AA$1315,DataRegularSeason20242025!$B$3:$B$1315, "&lt;=" &amp; GP$1, DataRegularSeason20242025!$D$3:$D$1315, $A12)+SUMIFS(DataRegularSeason20242025!$AB$3:$AB$1315,DataRegularSeason20242025!$B$3:$B$1315, "&lt;=" &amp; GP$1, DataRegularSeason20242025!$E$3:$E$1315, $A12)</f>
        <v>58</v>
      </c>
      <c r="GQ12">
        <f>SUMIFS(DataRegularSeason20242025!$AA$3:$AA$1315,DataRegularSeason20242025!$B$3:$B$1315, "&lt;=" &amp; GQ$1, DataRegularSeason20242025!$D$3:$D$1315, $A12)+SUMIFS(DataRegularSeason20242025!$AB$3:$AB$1315,DataRegularSeason20242025!$B$3:$B$1315, "&lt;=" &amp; GQ$1, DataRegularSeason20242025!$E$3:$E$1315, $A12)</f>
        <v>58</v>
      </c>
      <c r="GR12">
        <f>SUMIFS(DataRegularSeason20242025!$AA$3:$AA$1315,DataRegularSeason20242025!$B$3:$B$1315, "&lt;=" &amp; GR$1, DataRegularSeason20242025!$D$3:$D$1315, $A12)+SUMIFS(DataRegularSeason20242025!$AB$3:$AB$1315,DataRegularSeason20242025!$B$3:$B$1315, "&lt;=" &amp; GR$1, DataRegularSeason20242025!$E$3:$E$1315, $A12)</f>
        <v>58</v>
      </c>
      <c r="GS12">
        <f>SUMIFS(DataRegularSeason20242025!$AA$3:$AA$1315,DataRegularSeason20242025!$B$3:$B$1315, "&lt;=" &amp; GS$1, DataRegularSeason20242025!$D$3:$D$1315, $A12)+SUMIFS(DataRegularSeason20242025!$AB$3:$AB$1315,DataRegularSeason20242025!$B$3:$B$1315, "&lt;=" &amp; GS$1, DataRegularSeason20242025!$E$3:$E$1315, $A12)</f>
        <v>58</v>
      </c>
      <c r="GT12">
        <f>SUMIFS(DataRegularSeason20242025!$AA$3:$AA$1315,DataRegularSeason20242025!$B$3:$B$1315, "&lt;=" &amp; GT$1, DataRegularSeason20242025!$D$3:$D$1315, $A12)+SUMIFS(DataRegularSeason20242025!$AB$3:$AB$1315,DataRegularSeason20242025!$B$3:$B$1315, "&lt;=" &amp; GT$1, DataRegularSeason20242025!$E$3:$E$1315, $A12)</f>
        <v>58</v>
      </c>
      <c r="GU12">
        <f>SUMIFS(DataRegularSeason20242025!$AA$3:$AA$1315,DataRegularSeason20242025!$B$3:$B$1315, "&lt;=" &amp; GU$1, DataRegularSeason20242025!$D$3:$D$1315, $A12)+SUMIFS(DataRegularSeason20242025!$AB$3:$AB$1315,DataRegularSeason20242025!$B$3:$B$1315, "&lt;=" &amp; GU$1, DataRegularSeason20242025!$E$3:$E$1315, $A12)</f>
        <v>58</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33</v>
      </c>
      <c r="CE14">
        <f>SUMIFS(DataRegularSeason20242025!$AA$3:$AA$1315,DataRegularSeason20242025!$B$3:$B$1315, "&lt;=" &amp; CE$1, DataRegularSeason20242025!$D$3:$D$1315, $A14)+SUMIFS(DataRegularSeason20242025!$AB$3:$AB$1315,DataRegularSeason20242025!$B$3:$B$1315, "&lt;=" &amp; CE$1, DataRegularSeason20242025!$E$3:$E$1315, $A14)</f>
        <v>33</v>
      </c>
      <c r="CF14">
        <f>SUMIFS(DataRegularSeason20242025!$AA$3:$AA$1315,DataRegularSeason20242025!$B$3:$B$1315, "&lt;=" &amp; CF$1, DataRegularSeason20242025!$D$3:$D$1315, $A14)+SUMIFS(DataRegularSeason20242025!$AB$3:$AB$1315,DataRegularSeason20242025!$B$3:$B$1315, "&lt;=" &amp; CF$1, DataRegularSeason20242025!$E$3:$E$1315, $A14)</f>
        <v>33</v>
      </c>
      <c r="CG14">
        <f>SUMIFS(DataRegularSeason20242025!$AA$3:$AA$1315,DataRegularSeason20242025!$B$3:$B$1315, "&lt;=" &amp; CG$1, DataRegularSeason20242025!$D$3:$D$1315, $A14)+SUMIFS(DataRegularSeason20242025!$AB$3:$AB$1315,DataRegularSeason20242025!$B$3:$B$1315, "&lt;=" &amp; CG$1, DataRegularSeason20242025!$E$3:$E$1315, $A14)</f>
        <v>33</v>
      </c>
      <c r="CH14">
        <f>SUMIFS(DataRegularSeason20242025!$AA$3:$AA$1315,DataRegularSeason20242025!$B$3:$B$1315, "&lt;=" &amp; CH$1, DataRegularSeason20242025!$D$3:$D$1315, $A14)+SUMIFS(DataRegularSeason20242025!$AB$3:$AB$1315,DataRegularSeason20242025!$B$3:$B$1315, "&lt;=" &amp; CH$1, DataRegularSeason20242025!$E$3:$E$1315, $A14)</f>
        <v>33</v>
      </c>
      <c r="CI14">
        <f>SUMIFS(DataRegularSeason20242025!$AA$3:$AA$1315,DataRegularSeason20242025!$B$3:$B$1315, "&lt;=" &amp; CI$1, DataRegularSeason20242025!$D$3:$D$1315, $A14)+SUMIFS(DataRegularSeason20242025!$AB$3:$AB$1315,DataRegularSeason20242025!$B$3:$B$1315, "&lt;=" &amp; CI$1, DataRegularSeason20242025!$E$3:$E$1315, $A14)</f>
        <v>33</v>
      </c>
      <c r="CJ14">
        <f>SUMIFS(DataRegularSeason20242025!$AA$3:$AA$1315,DataRegularSeason20242025!$B$3:$B$1315, "&lt;=" &amp; CJ$1, DataRegularSeason20242025!$D$3:$D$1315, $A14)+SUMIFS(DataRegularSeason20242025!$AB$3:$AB$1315,DataRegularSeason20242025!$B$3:$B$1315, "&lt;=" &amp; CJ$1, DataRegularSeason20242025!$E$3:$E$1315, $A14)</f>
        <v>33</v>
      </c>
      <c r="CK14">
        <f>SUMIFS(DataRegularSeason20242025!$AA$3:$AA$1315,DataRegularSeason20242025!$B$3:$B$1315, "&lt;=" &amp; CK$1, DataRegularSeason20242025!$D$3:$D$1315, $A14)+SUMIFS(DataRegularSeason20242025!$AB$3:$AB$1315,DataRegularSeason20242025!$B$3:$B$1315, "&lt;=" &amp; CK$1, DataRegularSeason20242025!$E$3:$E$1315, $A14)</f>
        <v>33</v>
      </c>
      <c r="CL14">
        <f>SUMIFS(DataRegularSeason20242025!$AA$3:$AA$1315,DataRegularSeason20242025!$B$3:$B$1315, "&lt;=" &amp; CL$1, DataRegularSeason20242025!$D$3:$D$1315, $A14)+SUMIFS(DataRegularSeason20242025!$AB$3:$AB$1315,DataRegularSeason20242025!$B$3:$B$1315, "&lt;=" &amp; CL$1, DataRegularSeason20242025!$E$3:$E$1315, $A14)</f>
        <v>33</v>
      </c>
      <c r="CM14">
        <f>SUMIFS(DataRegularSeason20242025!$AA$3:$AA$1315,DataRegularSeason20242025!$B$3:$B$1315, "&lt;=" &amp; CM$1, DataRegularSeason20242025!$D$3:$D$1315, $A14)+SUMIFS(DataRegularSeason20242025!$AB$3:$AB$1315,DataRegularSeason20242025!$B$3:$B$1315, "&lt;=" &amp; CM$1, DataRegularSeason20242025!$E$3:$E$1315, $A14)</f>
        <v>33</v>
      </c>
      <c r="CN14">
        <f>SUMIFS(DataRegularSeason20242025!$AA$3:$AA$1315,DataRegularSeason20242025!$B$3:$B$1315, "&lt;=" &amp; CN$1, DataRegularSeason20242025!$D$3:$D$1315, $A14)+SUMIFS(DataRegularSeason20242025!$AB$3:$AB$1315,DataRegularSeason20242025!$B$3:$B$1315, "&lt;=" &amp; CN$1, DataRegularSeason20242025!$E$3:$E$1315, $A14)</f>
        <v>33</v>
      </c>
      <c r="CO14">
        <f>SUMIFS(DataRegularSeason20242025!$AA$3:$AA$1315,DataRegularSeason20242025!$B$3:$B$1315, "&lt;=" &amp; CO$1, DataRegularSeason20242025!$D$3:$D$1315, $A14)+SUMIFS(DataRegularSeason20242025!$AB$3:$AB$1315,DataRegularSeason20242025!$B$3:$B$1315, "&lt;=" &amp; CO$1, DataRegularSeason20242025!$E$3:$E$1315, $A14)</f>
        <v>33</v>
      </c>
      <c r="CP14">
        <f>SUMIFS(DataRegularSeason20242025!$AA$3:$AA$1315,DataRegularSeason20242025!$B$3:$B$1315, "&lt;=" &amp; CP$1, DataRegularSeason20242025!$D$3:$D$1315, $A14)+SUMIFS(DataRegularSeason20242025!$AB$3:$AB$1315,DataRegularSeason20242025!$B$3:$B$1315, "&lt;=" &amp; CP$1, DataRegularSeason20242025!$E$3:$E$1315, $A14)</f>
        <v>33</v>
      </c>
      <c r="CQ14">
        <f>SUMIFS(DataRegularSeason20242025!$AA$3:$AA$1315,DataRegularSeason20242025!$B$3:$B$1315, "&lt;=" &amp; CQ$1, DataRegularSeason20242025!$D$3:$D$1315, $A14)+SUMIFS(DataRegularSeason20242025!$AB$3:$AB$1315,DataRegularSeason20242025!$B$3:$B$1315, "&lt;=" &amp; CQ$1, DataRegularSeason20242025!$E$3:$E$1315, $A14)</f>
        <v>35</v>
      </c>
      <c r="CR14">
        <f>SUMIFS(DataRegularSeason20242025!$AA$3:$AA$1315,DataRegularSeason20242025!$B$3:$B$1315, "&lt;=" &amp; CR$1, DataRegularSeason20242025!$D$3:$D$1315, $A14)+SUMIFS(DataRegularSeason20242025!$AB$3:$AB$1315,DataRegularSeason20242025!$B$3:$B$1315, "&lt;=" &amp; CR$1, DataRegularSeason20242025!$E$3:$E$1315, $A14)</f>
        <v>35</v>
      </c>
      <c r="CS14">
        <f>SUMIFS(DataRegularSeason20242025!$AA$3:$AA$1315,DataRegularSeason20242025!$B$3:$B$1315, "&lt;=" &amp; CS$1, DataRegularSeason20242025!$D$3:$D$1315, $A14)+SUMIFS(DataRegularSeason20242025!$AB$3:$AB$1315,DataRegularSeason20242025!$B$3:$B$1315, "&lt;=" &amp; CS$1, DataRegularSeason20242025!$E$3:$E$1315, $A14)</f>
        <v>35</v>
      </c>
      <c r="CT14">
        <f>SUMIFS(DataRegularSeason20242025!$AA$3:$AA$1315,DataRegularSeason20242025!$B$3:$B$1315, "&lt;=" &amp; CT$1, DataRegularSeason20242025!$D$3:$D$1315, $A14)+SUMIFS(DataRegularSeason20242025!$AB$3:$AB$1315,DataRegularSeason20242025!$B$3:$B$1315, "&lt;=" &amp; CT$1, DataRegularSeason20242025!$E$3:$E$1315, $A14)</f>
        <v>37</v>
      </c>
      <c r="CU14">
        <f>SUMIFS(DataRegularSeason20242025!$AA$3:$AA$1315,DataRegularSeason20242025!$B$3:$B$1315, "&lt;=" &amp; CU$1, DataRegularSeason20242025!$D$3:$D$1315, $A14)+SUMIFS(DataRegularSeason20242025!$AB$3:$AB$1315,DataRegularSeason20242025!$B$3:$B$1315, "&lt;=" &amp; CU$1, DataRegularSeason20242025!$E$3:$E$1315, $A14)</f>
        <v>37</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42</v>
      </c>
      <c r="DA14">
        <f>SUMIFS(DataRegularSeason20242025!$AA$3:$AA$1315,DataRegularSeason20242025!$B$3:$B$1315, "&lt;=" &amp; DA$1, DataRegularSeason20242025!$D$3:$D$1315, $A14)+SUMIFS(DataRegularSeason20242025!$AB$3:$AB$1315,DataRegularSeason20242025!$B$3:$B$1315, "&lt;=" &amp; DA$1, DataRegularSeason20242025!$E$3:$E$1315, $A14)</f>
        <v>42</v>
      </c>
      <c r="DB14">
        <f>SUMIFS(DataRegularSeason20242025!$AA$3:$AA$1315,DataRegularSeason20242025!$B$3:$B$1315, "&lt;=" &amp; DB$1, DataRegularSeason20242025!$D$3:$D$1315, $A14)+SUMIFS(DataRegularSeason20242025!$AB$3:$AB$1315,DataRegularSeason20242025!$B$3:$B$1315, "&lt;=" &amp; DB$1, DataRegularSeason20242025!$E$3:$E$1315, $A14)</f>
        <v>42</v>
      </c>
      <c r="DC14">
        <f>SUMIFS(DataRegularSeason20242025!$AA$3:$AA$1315,DataRegularSeason20242025!$B$3:$B$1315, "&lt;=" &amp; DC$1, DataRegularSeason20242025!$D$3:$D$1315, $A14)+SUMIFS(DataRegularSeason20242025!$AB$3:$AB$1315,DataRegularSeason20242025!$B$3:$B$1315, "&lt;=" &amp; DC$1, DataRegularSeason20242025!$E$3:$E$1315, $A14)</f>
        <v>43</v>
      </c>
      <c r="DD14">
        <f>SUMIFS(DataRegularSeason20242025!$AA$3:$AA$1315,DataRegularSeason20242025!$B$3:$B$1315, "&lt;=" &amp; DD$1, DataRegularSeason20242025!$D$3:$D$1315, $A14)+SUMIFS(DataRegularSeason20242025!$AB$3:$AB$1315,DataRegularSeason20242025!$B$3:$B$1315, "&lt;=" &amp; DD$1, DataRegularSeason20242025!$E$3:$E$1315, $A14)</f>
        <v>43</v>
      </c>
      <c r="DE14">
        <f>SUMIFS(DataRegularSeason20242025!$AA$3:$AA$1315,DataRegularSeason20242025!$B$3:$B$1315, "&lt;=" &amp; DE$1, DataRegularSeason20242025!$D$3:$D$1315, $A14)+SUMIFS(DataRegularSeason20242025!$AB$3:$AB$1315,DataRegularSeason20242025!$B$3:$B$1315, "&lt;=" &amp; DE$1, DataRegularSeason20242025!$E$3:$E$1315, $A14)</f>
        <v>45</v>
      </c>
      <c r="DF14">
        <f>SUMIFS(DataRegularSeason20242025!$AA$3:$AA$1315,DataRegularSeason20242025!$B$3:$B$1315, "&lt;=" &amp; DF$1, DataRegularSeason20242025!$D$3:$D$1315, $A14)+SUMIFS(DataRegularSeason20242025!$AB$3:$AB$1315,DataRegularSeason20242025!$B$3:$B$1315, "&lt;=" &amp; DF$1, DataRegularSeason20242025!$E$3:$E$1315, $A14)</f>
        <v>45</v>
      </c>
      <c r="DG14">
        <f>SUMIFS(DataRegularSeason20242025!$AA$3:$AA$1315,DataRegularSeason20242025!$B$3:$B$1315, "&lt;=" &amp; DG$1, DataRegularSeason20242025!$D$3:$D$1315, $A14)+SUMIFS(DataRegularSeason20242025!$AB$3:$AB$1315,DataRegularSeason20242025!$B$3:$B$1315, "&lt;=" &amp; DG$1, DataRegularSeason20242025!$E$3:$E$1315, $A14)</f>
        <v>47</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50</v>
      </c>
      <c r="DK14">
        <f>SUMIFS(DataRegularSeason20242025!$AA$3:$AA$1315,DataRegularSeason20242025!$B$3:$B$1315, "&lt;=" &amp; DK$1, DataRegularSeason20242025!$D$3:$D$1315, $A14)+SUMIFS(DataRegularSeason20242025!$AB$3:$AB$1315,DataRegularSeason20242025!$B$3:$B$1315, "&lt;=" &amp; DK$1, DataRegularSeason20242025!$E$3:$E$1315, $A14)</f>
        <v>50</v>
      </c>
      <c r="DL14">
        <f>SUMIFS(DataRegularSeason20242025!$AA$3:$AA$1315,DataRegularSeason20242025!$B$3:$B$1315, "&lt;=" &amp; DL$1, DataRegularSeason20242025!$D$3:$D$1315, $A14)+SUMIFS(DataRegularSeason20242025!$AB$3:$AB$1315,DataRegularSeason20242025!$B$3:$B$1315, "&lt;=" &amp; DL$1, DataRegularSeason20242025!$E$3:$E$1315, $A14)</f>
        <v>50</v>
      </c>
      <c r="DM14">
        <f>SUMIFS(DataRegularSeason20242025!$AA$3:$AA$1315,DataRegularSeason20242025!$B$3:$B$1315, "&lt;=" &amp; DM$1, DataRegularSeason20242025!$D$3:$D$1315, $A14)+SUMIFS(DataRegularSeason20242025!$AB$3:$AB$1315,DataRegularSeason20242025!$B$3:$B$1315, "&lt;=" &amp; DM$1, DataRegularSeason20242025!$E$3:$E$1315, $A14)</f>
        <v>50</v>
      </c>
      <c r="DN14">
        <f>SUMIFS(DataRegularSeason20242025!$AA$3:$AA$1315,DataRegularSeason20242025!$B$3:$B$1315, "&lt;=" &amp; DN$1, DataRegularSeason20242025!$D$3:$D$1315, $A14)+SUMIFS(DataRegularSeason20242025!$AB$3:$AB$1315,DataRegularSeason20242025!$B$3:$B$1315, "&lt;=" &amp; DN$1, DataRegularSeason20242025!$E$3:$E$1315, $A14)</f>
        <v>50</v>
      </c>
      <c r="DO14">
        <f>SUMIFS(DataRegularSeason20242025!$AA$3:$AA$1315,DataRegularSeason20242025!$B$3:$B$1315, "&lt;=" &amp; DO$1, DataRegularSeason20242025!$D$3:$D$1315, $A14)+SUMIFS(DataRegularSeason20242025!$AB$3:$AB$1315,DataRegularSeason20242025!$B$3:$B$1315, "&lt;=" &amp; DO$1, DataRegularSeason20242025!$E$3:$E$1315, $A14)</f>
        <v>50</v>
      </c>
      <c r="DP14">
        <f>SUMIFS(DataRegularSeason20242025!$AA$3:$AA$1315,DataRegularSeason20242025!$B$3:$B$1315, "&lt;=" &amp; DP$1, DataRegularSeason20242025!$D$3:$D$1315, $A14)+SUMIFS(DataRegularSeason20242025!$AB$3:$AB$1315,DataRegularSeason20242025!$B$3:$B$1315, "&lt;=" &amp; DP$1, DataRegularSeason20242025!$E$3:$E$1315, $A14)</f>
        <v>50</v>
      </c>
      <c r="DQ14">
        <f>SUMIFS(DataRegularSeason20242025!$AA$3:$AA$1315,DataRegularSeason20242025!$B$3:$B$1315, "&lt;=" &amp; DQ$1, DataRegularSeason20242025!$D$3:$D$1315, $A14)+SUMIFS(DataRegularSeason20242025!$AB$3:$AB$1315,DataRegularSeason20242025!$B$3:$B$1315, "&lt;=" &amp; DQ$1, DataRegularSeason20242025!$E$3:$E$1315, $A14)</f>
        <v>50</v>
      </c>
      <c r="DR14">
        <f>SUMIFS(DataRegularSeason20242025!$AA$3:$AA$1315,DataRegularSeason20242025!$B$3:$B$1315, "&lt;=" &amp; DR$1, DataRegularSeason20242025!$D$3:$D$1315, $A14)+SUMIFS(DataRegularSeason20242025!$AB$3:$AB$1315,DataRegularSeason20242025!$B$3:$B$1315, "&lt;=" &amp; DR$1, DataRegularSeason20242025!$E$3:$E$1315, $A14)</f>
        <v>50</v>
      </c>
      <c r="DS14">
        <f>SUMIFS(DataRegularSeason20242025!$AA$3:$AA$1315,DataRegularSeason20242025!$B$3:$B$1315, "&lt;=" &amp; DS$1, DataRegularSeason20242025!$D$3:$D$1315, $A14)+SUMIFS(DataRegularSeason20242025!$AB$3:$AB$1315,DataRegularSeason20242025!$B$3:$B$1315, "&lt;=" &amp; DS$1, DataRegularSeason20242025!$E$3:$E$1315, $A14)</f>
        <v>50</v>
      </c>
      <c r="DT14">
        <f>SUMIFS(DataRegularSeason20242025!$AA$3:$AA$1315,DataRegularSeason20242025!$B$3:$B$1315, "&lt;=" &amp; DT$1, DataRegularSeason20242025!$D$3:$D$1315, $A14)+SUMIFS(DataRegularSeason20242025!$AB$3:$AB$1315,DataRegularSeason20242025!$B$3:$B$1315, "&lt;=" &amp; DT$1, DataRegularSeason20242025!$E$3:$E$1315, $A14)</f>
        <v>50</v>
      </c>
      <c r="DU14">
        <f>SUMIFS(DataRegularSeason20242025!$AA$3:$AA$1315,DataRegularSeason20242025!$B$3:$B$1315, "&lt;=" &amp; DU$1, DataRegularSeason20242025!$D$3:$D$1315, $A14)+SUMIFS(DataRegularSeason20242025!$AB$3:$AB$1315,DataRegularSeason20242025!$B$3:$B$1315, "&lt;=" &amp; DU$1, DataRegularSeason20242025!$E$3:$E$1315, $A14)</f>
        <v>50</v>
      </c>
      <c r="DV14">
        <f>SUMIFS(DataRegularSeason20242025!$AA$3:$AA$1315,DataRegularSeason20242025!$B$3:$B$1315, "&lt;=" &amp; DV$1, DataRegularSeason20242025!$D$3:$D$1315, $A14)+SUMIFS(DataRegularSeason20242025!$AB$3:$AB$1315,DataRegularSeason20242025!$B$3:$B$1315, "&lt;=" &amp; DV$1, DataRegularSeason20242025!$E$3:$E$1315, $A14)</f>
        <v>50</v>
      </c>
      <c r="DW14">
        <f>SUMIFS(DataRegularSeason20242025!$AA$3:$AA$1315,DataRegularSeason20242025!$B$3:$B$1315, "&lt;=" &amp; DW$1, DataRegularSeason20242025!$D$3:$D$1315, $A14)+SUMIFS(DataRegularSeason20242025!$AB$3:$AB$1315,DataRegularSeason20242025!$B$3:$B$1315, "&lt;=" &amp; DW$1, DataRegularSeason20242025!$E$3:$E$1315, $A14)</f>
        <v>50</v>
      </c>
      <c r="DX14">
        <f>SUMIFS(DataRegularSeason20242025!$AA$3:$AA$1315,DataRegularSeason20242025!$B$3:$B$1315, "&lt;=" &amp; DX$1, DataRegularSeason20242025!$D$3:$D$1315, $A14)+SUMIFS(DataRegularSeason20242025!$AB$3:$AB$1315,DataRegularSeason20242025!$B$3:$B$1315, "&lt;=" &amp; DX$1, DataRegularSeason20242025!$E$3:$E$1315, $A14)</f>
        <v>50</v>
      </c>
      <c r="DY14">
        <f>SUMIFS(DataRegularSeason20242025!$AA$3:$AA$1315,DataRegularSeason20242025!$B$3:$B$1315, "&lt;=" &amp; DY$1, DataRegularSeason20242025!$D$3:$D$1315, $A14)+SUMIFS(DataRegularSeason20242025!$AB$3:$AB$1315,DataRegularSeason20242025!$B$3:$B$1315, "&lt;=" &amp; DY$1, DataRegularSeason20242025!$E$3:$E$1315, $A14)</f>
        <v>50</v>
      </c>
      <c r="DZ14">
        <f>SUMIFS(DataRegularSeason20242025!$AA$3:$AA$1315,DataRegularSeason20242025!$B$3:$B$1315, "&lt;=" &amp; DZ$1, DataRegularSeason20242025!$D$3:$D$1315, $A14)+SUMIFS(DataRegularSeason20242025!$AB$3:$AB$1315,DataRegularSeason20242025!$B$3:$B$1315, "&lt;=" &amp; DZ$1, DataRegularSeason20242025!$E$3:$E$1315, $A14)</f>
        <v>50</v>
      </c>
      <c r="EA14">
        <f>SUMIFS(DataRegularSeason20242025!$AA$3:$AA$1315,DataRegularSeason20242025!$B$3:$B$1315, "&lt;=" &amp; EA$1, DataRegularSeason20242025!$D$3:$D$1315, $A14)+SUMIFS(DataRegularSeason20242025!$AB$3:$AB$1315,DataRegularSeason20242025!$B$3:$B$1315, "&lt;=" &amp; EA$1, DataRegularSeason20242025!$E$3:$E$1315, $A14)</f>
        <v>50</v>
      </c>
      <c r="EB14">
        <f>SUMIFS(DataRegularSeason20242025!$AA$3:$AA$1315,DataRegularSeason20242025!$B$3:$B$1315, "&lt;=" &amp; EB$1, DataRegularSeason20242025!$D$3:$D$1315, $A14)+SUMIFS(DataRegularSeason20242025!$AB$3:$AB$1315,DataRegularSeason20242025!$B$3:$B$1315, "&lt;=" &amp; EB$1, DataRegularSeason20242025!$E$3:$E$1315, $A14)</f>
        <v>50</v>
      </c>
      <c r="EC14">
        <f>SUMIFS(DataRegularSeason20242025!$AA$3:$AA$1315,DataRegularSeason20242025!$B$3:$B$1315, "&lt;=" &amp; EC$1, DataRegularSeason20242025!$D$3:$D$1315, $A14)+SUMIFS(DataRegularSeason20242025!$AB$3:$AB$1315,DataRegularSeason20242025!$B$3:$B$1315, "&lt;=" &amp; EC$1, DataRegularSeason20242025!$E$3:$E$1315, $A14)</f>
        <v>50</v>
      </c>
      <c r="ED14">
        <f>SUMIFS(DataRegularSeason20242025!$AA$3:$AA$1315,DataRegularSeason20242025!$B$3:$B$1315, "&lt;=" &amp; ED$1, DataRegularSeason20242025!$D$3:$D$1315, $A14)+SUMIFS(DataRegularSeason20242025!$AB$3:$AB$1315,DataRegularSeason20242025!$B$3:$B$1315, "&lt;=" &amp; ED$1, DataRegularSeason20242025!$E$3:$E$1315, $A14)</f>
        <v>50</v>
      </c>
      <c r="EE14">
        <f>SUMIFS(DataRegularSeason20242025!$AA$3:$AA$1315,DataRegularSeason20242025!$B$3:$B$1315, "&lt;=" &amp; EE$1, DataRegularSeason20242025!$D$3:$D$1315, $A14)+SUMIFS(DataRegularSeason20242025!$AB$3:$AB$1315,DataRegularSeason20242025!$B$3:$B$1315, "&lt;=" &amp; EE$1, DataRegularSeason20242025!$E$3:$E$1315, $A14)</f>
        <v>50</v>
      </c>
      <c r="EF14">
        <f>SUMIFS(DataRegularSeason20242025!$AA$3:$AA$1315,DataRegularSeason20242025!$B$3:$B$1315, "&lt;=" &amp; EF$1, DataRegularSeason20242025!$D$3:$D$1315, $A14)+SUMIFS(DataRegularSeason20242025!$AB$3:$AB$1315,DataRegularSeason20242025!$B$3:$B$1315, "&lt;=" &amp; EF$1, DataRegularSeason20242025!$E$3:$E$1315, $A14)</f>
        <v>50</v>
      </c>
      <c r="EG14">
        <f>SUMIFS(DataRegularSeason20242025!$AA$3:$AA$1315,DataRegularSeason20242025!$B$3:$B$1315, "&lt;=" &amp; EG$1, DataRegularSeason20242025!$D$3:$D$1315, $A14)+SUMIFS(DataRegularSeason20242025!$AB$3:$AB$1315,DataRegularSeason20242025!$B$3:$B$1315, "&lt;=" &amp; EG$1, DataRegularSeason20242025!$E$3:$E$1315, $A14)</f>
        <v>50</v>
      </c>
      <c r="EH14">
        <f>SUMIFS(DataRegularSeason20242025!$AA$3:$AA$1315,DataRegularSeason20242025!$B$3:$B$1315, "&lt;=" &amp; EH$1, DataRegularSeason20242025!$D$3:$D$1315, $A14)+SUMIFS(DataRegularSeason20242025!$AB$3:$AB$1315,DataRegularSeason20242025!$B$3:$B$1315, "&lt;=" &amp; EH$1, DataRegularSeason20242025!$E$3:$E$1315, $A14)</f>
        <v>50</v>
      </c>
      <c r="EI14">
        <f>SUMIFS(DataRegularSeason20242025!$AA$3:$AA$1315,DataRegularSeason20242025!$B$3:$B$1315, "&lt;=" &amp; EI$1, DataRegularSeason20242025!$D$3:$D$1315, $A14)+SUMIFS(DataRegularSeason20242025!$AB$3:$AB$1315,DataRegularSeason20242025!$B$3:$B$1315, "&lt;=" &amp; EI$1, DataRegularSeason20242025!$E$3:$E$1315, $A14)</f>
        <v>50</v>
      </c>
      <c r="EJ14">
        <f>SUMIFS(DataRegularSeason20242025!$AA$3:$AA$1315,DataRegularSeason20242025!$B$3:$B$1315, "&lt;=" &amp; EJ$1, DataRegularSeason20242025!$D$3:$D$1315, $A14)+SUMIFS(DataRegularSeason20242025!$AB$3:$AB$1315,DataRegularSeason20242025!$B$3:$B$1315, "&lt;=" &amp; EJ$1, DataRegularSeason20242025!$E$3:$E$1315, $A14)</f>
        <v>50</v>
      </c>
      <c r="EK14">
        <f>SUMIFS(DataRegularSeason20242025!$AA$3:$AA$1315,DataRegularSeason20242025!$B$3:$B$1315, "&lt;=" &amp; EK$1, DataRegularSeason20242025!$D$3:$D$1315, $A14)+SUMIFS(DataRegularSeason20242025!$AB$3:$AB$1315,DataRegularSeason20242025!$B$3:$B$1315, "&lt;=" &amp; EK$1, DataRegularSeason20242025!$E$3:$E$1315, $A14)</f>
        <v>50</v>
      </c>
      <c r="EL14">
        <f>SUMIFS(DataRegularSeason20242025!$AA$3:$AA$1315,DataRegularSeason20242025!$B$3:$B$1315, "&lt;=" &amp; EL$1, DataRegularSeason20242025!$D$3:$D$1315, $A14)+SUMIFS(DataRegularSeason20242025!$AB$3:$AB$1315,DataRegularSeason20242025!$B$3:$B$1315, "&lt;=" &amp; EL$1, DataRegularSeason20242025!$E$3:$E$1315, $A14)</f>
        <v>50</v>
      </c>
      <c r="EM14">
        <f>SUMIFS(DataRegularSeason20242025!$AA$3:$AA$1315,DataRegularSeason20242025!$B$3:$B$1315, "&lt;=" &amp; EM$1, DataRegularSeason20242025!$D$3:$D$1315, $A14)+SUMIFS(DataRegularSeason20242025!$AB$3:$AB$1315,DataRegularSeason20242025!$B$3:$B$1315, "&lt;=" &amp; EM$1, DataRegularSeason20242025!$E$3:$E$1315, $A14)</f>
        <v>50</v>
      </c>
      <c r="EN14">
        <f>SUMIFS(DataRegularSeason20242025!$AA$3:$AA$1315,DataRegularSeason20242025!$B$3:$B$1315, "&lt;=" &amp; EN$1, DataRegularSeason20242025!$D$3:$D$1315, $A14)+SUMIFS(DataRegularSeason20242025!$AB$3:$AB$1315,DataRegularSeason20242025!$B$3:$B$1315, "&lt;=" &amp; EN$1, DataRegularSeason20242025!$E$3:$E$1315, $A14)</f>
        <v>50</v>
      </c>
      <c r="EO14">
        <f>SUMIFS(DataRegularSeason20242025!$AA$3:$AA$1315,DataRegularSeason20242025!$B$3:$B$1315, "&lt;=" &amp; EO$1, DataRegularSeason20242025!$D$3:$D$1315, $A14)+SUMIFS(DataRegularSeason20242025!$AB$3:$AB$1315,DataRegularSeason20242025!$B$3:$B$1315, "&lt;=" &amp; EO$1, DataRegularSeason20242025!$E$3:$E$1315, $A14)</f>
        <v>50</v>
      </c>
      <c r="EP14">
        <f>SUMIFS(DataRegularSeason20242025!$AA$3:$AA$1315,DataRegularSeason20242025!$B$3:$B$1315, "&lt;=" &amp; EP$1, DataRegularSeason20242025!$D$3:$D$1315, $A14)+SUMIFS(DataRegularSeason20242025!$AB$3:$AB$1315,DataRegularSeason20242025!$B$3:$B$1315, "&lt;=" &amp; EP$1, DataRegularSeason20242025!$E$3:$E$1315, $A14)</f>
        <v>50</v>
      </c>
      <c r="EQ14">
        <f>SUMIFS(DataRegularSeason20242025!$AA$3:$AA$1315,DataRegularSeason20242025!$B$3:$B$1315, "&lt;=" &amp; EQ$1, DataRegularSeason20242025!$D$3:$D$1315, $A14)+SUMIFS(DataRegularSeason20242025!$AB$3:$AB$1315,DataRegularSeason20242025!$B$3:$B$1315, "&lt;=" &amp; EQ$1, DataRegularSeason20242025!$E$3:$E$1315, $A14)</f>
        <v>50</v>
      </c>
      <c r="ER14">
        <f>SUMIFS(DataRegularSeason20242025!$AA$3:$AA$1315,DataRegularSeason20242025!$B$3:$B$1315, "&lt;=" &amp; ER$1, DataRegularSeason20242025!$D$3:$D$1315, $A14)+SUMIFS(DataRegularSeason20242025!$AB$3:$AB$1315,DataRegularSeason20242025!$B$3:$B$1315, "&lt;=" &amp; ER$1, DataRegularSeason20242025!$E$3:$E$1315, $A14)</f>
        <v>50</v>
      </c>
      <c r="ES14">
        <f>SUMIFS(DataRegularSeason20242025!$AA$3:$AA$1315,DataRegularSeason20242025!$B$3:$B$1315, "&lt;=" &amp; ES$1, DataRegularSeason20242025!$D$3:$D$1315, $A14)+SUMIFS(DataRegularSeason20242025!$AB$3:$AB$1315,DataRegularSeason20242025!$B$3:$B$1315, "&lt;=" &amp; ES$1, DataRegularSeason20242025!$E$3:$E$1315, $A14)</f>
        <v>50</v>
      </c>
      <c r="ET14">
        <f>SUMIFS(DataRegularSeason20242025!$AA$3:$AA$1315,DataRegularSeason20242025!$B$3:$B$1315, "&lt;=" &amp; ET$1, DataRegularSeason20242025!$D$3:$D$1315, $A14)+SUMIFS(DataRegularSeason20242025!$AB$3:$AB$1315,DataRegularSeason20242025!$B$3:$B$1315, "&lt;=" &amp; ET$1, DataRegularSeason20242025!$E$3:$E$1315, $A14)</f>
        <v>50</v>
      </c>
      <c r="EU14">
        <f>SUMIFS(DataRegularSeason20242025!$AA$3:$AA$1315,DataRegularSeason20242025!$B$3:$B$1315, "&lt;=" &amp; EU$1, DataRegularSeason20242025!$D$3:$D$1315, $A14)+SUMIFS(DataRegularSeason20242025!$AB$3:$AB$1315,DataRegularSeason20242025!$B$3:$B$1315, "&lt;=" &amp; EU$1, DataRegularSeason20242025!$E$3:$E$1315, $A14)</f>
        <v>50</v>
      </c>
      <c r="EV14">
        <f>SUMIFS(DataRegularSeason20242025!$AA$3:$AA$1315,DataRegularSeason20242025!$B$3:$B$1315, "&lt;=" &amp; EV$1, DataRegularSeason20242025!$D$3:$D$1315, $A14)+SUMIFS(DataRegularSeason20242025!$AB$3:$AB$1315,DataRegularSeason20242025!$B$3:$B$1315, "&lt;=" &amp; EV$1, DataRegularSeason20242025!$E$3:$E$1315, $A14)</f>
        <v>50</v>
      </c>
      <c r="EW14">
        <f>SUMIFS(DataRegularSeason20242025!$AA$3:$AA$1315,DataRegularSeason20242025!$B$3:$B$1315, "&lt;=" &amp; EW$1, DataRegularSeason20242025!$D$3:$D$1315, $A14)+SUMIFS(DataRegularSeason20242025!$AB$3:$AB$1315,DataRegularSeason20242025!$B$3:$B$1315, "&lt;=" &amp; EW$1, DataRegularSeason20242025!$E$3:$E$1315, $A14)</f>
        <v>50</v>
      </c>
      <c r="EX14">
        <f>SUMIFS(DataRegularSeason20242025!$AA$3:$AA$1315,DataRegularSeason20242025!$B$3:$B$1315, "&lt;=" &amp; EX$1, DataRegularSeason20242025!$D$3:$D$1315, $A14)+SUMIFS(DataRegularSeason20242025!$AB$3:$AB$1315,DataRegularSeason20242025!$B$3:$B$1315, "&lt;=" &amp; EX$1, DataRegularSeason20242025!$E$3:$E$1315, $A14)</f>
        <v>50</v>
      </c>
      <c r="EY14">
        <f>SUMIFS(DataRegularSeason20242025!$AA$3:$AA$1315,DataRegularSeason20242025!$B$3:$B$1315, "&lt;=" &amp; EY$1, DataRegularSeason20242025!$D$3:$D$1315, $A14)+SUMIFS(DataRegularSeason20242025!$AB$3:$AB$1315,DataRegularSeason20242025!$B$3:$B$1315, "&lt;=" &amp; EY$1, DataRegularSeason20242025!$E$3:$E$1315, $A14)</f>
        <v>50</v>
      </c>
      <c r="EZ14">
        <f>SUMIFS(DataRegularSeason20242025!$AA$3:$AA$1315,DataRegularSeason20242025!$B$3:$B$1315, "&lt;=" &amp; EZ$1, DataRegularSeason20242025!$D$3:$D$1315, $A14)+SUMIFS(DataRegularSeason20242025!$AB$3:$AB$1315,DataRegularSeason20242025!$B$3:$B$1315, "&lt;=" &amp; EZ$1, DataRegularSeason20242025!$E$3:$E$1315, $A14)</f>
        <v>50</v>
      </c>
      <c r="FA14">
        <f>SUMIFS(DataRegularSeason20242025!$AA$3:$AA$1315,DataRegularSeason20242025!$B$3:$B$1315, "&lt;=" &amp; FA$1, DataRegularSeason20242025!$D$3:$D$1315, $A14)+SUMIFS(DataRegularSeason20242025!$AB$3:$AB$1315,DataRegularSeason20242025!$B$3:$B$1315, "&lt;=" &amp; FA$1, DataRegularSeason20242025!$E$3:$E$1315, $A14)</f>
        <v>50</v>
      </c>
      <c r="FB14">
        <f>SUMIFS(DataRegularSeason20242025!$AA$3:$AA$1315,DataRegularSeason20242025!$B$3:$B$1315, "&lt;=" &amp; FB$1, DataRegularSeason20242025!$D$3:$D$1315, $A14)+SUMIFS(DataRegularSeason20242025!$AB$3:$AB$1315,DataRegularSeason20242025!$B$3:$B$1315, "&lt;=" &amp; FB$1, DataRegularSeason20242025!$E$3:$E$1315, $A14)</f>
        <v>50</v>
      </c>
      <c r="FC14">
        <f>SUMIFS(DataRegularSeason20242025!$AA$3:$AA$1315,DataRegularSeason20242025!$B$3:$B$1315, "&lt;=" &amp; FC$1, DataRegularSeason20242025!$D$3:$D$1315, $A14)+SUMIFS(DataRegularSeason20242025!$AB$3:$AB$1315,DataRegularSeason20242025!$B$3:$B$1315, "&lt;=" &amp; FC$1, DataRegularSeason20242025!$E$3:$E$1315, $A14)</f>
        <v>50</v>
      </c>
      <c r="FD14">
        <f>SUMIFS(DataRegularSeason20242025!$AA$3:$AA$1315,DataRegularSeason20242025!$B$3:$B$1315, "&lt;=" &amp; FD$1, DataRegularSeason20242025!$D$3:$D$1315, $A14)+SUMIFS(DataRegularSeason20242025!$AB$3:$AB$1315,DataRegularSeason20242025!$B$3:$B$1315, "&lt;=" &amp; FD$1, DataRegularSeason20242025!$E$3:$E$1315, $A14)</f>
        <v>50</v>
      </c>
      <c r="FE14">
        <f>SUMIFS(DataRegularSeason20242025!$AA$3:$AA$1315,DataRegularSeason20242025!$B$3:$B$1315, "&lt;=" &amp; FE$1, DataRegularSeason20242025!$D$3:$D$1315, $A14)+SUMIFS(DataRegularSeason20242025!$AB$3:$AB$1315,DataRegularSeason20242025!$B$3:$B$1315, "&lt;=" &amp; FE$1, DataRegularSeason20242025!$E$3:$E$1315, $A14)</f>
        <v>50</v>
      </c>
      <c r="FF14">
        <f>SUMIFS(DataRegularSeason20242025!$AA$3:$AA$1315,DataRegularSeason20242025!$B$3:$B$1315, "&lt;=" &amp; FF$1, DataRegularSeason20242025!$D$3:$D$1315, $A14)+SUMIFS(DataRegularSeason20242025!$AB$3:$AB$1315,DataRegularSeason20242025!$B$3:$B$1315, "&lt;=" &amp; FF$1, DataRegularSeason20242025!$E$3:$E$1315, $A14)</f>
        <v>50</v>
      </c>
      <c r="FG14">
        <f>SUMIFS(DataRegularSeason20242025!$AA$3:$AA$1315,DataRegularSeason20242025!$B$3:$B$1315, "&lt;=" &amp; FG$1, DataRegularSeason20242025!$D$3:$D$1315, $A14)+SUMIFS(DataRegularSeason20242025!$AB$3:$AB$1315,DataRegularSeason20242025!$B$3:$B$1315, "&lt;=" &amp; FG$1, DataRegularSeason20242025!$E$3:$E$1315, $A14)</f>
        <v>50</v>
      </c>
      <c r="FH14">
        <f>SUMIFS(DataRegularSeason20242025!$AA$3:$AA$1315,DataRegularSeason20242025!$B$3:$B$1315, "&lt;=" &amp; FH$1, DataRegularSeason20242025!$D$3:$D$1315, $A14)+SUMIFS(DataRegularSeason20242025!$AB$3:$AB$1315,DataRegularSeason20242025!$B$3:$B$1315, "&lt;=" &amp; FH$1, DataRegularSeason20242025!$E$3:$E$1315, $A14)</f>
        <v>50</v>
      </c>
      <c r="FI14">
        <f>SUMIFS(DataRegularSeason20242025!$AA$3:$AA$1315,DataRegularSeason20242025!$B$3:$B$1315, "&lt;=" &amp; FI$1, DataRegularSeason20242025!$D$3:$D$1315, $A14)+SUMIFS(DataRegularSeason20242025!$AB$3:$AB$1315,DataRegularSeason20242025!$B$3:$B$1315, "&lt;=" &amp; FI$1, DataRegularSeason20242025!$E$3:$E$1315, $A14)</f>
        <v>50</v>
      </c>
      <c r="FJ14">
        <f>SUMIFS(DataRegularSeason20242025!$AA$3:$AA$1315,DataRegularSeason20242025!$B$3:$B$1315, "&lt;=" &amp; FJ$1, DataRegularSeason20242025!$D$3:$D$1315, $A14)+SUMIFS(DataRegularSeason20242025!$AB$3:$AB$1315,DataRegularSeason20242025!$B$3:$B$1315, "&lt;=" &amp; FJ$1, DataRegularSeason20242025!$E$3:$E$1315, $A14)</f>
        <v>50</v>
      </c>
      <c r="FK14">
        <f>SUMIFS(DataRegularSeason20242025!$AA$3:$AA$1315,DataRegularSeason20242025!$B$3:$B$1315, "&lt;=" &amp; FK$1, DataRegularSeason20242025!$D$3:$D$1315, $A14)+SUMIFS(DataRegularSeason20242025!$AB$3:$AB$1315,DataRegularSeason20242025!$B$3:$B$1315, "&lt;=" &amp; FK$1, DataRegularSeason20242025!$E$3:$E$1315, $A14)</f>
        <v>50</v>
      </c>
      <c r="FL14">
        <f>SUMIFS(DataRegularSeason20242025!$AA$3:$AA$1315,DataRegularSeason20242025!$B$3:$B$1315, "&lt;=" &amp; FL$1, DataRegularSeason20242025!$D$3:$D$1315, $A14)+SUMIFS(DataRegularSeason20242025!$AB$3:$AB$1315,DataRegularSeason20242025!$B$3:$B$1315, "&lt;=" &amp; FL$1, DataRegularSeason20242025!$E$3:$E$1315, $A14)</f>
        <v>50</v>
      </c>
      <c r="FM14">
        <f>SUMIFS(DataRegularSeason20242025!$AA$3:$AA$1315,DataRegularSeason20242025!$B$3:$B$1315, "&lt;=" &amp; FM$1, DataRegularSeason20242025!$D$3:$D$1315, $A14)+SUMIFS(DataRegularSeason20242025!$AB$3:$AB$1315,DataRegularSeason20242025!$B$3:$B$1315, "&lt;=" &amp; FM$1, DataRegularSeason20242025!$E$3:$E$1315, $A14)</f>
        <v>50</v>
      </c>
      <c r="FN14">
        <f>SUMIFS(DataRegularSeason20242025!$AA$3:$AA$1315,DataRegularSeason20242025!$B$3:$B$1315, "&lt;=" &amp; FN$1, DataRegularSeason20242025!$D$3:$D$1315, $A14)+SUMIFS(DataRegularSeason20242025!$AB$3:$AB$1315,DataRegularSeason20242025!$B$3:$B$1315, "&lt;=" &amp; FN$1, DataRegularSeason20242025!$E$3:$E$1315, $A14)</f>
        <v>50</v>
      </c>
      <c r="FO14">
        <f>SUMIFS(DataRegularSeason20242025!$AA$3:$AA$1315,DataRegularSeason20242025!$B$3:$B$1315, "&lt;=" &amp; FO$1, DataRegularSeason20242025!$D$3:$D$1315, $A14)+SUMIFS(DataRegularSeason20242025!$AB$3:$AB$1315,DataRegularSeason20242025!$B$3:$B$1315, "&lt;=" &amp; FO$1, DataRegularSeason20242025!$E$3:$E$1315, $A14)</f>
        <v>50</v>
      </c>
      <c r="FP14">
        <f>SUMIFS(DataRegularSeason20242025!$AA$3:$AA$1315,DataRegularSeason20242025!$B$3:$B$1315, "&lt;=" &amp; FP$1, DataRegularSeason20242025!$D$3:$D$1315, $A14)+SUMIFS(DataRegularSeason20242025!$AB$3:$AB$1315,DataRegularSeason20242025!$B$3:$B$1315, "&lt;=" &amp; FP$1, DataRegularSeason20242025!$E$3:$E$1315, $A14)</f>
        <v>50</v>
      </c>
      <c r="FQ14">
        <f>SUMIFS(DataRegularSeason20242025!$AA$3:$AA$1315,DataRegularSeason20242025!$B$3:$B$1315, "&lt;=" &amp; FQ$1, DataRegularSeason20242025!$D$3:$D$1315, $A14)+SUMIFS(DataRegularSeason20242025!$AB$3:$AB$1315,DataRegularSeason20242025!$B$3:$B$1315, "&lt;=" &amp; FQ$1, DataRegularSeason20242025!$E$3:$E$1315, $A14)</f>
        <v>50</v>
      </c>
      <c r="FR14">
        <f>SUMIFS(DataRegularSeason20242025!$AA$3:$AA$1315,DataRegularSeason20242025!$B$3:$B$1315, "&lt;=" &amp; FR$1, DataRegularSeason20242025!$D$3:$D$1315, $A14)+SUMIFS(DataRegularSeason20242025!$AB$3:$AB$1315,DataRegularSeason20242025!$B$3:$B$1315, "&lt;=" &amp; FR$1, DataRegularSeason20242025!$E$3:$E$1315, $A14)</f>
        <v>50</v>
      </c>
      <c r="FS14">
        <f>SUMIFS(DataRegularSeason20242025!$AA$3:$AA$1315,DataRegularSeason20242025!$B$3:$B$1315, "&lt;=" &amp; FS$1, DataRegularSeason20242025!$D$3:$D$1315, $A14)+SUMIFS(DataRegularSeason20242025!$AB$3:$AB$1315,DataRegularSeason20242025!$B$3:$B$1315, "&lt;=" &amp; FS$1, DataRegularSeason20242025!$E$3:$E$1315, $A14)</f>
        <v>50</v>
      </c>
      <c r="FT14">
        <f>SUMIFS(DataRegularSeason20242025!$AA$3:$AA$1315,DataRegularSeason20242025!$B$3:$B$1315, "&lt;=" &amp; FT$1, DataRegularSeason20242025!$D$3:$D$1315, $A14)+SUMIFS(DataRegularSeason20242025!$AB$3:$AB$1315,DataRegularSeason20242025!$B$3:$B$1315, "&lt;=" &amp; FT$1, DataRegularSeason20242025!$E$3:$E$1315, $A14)</f>
        <v>50</v>
      </c>
      <c r="FU14">
        <f>SUMIFS(DataRegularSeason20242025!$AA$3:$AA$1315,DataRegularSeason20242025!$B$3:$B$1315, "&lt;=" &amp; FU$1, DataRegularSeason20242025!$D$3:$D$1315, $A14)+SUMIFS(DataRegularSeason20242025!$AB$3:$AB$1315,DataRegularSeason20242025!$B$3:$B$1315, "&lt;=" &amp; FU$1, DataRegularSeason20242025!$E$3:$E$1315, $A14)</f>
        <v>50</v>
      </c>
      <c r="FV14">
        <f>SUMIFS(DataRegularSeason20242025!$AA$3:$AA$1315,DataRegularSeason20242025!$B$3:$B$1315, "&lt;=" &amp; FV$1, DataRegularSeason20242025!$D$3:$D$1315, $A14)+SUMIFS(DataRegularSeason20242025!$AB$3:$AB$1315,DataRegularSeason20242025!$B$3:$B$1315, "&lt;=" &amp; FV$1, DataRegularSeason20242025!$E$3:$E$1315, $A14)</f>
        <v>50</v>
      </c>
      <c r="FW14">
        <f>SUMIFS(DataRegularSeason20242025!$AA$3:$AA$1315,DataRegularSeason20242025!$B$3:$B$1315, "&lt;=" &amp; FW$1, DataRegularSeason20242025!$D$3:$D$1315, $A14)+SUMIFS(DataRegularSeason20242025!$AB$3:$AB$1315,DataRegularSeason20242025!$B$3:$B$1315, "&lt;=" &amp; FW$1, DataRegularSeason20242025!$E$3:$E$1315, $A14)</f>
        <v>50</v>
      </c>
      <c r="FX14">
        <f>SUMIFS(DataRegularSeason20242025!$AA$3:$AA$1315,DataRegularSeason20242025!$B$3:$B$1315, "&lt;=" &amp; FX$1, DataRegularSeason20242025!$D$3:$D$1315, $A14)+SUMIFS(DataRegularSeason20242025!$AB$3:$AB$1315,DataRegularSeason20242025!$B$3:$B$1315, "&lt;=" &amp; FX$1, DataRegularSeason20242025!$E$3:$E$1315, $A14)</f>
        <v>50</v>
      </c>
      <c r="FY14">
        <f>SUMIFS(DataRegularSeason20242025!$AA$3:$AA$1315,DataRegularSeason20242025!$B$3:$B$1315, "&lt;=" &amp; FY$1, DataRegularSeason20242025!$D$3:$D$1315, $A14)+SUMIFS(DataRegularSeason20242025!$AB$3:$AB$1315,DataRegularSeason20242025!$B$3:$B$1315, "&lt;=" &amp; FY$1, DataRegularSeason20242025!$E$3:$E$1315, $A14)</f>
        <v>50</v>
      </c>
      <c r="FZ14">
        <f>SUMIFS(DataRegularSeason20242025!$AA$3:$AA$1315,DataRegularSeason20242025!$B$3:$B$1315, "&lt;=" &amp; FZ$1, DataRegularSeason20242025!$D$3:$D$1315, $A14)+SUMIFS(DataRegularSeason20242025!$AB$3:$AB$1315,DataRegularSeason20242025!$B$3:$B$1315, "&lt;=" &amp; FZ$1, DataRegularSeason20242025!$E$3:$E$1315, $A14)</f>
        <v>50</v>
      </c>
      <c r="GA14">
        <f>SUMIFS(DataRegularSeason20242025!$AA$3:$AA$1315,DataRegularSeason20242025!$B$3:$B$1315, "&lt;=" &amp; GA$1, DataRegularSeason20242025!$D$3:$D$1315, $A14)+SUMIFS(DataRegularSeason20242025!$AB$3:$AB$1315,DataRegularSeason20242025!$B$3:$B$1315, "&lt;=" &amp; GA$1, DataRegularSeason20242025!$E$3:$E$1315, $A14)</f>
        <v>50</v>
      </c>
      <c r="GB14">
        <f>SUMIFS(DataRegularSeason20242025!$AA$3:$AA$1315,DataRegularSeason20242025!$B$3:$B$1315, "&lt;=" &amp; GB$1, DataRegularSeason20242025!$D$3:$D$1315, $A14)+SUMIFS(DataRegularSeason20242025!$AB$3:$AB$1315,DataRegularSeason20242025!$B$3:$B$1315, "&lt;=" &amp; GB$1, DataRegularSeason20242025!$E$3:$E$1315, $A14)</f>
        <v>50</v>
      </c>
      <c r="GC14">
        <f>SUMIFS(DataRegularSeason20242025!$AA$3:$AA$1315,DataRegularSeason20242025!$B$3:$B$1315, "&lt;=" &amp; GC$1, DataRegularSeason20242025!$D$3:$D$1315, $A14)+SUMIFS(DataRegularSeason20242025!$AB$3:$AB$1315,DataRegularSeason20242025!$B$3:$B$1315, "&lt;=" &amp; GC$1, DataRegularSeason20242025!$E$3:$E$1315, $A14)</f>
        <v>50</v>
      </c>
      <c r="GD14">
        <f>SUMIFS(DataRegularSeason20242025!$AA$3:$AA$1315,DataRegularSeason20242025!$B$3:$B$1315, "&lt;=" &amp; GD$1, DataRegularSeason20242025!$D$3:$D$1315, $A14)+SUMIFS(DataRegularSeason20242025!$AB$3:$AB$1315,DataRegularSeason20242025!$B$3:$B$1315, "&lt;=" &amp; GD$1, DataRegularSeason20242025!$E$3:$E$1315, $A14)</f>
        <v>50</v>
      </c>
      <c r="GE14">
        <f>SUMIFS(DataRegularSeason20242025!$AA$3:$AA$1315,DataRegularSeason20242025!$B$3:$B$1315, "&lt;=" &amp; GE$1, DataRegularSeason20242025!$D$3:$D$1315, $A14)+SUMIFS(DataRegularSeason20242025!$AB$3:$AB$1315,DataRegularSeason20242025!$B$3:$B$1315, "&lt;=" &amp; GE$1, DataRegularSeason20242025!$E$3:$E$1315, $A14)</f>
        <v>50</v>
      </c>
      <c r="GF14">
        <f>SUMIFS(DataRegularSeason20242025!$AA$3:$AA$1315,DataRegularSeason20242025!$B$3:$B$1315, "&lt;=" &amp; GF$1, DataRegularSeason20242025!$D$3:$D$1315, $A14)+SUMIFS(DataRegularSeason20242025!$AB$3:$AB$1315,DataRegularSeason20242025!$B$3:$B$1315, "&lt;=" &amp; GF$1, DataRegularSeason20242025!$E$3:$E$1315, $A14)</f>
        <v>50</v>
      </c>
      <c r="GG14">
        <f>SUMIFS(DataRegularSeason20242025!$AA$3:$AA$1315,DataRegularSeason20242025!$B$3:$B$1315, "&lt;=" &amp; GG$1, DataRegularSeason20242025!$D$3:$D$1315, $A14)+SUMIFS(DataRegularSeason20242025!$AB$3:$AB$1315,DataRegularSeason20242025!$B$3:$B$1315, "&lt;=" &amp; GG$1, DataRegularSeason20242025!$E$3:$E$1315, $A14)</f>
        <v>50</v>
      </c>
      <c r="GH14">
        <f>SUMIFS(DataRegularSeason20242025!$AA$3:$AA$1315,DataRegularSeason20242025!$B$3:$B$1315, "&lt;=" &amp; GH$1, DataRegularSeason20242025!$D$3:$D$1315, $A14)+SUMIFS(DataRegularSeason20242025!$AB$3:$AB$1315,DataRegularSeason20242025!$B$3:$B$1315, "&lt;=" &amp; GH$1, DataRegularSeason20242025!$E$3:$E$1315, $A14)</f>
        <v>50</v>
      </c>
      <c r="GI14">
        <f>SUMIFS(DataRegularSeason20242025!$AA$3:$AA$1315,DataRegularSeason20242025!$B$3:$B$1315, "&lt;=" &amp; GI$1, DataRegularSeason20242025!$D$3:$D$1315, $A14)+SUMIFS(DataRegularSeason20242025!$AB$3:$AB$1315,DataRegularSeason20242025!$B$3:$B$1315, "&lt;=" &amp; GI$1, DataRegularSeason20242025!$E$3:$E$1315, $A14)</f>
        <v>50</v>
      </c>
      <c r="GJ14">
        <f>SUMIFS(DataRegularSeason20242025!$AA$3:$AA$1315,DataRegularSeason20242025!$B$3:$B$1315, "&lt;=" &amp; GJ$1, DataRegularSeason20242025!$D$3:$D$1315, $A14)+SUMIFS(DataRegularSeason20242025!$AB$3:$AB$1315,DataRegularSeason20242025!$B$3:$B$1315, "&lt;=" &amp; GJ$1, DataRegularSeason20242025!$E$3:$E$1315, $A14)</f>
        <v>50</v>
      </c>
      <c r="GK14">
        <f>SUMIFS(DataRegularSeason20242025!$AA$3:$AA$1315,DataRegularSeason20242025!$B$3:$B$1315, "&lt;=" &amp; GK$1, DataRegularSeason20242025!$D$3:$D$1315, $A14)+SUMIFS(DataRegularSeason20242025!$AB$3:$AB$1315,DataRegularSeason20242025!$B$3:$B$1315, "&lt;=" &amp; GK$1, DataRegularSeason20242025!$E$3:$E$1315, $A14)</f>
        <v>50</v>
      </c>
      <c r="GL14">
        <f>SUMIFS(DataRegularSeason20242025!$AA$3:$AA$1315,DataRegularSeason20242025!$B$3:$B$1315, "&lt;=" &amp; GL$1, DataRegularSeason20242025!$D$3:$D$1315, $A14)+SUMIFS(DataRegularSeason20242025!$AB$3:$AB$1315,DataRegularSeason20242025!$B$3:$B$1315, "&lt;=" &amp; GL$1, DataRegularSeason20242025!$E$3:$E$1315, $A14)</f>
        <v>50</v>
      </c>
      <c r="GM14">
        <f>SUMIFS(DataRegularSeason20242025!$AA$3:$AA$1315,DataRegularSeason20242025!$B$3:$B$1315, "&lt;=" &amp; GM$1, DataRegularSeason20242025!$D$3:$D$1315, $A14)+SUMIFS(DataRegularSeason20242025!$AB$3:$AB$1315,DataRegularSeason20242025!$B$3:$B$1315, "&lt;=" &amp; GM$1, DataRegularSeason20242025!$E$3:$E$1315, $A14)</f>
        <v>50</v>
      </c>
      <c r="GN14">
        <f>SUMIFS(DataRegularSeason20242025!$AA$3:$AA$1315,DataRegularSeason20242025!$B$3:$B$1315, "&lt;=" &amp; GN$1, DataRegularSeason20242025!$D$3:$D$1315, $A14)+SUMIFS(DataRegularSeason20242025!$AB$3:$AB$1315,DataRegularSeason20242025!$B$3:$B$1315, "&lt;=" &amp; GN$1, DataRegularSeason20242025!$E$3:$E$1315, $A14)</f>
        <v>50</v>
      </c>
      <c r="GO14">
        <f>SUMIFS(DataRegularSeason20242025!$AA$3:$AA$1315,DataRegularSeason20242025!$B$3:$B$1315, "&lt;=" &amp; GO$1, DataRegularSeason20242025!$D$3:$D$1315, $A14)+SUMIFS(DataRegularSeason20242025!$AB$3:$AB$1315,DataRegularSeason20242025!$B$3:$B$1315, "&lt;=" &amp; GO$1, DataRegularSeason20242025!$E$3:$E$1315, $A14)</f>
        <v>50</v>
      </c>
      <c r="GP14">
        <f>SUMIFS(DataRegularSeason20242025!$AA$3:$AA$1315,DataRegularSeason20242025!$B$3:$B$1315, "&lt;=" &amp; GP$1, DataRegularSeason20242025!$D$3:$D$1315, $A14)+SUMIFS(DataRegularSeason20242025!$AB$3:$AB$1315,DataRegularSeason20242025!$B$3:$B$1315, "&lt;=" &amp; GP$1, DataRegularSeason20242025!$E$3:$E$1315, $A14)</f>
        <v>50</v>
      </c>
      <c r="GQ14">
        <f>SUMIFS(DataRegularSeason20242025!$AA$3:$AA$1315,DataRegularSeason20242025!$B$3:$B$1315, "&lt;=" &amp; GQ$1, DataRegularSeason20242025!$D$3:$D$1315, $A14)+SUMIFS(DataRegularSeason20242025!$AB$3:$AB$1315,DataRegularSeason20242025!$B$3:$B$1315, "&lt;=" &amp; GQ$1, DataRegularSeason20242025!$E$3:$E$1315, $A14)</f>
        <v>50</v>
      </c>
      <c r="GR14">
        <f>SUMIFS(DataRegularSeason20242025!$AA$3:$AA$1315,DataRegularSeason20242025!$B$3:$B$1315, "&lt;=" &amp; GR$1, DataRegularSeason20242025!$D$3:$D$1315, $A14)+SUMIFS(DataRegularSeason20242025!$AB$3:$AB$1315,DataRegularSeason20242025!$B$3:$B$1315, "&lt;=" &amp; GR$1, DataRegularSeason20242025!$E$3:$E$1315, $A14)</f>
        <v>50</v>
      </c>
      <c r="GS14">
        <f>SUMIFS(DataRegularSeason20242025!$AA$3:$AA$1315,DataRegularSeason20242025!$B$3:$B$1315, "&lt;=" &amp; GS$1, DataRegularSeason20242025!$D$3:$D$1315, $A14)+SUMIFS(DataRegularSeason20242025!$AB$3:$AB$1315,DataRegularSeason20242025!$B$3:$B$1315, "&lt;=" &amp; GS$1, DataRegularSeason20242025!$E$3:$E$1315, $A14)</f>
        <v>50</v>
      </c>
      <c r="GT14">
        <f>SUMIFS(DataRegularSeason20242025!$AA$3:$AA$1315,DataRegularSeason20242025!$B$3:$B$1315, "&lt;=" &amp; GT$1, DataRegularSeason20242025!$D$3:$D$1315, $A14)+SUMIFS(DataRegularSeason20242025!$AB$3:$AB$1315,DataRegularSeason20242025!$B$3:$B$1315, "&lt;=" &amp; GT$1, DataRegularSeason20242025!$E$3:$E$1315, $A14)</f>
        <v>50</v>
      </c>
      <c r="GU14">
        <f>SUMIFS(DataRegularSeason20242025!$AA$3:$AA$1315,DataRegularSeason20242025!$B$3:$B$1315, "&lt;=" &amp; GU$1, DataRegularSeason20242025!$D$3:$D$1315, $A14)+SUMIFS(DataRegularSeason20242025!$AB$3:$AB$1315,DataRegularSeason20242025!$B$3:$B$1315, "&lt;=" &amp; GU$1, DataRegularSeason20242025!$E$3:$E$1315, $A14)</f>
        <v>50</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44</v>
      </c>
      <c r="DD15">
        <f>SUMIFS(DataRegularSeason20242025!$AA$3:$AA$1315,DataRegularSeason20242025!$B$3:$B$1315, "&lt;=" &amp; DD$1, DataRegularSeason20242025!$D$3:$D$1315, $A15)+SUMIFS(DataRegularSeason20242025!$AB$3:$AB$1315,DataRegularSeason20242025!$B$3:$B$1315, "&lt;=" &amp; DD$1, DataRegularSeason20242025!$E$3:$E$1315, $A15)</f>
        <v>44</v>
      </c>
      <c r="DE15">
        <f>SUMIFS(DataRegularSeason20242025!$AA$3:$AA$1315,DataRegularSeason20242025!$B$3:$B$1315, "&lt;=" &amp; DE$1, DataRegularSeason20242025!$D$3:$D$1315, $A15)+SUMIFS(DataRegularSeason20242025!$AB$3:$AB$1315,DataRegularSeason20242025!$B$3:$B$1315, "&lt;=" &amp; DE$1, DataRegularSeason20242025!$E$3:$E$1315, $A15)</f>
        <v>46</v>
      </c>
      <c r="DF15">
        <f>SUMIFS(DataRegularSeason20242025!$AA$3:$AA$1315,DataRegularSeason20242025!$B$3:$B$1315, "&lt;=" &amp; DF$1, DataRegularSeason20242025!$D$3:$D$1315, $A15)+SUMIFS(DataRegularSeason20242025!$AB$3:$AB$1315,DataRegularSeason20242025!$B$3:$B$1315, "&lt;=" &amp; DF$1, DataRegularSeason20242025!$E$3:$E$1315, $A15)</f>
        <v>46</v>
      </c>
      <c r="DG15">
        <f>SUMIFS(DataRegularSeason20242025!$AA$3:$AA$1315,DataRegularSeason20242025!$B$3:$B$1315, "&lt;=" &amp; DG$1, DataRegularSeason20242025!$D$3:$D$1315, $A15)+SUMIFS(DataRegularSeason20242025!$AB$3:$AB$1315,DataRegularSeason20242025!$B$3:$B$1315, "&lt;=" &amp; DG$1, DataRegularSeason20242025!$E$3:$E$1315, $A15)</f>
        <v>48</v>
      </c>
      <c r="DH15">
        <f>SUMIFS(DataRegularSeason20242025!$AA$3:$AA$1315,DataRegularSeason20242025!$B$3:$B$1315, "&lt;=" &amp; DH$1, DataRegularSeason20242025!$D$3:$D$1315, $A15)+SUMIFS(DataRegularSeason20242025!$AB$3:$AB$1315,DataRegularSeason20242025!$B$3:$B$1315, "&lt;=" &amp; DH$1, DataRegularSeason20242025!$E$3:$E$1315, $A15)</f>
        <v>48</v>
      </c>
      <c r="DI15">
        <f>SUMIFS(DataRegularSeason20242025!$AA$3:$AA$1315,DataRegularSeason20242025!$B$3:$B$1315, "&lt;=" &amp; DI$1, DataRegularSeason20242025!$D$3:$D$1315, $A15)+SUMIFS(DataRegularSeason20242025!$AB$3:$AB$1315,DataRegularSeason20242025!$B$3:$B$1315, "&lt;=" &amp; DI$1, DataRegularSeason20242025!$E$3:$E$1315, $A15)</f>
        <v>48</v>
      </c>
      <c r="DJ15">
        <f>SUMIFS(DataRegularSeason20242025!$AA$3:$AA$1315,DataRegularSeason20242025!$B$3:$B$1315, "&lt;=" &amp; DJ$1, DataRegularSeason20242025!$D$3:$D$1315, $A15)+SUMIFS(DataRegularSeason20242025!$AB$3:$AB$1315,DataRegularSeason20242025!$B$3:$B$1315, "&lt;=" &amp; DJ$1, DataRegularSeason20242025!$E$3:$E$1315, $A15)</f>
        <v>50</v>
      </c>
      <c r="DK15">
        <f>SUMIFS(DataRegularSeason20242025!$AA$3:$AA$1315,DataRegularSeason20242025!$B$3:$B$1315, "&lt;=" &amp; DK$1, DataRegularSeason20242025!$D$3:$D$1315, $A15)+SUMIFS(DataRegularSeason20242025!$AB$3:$AB$1315,DataRegularSeason20242025!$B$3:$B$1315, "&lt;=" &amp; DK$1, DataRegularSeason20242025!$E$3:$E$1315, $A15)</f>
        <v>50</v>
      </c>
      <c r="DL15">
        <f>SUMIFS(DataRegularSeason20242025!$AA$3:$AA$1315,DataRegularSeason20242025!$B$3:$B$1315, "&lt;=" &amp; DL$1, DataRegularSeason20242025!$D$3:$D$1315, $A15)+SUMIFS(DataRegularSeason20242025!$AB$3:$AB$1315,DataRegularSeason20242025!$B$3:$B$1315, "&lt;=" &amp; DL$1, DataRegularSeason20242025!$E$3:$E$1315, $A15)</f>
        <v>50</v>
      </c>
      <c r="DM15">
        <f>SUMIFS(DataRegularSeason20242025!$AA$3:$AA$1315,DataRegularSeason20242025!$B$3:$B$1315, "&lt;=" &amp; DM$1, DataRegularSeason20242025!$D$3:$D$1315, $A15)+SUMIFS(DataRegularSeason20242025!$AB$3:$AB$1315,DataRegularSeason20242025!$B$3:$B$1315, "&lt;=" &amp; DM$1, DataRegularSeason20242025!$E$3:$E$1315, $A15)</f>
        <v>50</v>
      </c>
      <c r="DN15">
        <f>SUMIFS(DataRegularSeason20242025!$AA$3:$AA$1315,DataRegularSeason20242025!$B$3:$B$1315, "&lt;=" &amp; DN$1, DataRegularSeason20242025!$D$3:$D$1315, $A15)+SUMIFS(DataRegularSeason20242025!$AB$3:$AB$1315,DataRegularSeason20242025!$B$3:$B$1315, "&lt;=" &amp; DN$1, DataRegularSeason20242025!$E$3:$E$1315, $A15)</f>
        <v>50</v>
      </c>
      <c r="DO15">
        <f>SUMIFS(DataRegularSeason20242025!$AA$3:$AA$1315,DataRegularSeason20242025!$B$3:$B$1315, "&lt;=" &amp; DO$1, DataRegularSeason20242025!$D$3:$D$1315, $A15)+SUMIFS(DataRegularSeason20242025!$AB$3:$AB$1315,DataRegularSeason20242025!$B$3:$B$1315, "&lt;=" &amp; DO$1, DataRegularSeason20242025!$E$3:$E$1315, $A15)</f>
        <v>50</v>
      </c>
      <c r="DP15">
        <f>SUMIFS(DataRegularSeason20242025!$AA$3:$AA$1315,DataRegularSeason20242025!$B$3:$B$1315, "&lt;=" &amp; DP$1, DataRegularSeason20242025!$D$3:$D$1315, $A15)+SUMIFS(DataRegularSeason20242025!$AB$3:$AB$1315,DataRegularSeason20242025!$B$3:$B$1315, "&lt;=" &amp; DP$1, DataRegularSeason20242025!$E$3:$E$1315, $A15)</f>
        <v>50</v>
      </c>
      <c r="DQ15">
        <f>SUMIFS(DataRegularSeason20242025!$AA$3:$AA$1315,DataRegularSeason20242025!$B$3:$B$1315, "&lt;=" &amp; DQ$1, DataRegularSeason20242025!$D$3:$D$1315, $A15)+SUMIFS(DataRegularSeason20242025!$AB$3:$AB$1315,DataRegularSeason20242025!$B$3:$B$1315, "&lt;=" &amp; DQ$1, DataRegularSeason20242025!$E$3:$E$1315, $A15)</f>
        <v>50</v>
      </c>
      <c r="DR15">
        <f>SUMIFS(DataRegularSeason20242025!$AA$3:$AA$1315,DataRegularSeason20242025!$B$3:$B$1315, "&lt;=" &amp; DR$1, DataRegularSeason20242025!$D$3:$D$1315, $A15)+SUMIFS(DataRegularSeason20242025!$AB$3:$AB$1315,DataRegularSeason20242025!$B$3:$B$1315, "&lt;=" &amp; DR$1, DataRegularSeason20242025!$E$3:$E$1315, $A15)</f>
        <v>50</v>
      </c>
      <c r="DS15">
        <f>SUMIFS(DataRegularSeason20242025!$AA$3:$AA$1315,DataRegularSeason20242025!$B$3:$B$1315, "&lt;=" &amp; DS$1, DataRegularSeason20242025!$D$3:$D$1315, $A15)+SUMIFS(DataRegularSeason20242025!$AB$3:$AB$1315,DataRegularSeason20242025!$B$3:$B$1315, "&lt;=" &amp; DS$1, DataRegularSeason20242025!$E$3:$E$1315, $A15)</f>
        <v>50</v>
      </c>
      <c r="DT15">
        <f>SUMIFS(DataRegularSeason20242025!$AA$3:$AA$1315,DataRegularSeason20242025!$B$3:$B$1315, "&lt;=" &amp; DT$1, DataRegularSeason20242025!$D$3:$D$1315, $A15)+SUMIFS(DataRegularSeason20242025!$AB$3:$AB$1315,DataRegularSeason20242025!$B$3:$B$1315, "&lt;=" &amp; DT$1, DataRegularSeason20242025!$E$3:$E$1315, $A15)</f>
        <v>50</v>
      </c>
      <c r="DU15">
        <f>SUMIFS(DataRegularSeason20242025!$AA$3:$AA$1315,DataRegularSeason20242025!$B$3:$B$1315, "&lt;=" &amp; DU$1, DataRegularSeason20242025!$D$3:$D$1315, $A15)+SUMIFS(DataRegularSeason20242025!$AB$3:$AB$1315,DataRegularSeason20242025!$B$3:$B$1315, "&lt;=" &amp; DU$1, DataRegularSeason20242025!$E$3:$E$1315, $A15)</f>
        <v>50</v>
      </c>
      <c r="DV15">
        <f>SUMIFS(DataRegularSeason20242025!$AA$3:$AA$1315,DataRegularSeason20242025!$B$3:$B$1315, "&lt;=" &amp; DV$1, DataRegularSeason20242025!$D$3:$D$1315, $A15)+SUMIFS(DataRegularSeason20242025!$AB$3:$AB$1315,DataRegularSeason20242025!$B$3:$B$1315, "&lt;=" &amp; DV$1, DataRegularSeason20242025!$E$3:$E$1315, $A15)</f>
        <v>50</v>
      </c>
      <c r="DW15">
        <f>SUMIFS(DataRegularSeason20242025!$AA$3:$AA$1315,DataRegularSeason20242025!$B$3:$B$1315, "&lt;=" &amp; DW$1, DataRegularSeason20242025!$D$3:$D$1315, $A15)+SUMIFS(DataRegularSeason20242025!$AB$3:$AB$1315,DataRegularSeason20242025!$B$3:$B$1315, "&lt;=" &amp; DW$1, DataRegularSeason20242025!$E$3:$E$1315, $A15)</f>
        <v>50</v>
      </c>
      <c r="DX15">
        <f>SUMIFS(DataRegularSeason20242025!$AA$3:$AA$1315,DataRegularSeason20242025!$B$3:$B$1315, "&lt;=" &amp; DX$1, DataRegularSeason20242025!$D$3:$D$1315, $A15)+SUMIFS(DataRegularSeason20242025!$AB$3:$AB$1315,DataRegularSeason20242025!$B$3:$B$1315, "&lt;=" &amp; DX$1, DataRegularSeason20242025!$E$3:$E$1315, $A15)</f>
        <v>50</v>
      </c>
      <c r="DY15">
        <f>SUMIFS(DataRegularSeason20242025!$AA$3:$AA$1315,DataRegularSeason20242025!$B$3:$B$1315, "&lt;=" &amp; DY$1, DataRegularSeason20242025!$D$3:$D$1315, $A15)+SUMIFS(DataRegularSeason20242025!$AB$3:$AB$1315,DataRegularSeason20242025!$B$3:$B$1315, "&lt;=" &amp; DY$1, DataRegularSeason20242025!$E$3:$E$1315, $A15)</f>
        <v>50</v>
      </c>
      <c r="DZ15">
        <f>SUMIFS(DataRegularSeason20242025!$AA$3:$AA$1315,DataRegularSeason20242025!$B$3:$B$1315, "&lt;=" &amp; DZ$1, DataRegularSeason20242025!$D$3:$D$1315, $A15)+SUMIFS(DataRegularSeason20242025!$AB$3:$AB$1315,DataRegularSeason20242025!$B$3:$B$1315, "&lt;=" &amp; DZ$1, DataRegularSeason20242025!$E$3:$E$1315, $A15)</f>
        <v>50</v>
      </c>
      <c r="EA15">
        <f>SUMIFS(DataRegularSeason20242025!$AA$3:$AA$1315,DataRegularSeason20242025!$B$3:$B$1315, "&lt;=" &amp; EA$1, DataRegularSeason20242025!$D$3:$D$1315, $A15)+SUMIFS(DataRegularSeason20242025!$AB$3:$AB$1315,DataRegularSeason20242025!$B$3:$B$1315, "&lt;=" &amp; EA$1, DataRegularSeason20242025!$E$3:$E$1315, $A15)</f>
        <v>50</v>
      </c>
      <c r="EB15">
        <f>SUMIFS(DataRegularSeason20242025!$AA$3:$AA$1315,DataRegularSeason20242025!$B$3:$B$1315, "&lt;=" &amp; EB$1, DataRegularSeason20242025!$D$3:$D$1315, $A15)+SUMIFS(DataRegularSeason20242025!$AB$3:$AB$1315,DataRegularSeason20242025!$B$3:$B$1315, "&lt;=" &amp; EB$1, DataRegularSeason20242025!$E$3:$E$1315, $A15)</f>
        <v>50</v>
      </c>
      <c r="EC15">
        <f>SUMIFS(DataRegularSeason20242025!$AA$3:$AA$1315,DataRegularSeason20242025!$B$3:$B$1315, "&lt;=" &amp; EC$1, DataRegularSeason20242025!$D$3:$D$1315, $A15)+SUMIFS(DataRegularSeason20242025!$AB$3:$AB$1315,DataRegularSeason20242025!$B$3:$B$1315, "&lt;=" &amp; EC$1, DataRegularSeason20242025!$E$3:$E$1315, $A15)</f>
        <v>50</v>
      </c>
      <c r="ED15">
        <f>SUMIFS(DataRegularSeason20242025!$AA$3:$AA$1315,DataRegularSeason20242025!$B$3:$B$1315, "&lt;=" &amp; ED$1, DataRegularSeason20242025!$D$3:$D$1315, $A15)+SUMIFS(DataRegularSeason20242025!$AB$3:$AB$1315,DataRegularSeason20242025!$B$3:$B$1315, "&lt;=" &amp; ED$1, DataRegularSeason20242025!$E$3:$E$1315, $A15)</f>
        <v>50</v>
      </c>
      <c r="EE15">
        <f>SUMIFS(DataRegularSeason20242025!$AA$3:$AA$1315,DataRegularSeason20242025!$B$3:$B$1315, "&lt;=" &amp; EE$1, DataRegularSeason20242025!$D$3:$D$1315, $A15)+SUMIFS(DataRegularSeason20242025!$AB$3:$AB$1315,DataRegularSeason20242025!$B$3:$B$1315, "&lt;=" &amp; EE$1, DataRegularSeason20242025!$E$3:$E$1315, $A15)</f>
        <v>50</v>
      </c>
      <c r="EF15">
        <f>SUMIFS(DataRegularSeason20242025!$AA$3:$AA$1315,DataRegularSeason20242025!$B$3:$B$1315, "&lt;=" &amp; EF$1, DataRegularSeason20242025!$D$3:$D$1315, $A15)+SUMIFS(DataRegularSeason20242025!$AB$3:$AB$1315,DataRegularSeason20242025!$B$3:$B$1315, "&lt;=" &amp; EF$1, DataRegularSeason20242025!$E$3:$E$1315, $A15)</f>
        <v>50</v>
      </c>
      <c r="EG15">
        <f>SUMIFS(DataRegularSeason20242025!$AA$3:$AA$1315,DataRegularSeason20242025!$B$3:$B$1315, "&lt;=" &amp; EG$1, DataRegularSeason20242025!$D$3:$D$1315, $A15)+SUMIFS(DataRegularSeason20242025!$AB$3:$AB$1315,DataRegularSeason20242025!$B$3:$B$1315, "&lt;=" &amp; EG$1, DataRegularSeason20242025!$E$3:$E$1315, $A15)</f>
        <v>50</v>
      </c>
      <c r="EH15">
        <f>SUMIFS(DataRegularSeason20242025!$AA$3:$AA$1315,DataRegularSeason20242025!$B$3:$B$1315, "&lt;=" &amp; EH$1, DataRegularSeason20242025!$D$3:$D$1315, $A15)+SUMIFS(DataRegularSeason20242025!$AB$3:$AB$1315,DataRegularSeason20242025!$B$3:$B$1315, "&lt;=" &amp; EH$1, DataRegularSeason20242025!$E$3:$E$1315, $A15)</f>
        <v>50</v>
      </c>
      <c r="EI15">
        <f>SUMIFS(DataRegularSeason20242025!$AA$3:$AA$1315,DataRegularSeason20242025!$B$3:$B$1315, "&lt;=" &amp; EI$1, DataRegularSeason20242025!$D$3:$D$1315, $A15)+SUMIFS(DataRegularSeason20242025!$AB$3:$AB$1315,DataRegularSeason20242025!$B$3:$B$1315, "&lt;=" &amp; EI$1, DataRegularSeason20242025!$E$3:$E$1315, $A15)</f>
        <v>50</v>
      </c>
      <c r="EJ15">
        <f>SUMIFS(DataRegularSeason20242025!$AA$3:$AA$1315,DataRegularSeason20242025!$B$3:$B$1315, "&lt;=" &amp; EJ$1, DataRegularSeason20242025!$D$3:$D$1315, $A15)+SUMIFS(DataRegularSeason20242025!$AB$3:$AB$1315,DataRegularSeason20242025!$B$3:$B$1315, "&lt;=" &amp; EJ$1, DataRegularSeason20242025!$E$3:$E$1315, $A15)</f>
        <v>50</v>
      </c>
      <c r="EK15">
        <f>SUMIFS(DataRegularSeason20242025!$AA$3:$AA$1315,DataRegularSeason20242025!$B$3:$B$1315, "&lt;=" &amp; EK$1, DataRegularSeason20242025!$D$3:$D$1315, $A15)+SUMIFS(DataRegularSeason20242025!$AB$3:$AB$1315,DataRegularSeason20242025!$B$3:$B$1315, "&lt;=" &amp; EK$1, DataRegularSeason20242025!$E$3:$E$1315, $A15)</f>
        <v>50</v>
      </c>
      <c r="EL15">
        <f>SUMIFS(DataRegularSeason20242025!$AA$3:$AA$1315,DataRegularSeason20242025!$B$3:$B$1315, "&lt;=" &amp; EL$1, DataRegularSeason20242025!$D$3:$D$1315, $A15)+SUMIFS(DataRegularSeason20242025!$AB$3:$AB$1315,DataRegularSeason20242025!$B$3:$B$1315, "&lt;=" &amp; EL$1, DataRegularSeason20242025!$E$3:$E$1315, $A15)</f>
        <v>50</v>
      </c>
      <c r="EM15">
        <f>SUMIFS(DataRegularSeason20242025!$AA$3:$AA$1315,DataRegularSeason20242025!$B$3:$B$1315, "&lt;=" &amp; EM$1, DataRegularSeason20242025!$D$3:$D$1315, $A15)+SUMIFS(DataRegularSeason20242025!$AB$3:$AB$1315,DataRegularSeason20242025!$B$3:$B$1315, "&lt;=" &amp; EM$1, DataRegularSeason20242025!$E$3:$E$1315, $A15)</f>
        <v>50</v>
      </c>
      <c r="EN15">
        <f>SUMIFS(DataRegularSeason20242025!$AA$3:$AA$1315,DataRegularSeason20242025!$B$3:$B$1315, "&lt;=" &amp; EN$1, DataRegularSeason20242025!$D$3:$D$1315, $A15)+SUMIFS(DataRegularSeason20242025!$AB$3:$AB$1315,DataRegularSeason20242025!$B$3:$B$1315, "&lt;=" &amp; EN$1, DataRegularSeason20242025!$E$3:$E$1315, $A15)</f>
        <v>50</v>
      </c>
      <c r="EO15">
        <f>SUMIFS(DataRegularSeason20242025!$AA$3:$AA$1315,DataRegularSeason20242025!$B$3:$B$1315, "&lt;=" &amp; EO$1, DataRegularSeason20242025!$D$3:$D$1315, $A15)+SUMIFS(DataRegularSeason20242025!$AB$3:$AB$1315,DataRegularSeason20242025!$B$3:$B$1315, "&lt;=" &amp; EO$1, DataRegularSeason20242025!$E$3:$E$1315, $A15)</f>
        <v>50</v>
      </c>
      <c r="EP15">
        <f>SUMIFS(DataRegularSeason20242025!$AA$3:$AA$1315,DataRegularSeason20242025!$B$3:$B$1315, "&lt;=" &amp; EP$1, DataRegularSeason20242025!$D$3:$D$1315, $A15)+SUMIFS(DataRegularSeason20242025!$AB$3:$AB$1315,DataRegularSeason20242025!$B$3:$B$1315, "&lt;=" &amp; EP$1, DataRegularSeason20242025!$E$3:$E$1315, $A15)</f>
        <v>50</v>
      </c>
      <c r="EQ15">
        <f>SUMIFS(DataRegularSeason20242025!$AA$3:$AA$1315,DataRegularSeason20242025!$B$3:$B$1315, "&lt;=" &amp; EQ$1, DataRegularSeason20242025!$D$3:$D$1315, $A15)+SUMIFS(DataRegularSeason20242025!$AB$3:$AB$1315,DataRegularSeason20242025!$B$3:$B$1315, "&lt;=" &amp; EQ$1, DataRegularSeason20242025!$E$3:$E$1315, $A15)</f>
        <v>50</v>
      </c>
      <c r="ER15">
        <f>SUMIFS(DataRegularSeason20242025!$AA$3:$AA$1315,DataRegularSeason20242025!$B$3:$B$1315, "&lt;=" &amp; ER$1, DataRegularSeason20242025!$D$3:$D$1315, $A15)+SUMIFS(DataRegularSeason20242025!$AB$3:$AB$1315,DataRegularSeason20242025!$B$3:$B$1315, "&lt;=" &amp; ER$1, DataRegularSeason20242025!$E$3:$E$1315, $A15)</f>
        <v>50</v>
      </c>
      <c r="ES15">
        <f>SUMIFS(DataRegularSeason20242025!$AA$3:$AA$1315,DataRegularSeason20242025!$B$3:$B$1315, "&lt;=" &amp; ES$1, DataRegularSeason20242025!$D$3:$D$1315, $A15)+SUMIFS(DataRegularSeason20242025!$AB$3:$AB$1315,DataRegularSeason20242025!$B$3:$B$1315, "&lt;=" &amp; ES$1, DataRegularSeason20242025!$E$3:$E$1315, $A15)</f>
        <v>50</v>
      </c>
      <c r="ET15">
        <f>SUMIFS(DataRegularSeason20242025!$AA$3:$AA$1315,DataRegularSeason20242025!$B$3:$B$1315, "&lt;=" &amp; ET$1, DataRegularSeason20242025!$D$3:$D$1315, $A15)+SUMIFS(DataRegularSeason20242025!$AB$3:$AB$1315,DataRegularSeason20242025!$B$3:$B$1315, "&lt;=" &amp; ET$1, DataRegularSeason20242025!$E$3:$E$1315, $A15)</f>
        <v>50</v>
      </c>
      <c r="EU15">
        <f>SUMIFS(DataRegularSeason20242025!$AA$3:$AA$1315,DataRegularSeason20242025!$B$3:$B$1315, "&lt;=" &amp; EU$1, DataRegularSeason20242025!$D$3:$D$1315, $A15)+SUMIFS(DataRegularSeason20242025!$AB$3:$AB$1315,DataRegularSeason20242025!$B$3:$B$1315, "&lt;=" &amp; EU$1, DataRegularSeason20242025!$E$3:$E$1315, $A15)</f>
        <v>50</v>
      </c>
      <c r="EV15">
        <f>SUMIFS(DataRegularSeason20242025!$AA$3:$AA$1315,DataRegularSeason20242025!$B$3:$B$1315, "&lt;=" &amp; EV$1, DataRegularSeason20242025!$D$3:$D$1315, $A15)+SUMIFS(DataRegularSeason20242025!$AB$3:$AB$1315,DataRegularSeason20242025!$B$3:$B$1315, "&lt;=" &amp; EV$1, DataRegularSeason20242025!$E$3:$E$1315, $A15)</f>
        <v>50</v>
      </c>
      <c r="EW15">
        <f>SUMIFS(DataRegularSeason20242025!$AA$3:$AA$1315,DataRegularSeason20242025!$B$3:$B$1315, "&lt;=" &amp; EW$1, DataRegularSeason20242025!$D$3:$D$1315, $A15)+SUMIFS(DataRegularSeason20242025!$AB$3:$AB$1315,DataRegularSeason20242025!$B$3:$B$1315, "&lt;=" &amp; EW$1, DataRegularSeason20242025!$E$3:$E$1315, $A15)</f>
        <v>50</v>
      </c>
      <c r="EX15">
        <f>SUMIFS(DataRegularSeason20242025!$AA$3:$AA$1315,DataRegularSeason20242025!$B$3:$B$1315, "&lt;=" &amp; EX$1, DataRegularSeason20242025!$D$3:$D$1315, $A15)+SUMIFS(DataRegularSeason20242025!$AB$3:$AB$1315,DataRegularSeason20242025!$B$3:$B$1315, "&lt;=" &amp; EX$1, DataRegularSeason20242025!$E$3:$E$1315, $A15)</f>
        <v>50</v>
      </c>
      <c r="EY15">
        <f>SUMIFS(DataRegularSeason20242025!$AA$3:$AA$1315,DataRegularSeason20242025!$B$3:$B$1315, "&lt;=" &amp; EY$1, DataRegularSeason20242025!$D$3:$D$1315, $A15)+SUMIFS(DataRegularSeason20242025!$AB$3:$AB$1315,DataRegularSeason20242025!$B$3:$B$1315, "&lt;=" &amp; EY$1, DataRegularSeason20242025!$E$3:$E$1315, $A15)</f>
        <v>50</v>
      </c>
      <c r="EZ15">
        <f>SUMIFS(DataRegularSeason20242025!$AA$3:$AA$1315,DataRegularSeason20242025!$B$3:$B$1315, "&lt;=" &amp; EZ$1, DataRegularSeason20242025!$D$3:$D$1315, $A15)+SUMIFS(DataRegularSeason20242025!$AB$3:$AB$1315,DataRegularSeason20242025!$B$3:$B$1315, "&lt;=" &amp; EZ$1, DataRegularSeason20242025!$E$3:$E$1315, $A15)</f>
        <v>50</v>
      </c>
      <c r="FA15">
        <f>SUMIFS(DataRegularSeason20242025!$AA$3:$AA$1315,DataRegularSeason20242025!$B$3:$B$1315, "&lt;=" &amp; FA$1, DataRegularSeason20242025!$D$3:$D$1315, $A15)+SUMIFS(DataRegularSeason20242025!$AB$3:$AB$1315,DataRegularSeason20242025!$B$3:$B$1315, "&lt;=" &amp; FA$1, DataRegularSeason20242025!$E$3:$E$1315, $A15)</f>
        <v>50</v>
      </c>
      <c r="FB15">
        <f>SUMIFS(DataRegularSeason20242025!$AA$3:$AA$1315,DataRegularSeason20242025!$B$3:$B$1315, "&lt;=" &amp; FB$1, DataRegularSeason20242025!$D$3:$D$1315, $A15)+SUMIFS(DataRegularSeason20242025!$AB$3:$AB$1315,DataRegularSeason20242025!$B$3:$B$1315, "&lt;=" &amp; FB$1, DataRegularSeason20242025!$E$3:$E$1315, $A15)</f>
        <v>50</v>
      </c>
      <c r="FC15">
        <f>SUMIFS(DataRegularSeason20242025!$AA$3:$AA$1315,DataRegularSeason20242025!$B$3:$B$1315, "&lt;=" &amp; FC$1, DataRegularSeason20242025!$D$3:$D$1315, $A15)+SUMIFS(DataRegularSeason20242025!$AB$3:$AB$1315,DataRegularSeason20242025!$B$3:$B$1315, "&lt;=" &amp; FC$1, DataRegularSeason20242025!$E$3:$E$1315, $A15)</f>
        <v>50</v>
      </c>
      <c r="FD15">
        <f>SUMIFS(DataRegularSeason20242025!$AA$3:$AA$1315,DataRegularSeason20242025!$B$3:$B$1315, "&lt;=" &amp; FD$1, DataRegularSeason20242025!$D$3:$D$1315, $A15)+SUMIFS(DataRegularSeason20242025!$AB$3:$AB$1315,DataRegularSeason20242025!$B$3:$B$1315, "&lt;=" &amp; FD$1, DataRegularSeason20242025!$E$3:$E$1315, $A15)</f>
        <v>50</v>
      </c>
      <c r="FE15">
        <f>SUMIFS(DataRegularSeason20242025!$AA$3:$AA$1315,DataRegularSeason20242025!$B$3:$B$1315, "&lt;=" &amp; FE$1, DataRegularSeason20242025!$D$3:$D$1315, $A15)+SUMIFS(DataRegularSeason20242025!$AB$3:$AB$1315,DataRegularSeason20242025!$B$3:$B$1315, "&lt;=" &amp; FE$1, DataRegularSeason20242025!$E$3:$E$1315, $A15)</f>
        <v>50</v>
      </c>
      <c r="FF15">
        <f>SUMIFS(DataRegularSeason20242025!$AA$3:$AA$1315,DataRegularSeason20242025!$B$3:$B$1315, "&lt;=" &amp; FF$1, DataRegularSeason20242025!$D$3:$D$1315, $A15)+SUMIFS(DataRegularSeason20242025!$AB$3:$AB$1315,DataRegularSeason20242025!$B$3:$B$1315, "&lt;=" &amp; FF$1, DataRegularSeason20242025!$E$3:$E$1315, $A15)</f>
        <v>50</v>
      </c>
      <c r="FG15">
        <f>SUMIFS(DataRegularSeason20242025!$AA$3:$AA$1315,DataRegularSeason20242025!$B$3:$B$1315, "&lt;=" &amp; FG$1, DataRegularSeason20242025!$D$3:$D$1315, $A15)+SUMIFS(DataRegularSeason20242025!$AB$3:$AB$1315,DataRegularSeason20242025!$B$3:$B$1315, "&lt;=" &amp; FG$1, DataRegularSeason20242025!$E$3:$E$1315, $A15)</f>
        <v>50</v>
      </c>
      <c r="FH15">
        <f>SUMIFS(DataRegularSeason20242025!$AA$3:$AA$1315,DataRegularSeason20242025!$B$3:$B$1315, "&lt;=" &amp; FH$1, DataRegularSeason20242025!$D$3:$D$1315, $A15)+SUMIFS(DataRegularSeason20242025!$AB$3:$AB$1315,DataRegularSeason20242025!$B$3:$B$1315, "&lt;=" &amp; FH$1, DataRegularSeason20242025!$E$3:$E$1315, $A15)</f>
        <v>50</v>
      </c>
      <c r="FI15">
        <f>SUMIFS(DataRegularSeason20242025!$AA$3:$AA$1315,DataRegularSeason20242025!$B$3:$B$1315, "&lt;=" &amp; FI$1, DataRegularSeason20242025!$D$3:$D$1315, $A15)+SUMIFS(DataRegularSeason20242025!$AB$3:$AB$1315,DataRegularSeason20242025!$B$3:$B$1315, "&lt;=" &amp; FI$1, DataRegularSeason20242025!$E$3:$E$1315, $A15)</f>
        <v>50</v>
      </c>
      <c r="FJ15">
        <f>SUMIFS(DataRegularSeason20242025!$AA$3:$AA$1315,DataRegularSeason20242025!$B$3:$B$1315, "&lt;=" &amp; FJ$1, DataRegularSeason20242025!$D$3:$D$1315, $A15)+SUMIFS(DataRegularSeason20242025!$AB$3:$AB$1315,DataRegularSeason20242025!$B$3:$B$1315, "&lt;=" &amp; FJ$1, DataRegularSeason20242025!$E$3:$E$1315, $A15)</f>
        <v>50</v>
      </c>
      <c r="FK15">
        <f>SUMIFS(DataRegularSeason20242025!$AA$3:$AA$1315,DataRegularSeason20242025!$B$3:$B$1315, "&lt;=" &amp; FK$1, DataRegularSeason20242025!$D$3:$D$1315, $A15)+SUMIFS(DataRegularSeason20242025!$AB$3:$AB$1315,DataRegularSeason20242025!$B$3:$B$1315, "&lt;=" &amp; FK$1, DataRegularSeason20242025!$E$3:$E$1315, $A15)</f>
        <v>50</v>
      </c>
      <c r="FL15">
        <f>SUMIFS(DataRegularSeason20242025!$AA$3:$AA$1315,DataRegularSeason20242025!$B$3:$B$1315, "&lt;=" &amp; FL$1, DataRegularSeason20242025!$D$3:$D$1315, $A15)+SUMIFS(DataRegularSeason20242025!$AB$3:$AB$1315,DataRegularSeason20242025!$B$3:$B$1315, "&lt;=" &amp; FL$1, DataRegularSeason20242025!$E$3:$E$1315, $A15)</f>
        <v>50</v>
      </c>
      <c r="FM15">
        <f>SUMIFS(DataRegularSeason20242025!$AA$3:$AA$1315,DataRegularSeason20242025!$B$3:$B$1315, "&lt;=" &amp; FM$1, DataRegularSeason20242025!$D$3:$D$1315, $A15)+SUMIFS(DataRegularSeason20242025!$AB$3:$AB$1315,DataRegularSeason20242025!$B$3:$B$1315, "&lt;=" &amp; FM$1, DataRegularSeason20242025!$E$3:$E$1315, $A15)</f>
        <v>50</v>
      </c>
      <c r="FN15">
        <f>SUMIFS(DataRegularSeason20242025!$AA$3:$AA$1315,DataRegularSeason20242025!$B$3:$B$1315, "&lt;=" &amp; FN$1, DataRegularSeason20242025!$D$3:$D$1315, $A15)+SUMIFS(DataRegularSeason20242025!$AB$3:$AB$1315,DataRegularSeason20242025!$B$3:$B$1315, "&lt;=" &amp; FN$1, DataRegularSeason20242025!$E$3:$E$1315, $A15)</f>
        <v>50</v>
      </c>
      <c r="FO15">
        <f>SUMIFS(DataRegularSeason20242025!$AA$3:$AA$1315,DataRegularSeason20242025!$B$3:$B$1315, "&lt;=" &amp; FO$1, DataRegularSeason20242025!$D$3:$D$1315, $A15)+SUMIFS(DataRegularSeason20242025!$AB$3:$AB$1315,DataRegularSeason20242025!$B$3:$B$1315, "&lt;=" &amp; FO$1, DataRegularSeason20242025!$E$3:$E$1315, $A15)</f>
        <v>50</v>
      </c>
      <c r="FP15">
        <f>SUMIFS(DataRegularSeason20242025!$AA$3:$AA$1315,DataRegularSeason20242025!$B$3:$B$1315, "&lt;=" &amp; FP$1, DataRegularSeason20242025!$D$3:$D$1315, $A15)+SUMIFS(DataRegularSeason20242025!$AB$3:$AB$1315,DataRegularSeason20242025!$B$3:$B$1315, "&lt;=" &amp; FP$1, DataRegularSeason20242025!$E$3:$E$1315, $A15)</f>
        <v>50</v>
      </c>
      <c r="FQ15">
        <f>SUMIFS(DataRegularSeason20242025!$AA$3:$AA$1315,DataRegularSeason20242025!$B$3:$B$1315, "&lt;=" &amp; FQ$1, DataRegularSeason20242025!$D$3:$D$1315, $A15)+SUMIFS(DataRegularSeason20242025!$AB$3:$AB$1315,DataRegularSeason20242025!$B$3:$B$1315, "&lt;=" &amp; FQ$1, DataRegularSeason20242025!$E$3:$E$1315, $A15)</f>
        <v>50</v>
      </c>
      <c r="FR15">
        <f>SUMIFS(DataRegularSeason20242025!$AA$3:$AA$1315,DataRegularSeason20242025!$B$3:$B$1315, "&lt;=" &amp; FR$1, DataRegularSeason20242025!$D$3:$D$1315, $A15)+SUMIFS(DataRegularSeason20242025!$AB$3:$AB$1315,DataRegularSeason20242025!$B$3:$B$1315, "&lt;=" &amp; FR$1, DataRegularSeason20242025!$E$3:$E$1315, $A15)</f>
        <v>50</v>
      </c>
      <c r="FS15">
        <f>SUMIFS(DataRegularSeason20242025!$AA$3:$AA$1315,DataRegularSeason20242025!$B$3:$B$1315, "&lt;=" &amp; FS$1, DataRegularSeason20242025!$D$3:$D$1315, $A15)+SUMIFS(DataRegularSeason20242025!$AB$3:$AB$1315,DataRegularSeason20242025!$B$3:$B$1315, "&lt;=" &amp; FS$1, DataRegularSeason20242025!$E$3:$E$1315, $A15)</f>
        <v>50</v>
      </c>
      <c r="FT15">
        <f>SUMIFS(DataRegularSeason20242025!$AA$3:$AA$1315,DataRegularSeason20242025!$B$3:$B$1315, "&lt;=" &amp; FT$1, DataRegularSeason20242025!$D$3:$D$1315, $A15)+SUMIFS(DataRegularSeason20242025!$AB$3:$AB$1315,DataRegularSeason20242025!$B$3:$B$1315, "&lt;=" &amp; FT$1, DataRegularSeason20242025!$E$3:$E$1315, $A15)</f>
        <v>50</v>
      </c>
      <c r="FU15">
        <f>SUMIFS(DataRegularSeason20242025!$AA$3:$AA$1315,DataRegularSeason20242025!$B$3:$B$1315, "&lt;=" &amp; FU$1, DataRegularSeason20242025!$D$3:$D$1315, $A15)+SUMIFS(DataRegularSeason20242025!$AB$3:$AB$1315,DataRegularSeason20242025!$B$3:$B$1315, "&lt;=" &amp; FU$1, DataRegularSeason20242025!$E$3:$E$1315, $A15)</f>
        <v>50</v>
      </c>
      <c r="FV15">
        <f>SUMIFS(DataRegularSeason20242025!$AA$3:$AA$1315,DataRegularSeason20242025!$B$3:$B$1315, "&lt;=" &amp; FV$1, DataRegularSeason20242025!$D$3:$D$1315, $A15)+SUMIFS(DataRegularSeason20242025!$AB$3:$AB$1315,DataRegularSeason20242025!$B$3:$B$1315, "&lt;=" &amp; FV$1, DataRegularSeason20242025!$E$3:$E$1315, $A15)</f>
        <v>50</v>
      </c>
      <c r="FW15">
        <f>SUMIFS(DataRegularSeason20242025!$AA$3:$AA$1315,DataRegularSeason20242025!$B$3:$B$1315, "&lt;=" &amp; FW$1, DataRegularSeason20242025!$D$3:$D$1315, $A15)+SUMIFS(DataRegularSeason20242025!$AB$3:$AB$1315,DataRegularSeason20242025!$B$3:$B$1315, "&lt;=" &amp; FW$1, DataRegularSeason20242025!$E$3:$E$1315, $A15)</f>
        <v>50</v>
      </c>
      <c r="FX15">
        <f>SUMIFS(DataRegularSeason20242025!$AA$3:$AA$1315,DataRegularSeason20242025!$B$3:$B$1315, "&lt;=" &amp; FX$1, DataRegularSeason20242025!$D$3:$D$1315, $A15)+SUMIFS(DataRegularSeason20242025!$AB$3:$AB$1315,DataRegularSeason20242025!$B$3:$B$1315, "&lt;=" &amp; FX$1, DataRegularSeason20242025!$E$3:$E$1315, $A15)</f>
        <v>50</v>
      </c>
      <c r="FY15">
        <f>SUMIFS(DataRegularSeason20242025!$AA$3:$AA$1315,DataRegularSeason20242025!$B$3:$B$1315, "&lt;=" &amp; FY$1, DataRegularSeason20242025!$D$3:$D$1315, $A15)+SUMIFS(DataRegularSeason20242025!$AB$3:$AB$1315,DataRegularSeason20242025!$B$3:$B$1315, "&lt;=" &amp; FY$1, DataRegularSeason20242025!$E$3:$E$1315, $A15)</f>
        <v>50</v>
      </c>
      <c r="FZ15">
        <f>SUMIFS(DataRegularSeason20242025!$AA$3:$AA$1315,DataRegularSeason20242025!$B$3:$B$1315, "&lt;=" &amp; FZ$1, DataRegularSeason20242025!$D$3:$D$1315, $A15)+SUMIFS(DataRegularSeason20242025!$AB$3:$AB$1315,DataRegularSeason20242025!$B$3:$B$1315, "&lt;=" &amp; FZ$1, DataRegularSeason20242025!$E$3:$E$1315, $A15)</f>
        <v>50</v>
      </c>
      <c r="GA15">
        <f>SUMIFS(DataRegularSeason20242025!$AA$3:$AA$1315,DataRegularSeason20242025!$B$3:$B$1315, "&lt;=" &amp; GA$1, DataRegularSeason20242025!$D$3:$D$1315, $A15)+SUMIFS(DataRegularSeason20242025!$AB$3:$AB$1315,DataRegularSeason20242025!$B$3:$B$1315, "&lt;=" &amp; GA$1, DataRegularSeason20242025!$E$3:$E$1315, $A15)</f>
        <v>50</v>
      </c>
      <c r="GB15">
        <f>SUMIFS(DataRegularSeason20242025!$AA$3:$AA$1315,DataRegularSeason20242025!$B$3:$B$1315, "&lt;=" &amp; GB$1, DataRegularSeason20242025!$D$3:$D$1315, $A15)+SUMIFS(DataRegularSeason20242025!$AB$3:$AB$1315,DataRegularSeason20242025!$B$3:$B$1315, "&lt;=" &amp; GB$1, DataRegularSeason20242025!$E$3:$E$1315, $A15)</f>
        <v>50</v>
      </c>
      <c r="GC15">
        <f>SUMIFS(DataRegularSeason20242025!$AA$3:$AA$1315,DataRegularSeason20242025!$B$3:$B$1315, "&lt;=" &amp; GC$1, DataRegularSeason20242025!$D$3:$D$1315, $A15)+SUMIFS(DataRegularSeason20242025!$AB$3:$AB$1315,DataRegularSeason20242025!$B$3:$B$1315, "&lt;=" &amp; GC$1, DataRegularSeason20242025!$E$3:$E$1315, $A15)</f>
        <v>50</v>
      </c>
      <c r="GD15">
        <f>SUMIFS(DataRegularSeason20242025!$AA$3:$AA$1315,DataRegularSeason20242025!$B$3:$B$1315, "&lt;=" &amp; GD$1, DataRegularSeason20242025!$D$3:$D$1315, $A15)+SUMIFS(DataRegularSeason20242025!$AB$3:$AB$1315,DataRegularSeason20242025!$B$3:$B$1315, "&lt;=" &amp; GD$1, DataRegularSeason20242025!$E$3:$E$1315, $A15)</f>
        <v>50</v>
      </c>
      <c r="GE15">
        <f>SUMIFS(DataRegularSeason20242025!$AA$3:$AA$1315,DataRegularSeason20242025!$B$3:$B$1315, "&lt;=" &amp; GE$1, DataRegularSeason20242025!$D$3:$D$1315, $A15)+SUMIFS(DataRegularSeason20242025!$AB$3:$AB$1315,DataRegularSeason20242025!$B$3:$B$1315, "&lt;=" &amp; GE$1, DataRegularSeason20242025!$E$3:$E$1315, $A15)</f>
        <v>50</v>
      </c>
      <c r="GF15">
        <f>SUMIFS(DataRegularSeason20242025!$AA$3:$AA$1315,DataRegularSeason20242025!$B$3:$B$1315, "&lt;=" &amp; GF$1, DataRegularSeason20242025!$D$3:$D$1315, $A15)+SUMIFS(DataRegularSeason20242025!$AB$3:$AB$1315,DataRegularSeason20242025!$B$3:$B$1315, "&lt;=" &amp; GF$1, DataRegularSeason20242025!$E$3:$E$1315, $A15)</f>
        <v>50</v>
      </c>
      <c r="GG15">
        <f>SUMIFS(DataRegularSeason20242025!$AA$3:$AA$1315,DataRegularSeason20242025!$B$3:$B$1315, "&lt;=" &amp; GG$1, DataRegularSeason20242025!$D$3:$D$1315, $A15)+SUMIFS(DataRegularSeason20242025!$AB$3:$AB$1315,DataRegularSeason20242025!$B$3:$B$1315, "&lt;=" &amp; GG$1, DataRegularSeason20242025!$E$3:$E$1315, $A15)</f>
        <v>50</v>
      </c>
      <c r="GH15">
        <f>SUMIFS(DataRegularSeason20242025!$AA$3:$AA$1315,DataRegularSeason20242025!$B$3:$B$1315, "&lt;=" &amp; GH$1, DataRegularSeason20242025!$D$3:$D$1315, $A15)+SUMIFS(DataRegularSeason20242025!$AB$3:$AB$1315,DataRegularSeason20242025!$B$3:$B$1315, "&lt;=" &amp; GH$1, DataRegularSeason20242025!$E$3:$E$1315, $A15)</f>
        <v>50</v>
      </c>
      <c r="GI15">
        <f>SUMIFS(DataRegularSeason20242025!$AA$3:$AA$1315,DataRegularSeason20242025!$B$3:$B$1315, "&lt;=" &amp; GI$1, DataRegularSeason20242025!$D$3:$D$1315, $A15)+SUMIFS(DataRegularSeason20242025!$AB$3:$AB$1315,DataRegularSeason20242025!$B$3:$B$1315, "&lt;=" &amp; GI$1, DataRegularSeason20242025!$E$3:$E$1315, $A15)</f>
        <v>50</v>
      </c>
      <c r="GJ15">
        <f>SUMIFS(DataRegularSeason20242025!$AA$3:$AA$1315,DataRegularSeason20242025!$B$3:$B$1315, "&lt;=" &amp; GJ$1, DataRegularSeason20242025!$D$3:$D$1315, $A15)+SUMIFS(DataRegularSeason20242025!$AB$3:$AB$1315,DataRegularSeason20242025!$B$3:$B$1315, "&lt;=" &amp; GJ$1, DataRegularSeason20242025!$E$3:$E$1315, $A15)</f>
        <v>50</v>
      </c>
      <c r="GK15">
        <f>SUMIFS(DataRegularSeason20242025!$AA$3:$AA$1315,DataRegularSeason20242025!$B$3:$B$1315, "&lt;=" &amp; GK$1, DataRegularSeason20242025!$D$3:$D$1315, $A15)+SUMIFS(DataRegularSeason20242025!$AB$3:$AB$1315,DataRegularSeason20242025!$B$3:$B$1315, "&lt;=" &amp; GK$1, DataRegularSeason20242025!$E$3:$E$1315, $A15)</f>
        <v>50</v>
      </c>
      <c r="GL15">
        <f>SUMIFS(DataRegularSeason20242025!$AA$3:$AA$1315,DataRegularSeason20242025!$B$3:$B$1315, "&lt;=" &amp; GL$1, DataRegularSeason20242025!$D$3:$D$1315, $A15)+SUMIFS(DataRegularSeason20242025!$AB$3:$AB$1315,DataRegularSeason20242025!$B$3:$B$1315, "&lt;=" &amp; GL$1, DataRegularSeason20242025!$E$3:$E$1315, $A15)</f>
        <v>50</v>
      </c>
      <c r="GM15">
        <f>SUMIFS(DataRegularSeason20242025!$AA$3:$AA$1315,DataRegularSeason20242025!$B$3:$B$1315, "&lt;=" &amp; GM$1, DataRegularSeason20242025!$D$3:$D$1315, $A15)+SUMIFS(DataRegularSeason20242025!$AB$3:$AB$1315,DataRegularSeason20242025!$B$3:$B$1315, "&lt;=" &amp; GM$1, DataRegularSeason20242025!$E$3:$E$1315, $A15)</f>
        <v>50</v>
      </c>
      <c r="GN15">
        <f>SUMIFS(DataRegularSeason20242025!$AA$3:$AA$1315,DataRegularSeason20242025!$B$3:$B$1315, "&lt;=" &amp; GN$1, DataRegularSeason20242025!$D$3:$D$1315, $A15)+SUMIFS(DataRegularSeason20242025!$AB$3:$AB$1315,DataRegularSeason20242025!$B$3:$B$1315, "&lt;=" &amp; GN$1, DataRegularSeason20242025!$E$3:$E$1315, $A15)</f>
        <v>50</v>
      </c>
      <c r="GO15">
        <f>SUMIFS(DataRegularSeason20242025!$AA$3:$AA$1315,DataRegularSeason20242025!$B$3:$B$1315, "&lt;=" &amp; GO$1, DataRegularSeason20242025!$D$3:$D$1315, $A15)+SUMIFS(DataRegularSeason20242025!$AB$3:$AB$1315,DataRegularSeason20242025!$B$3:$B$1315, "&lt;=" &amp; GO$1, DataRegularSeason20242025!$E$3:$E$1315, $A15)</f>
        <v>50</v>
      </c>
      <c r="GP15">
        <f>SUMIFS(DataRegularSeason20242025!$AA$3:$AA$1315,DataRegularSeason20242025!$B$3:$B$1315, "&lt;=" &amp; GP$1, DataRegularSeason20242025!$D$3:$D$1315, $A15)+SUMIFS(DataRegularSeason20242025!$AB$3:$AB$1315,DataRegularSeason20242025!$B$3:$B$1315, "&lt;=" &amp; GP$1, DataRegularSeason20242025!$E$3:$E$1315, $A15)</f>
        <v>50</v>
      </c>
      <c r="GQ15">
        <f>SUMIFS(DataRegularSeason20242025!$AA$3:$AA$1315,DataRegularSeason20242025!$B$3:$B$1315, "&lt;=" &amp; GQ$1, DataRegularSeason20242025!$D$3:$D$1315, $A15)+SUMIFS(DataRegularSeason20242025!$AB$3:$AB$1315,DataRegularSeason20242025!$B$3:$B$1315, "&lt;=" &amp; GQ$1, DataRegularSeason20242025!$E$3:$E$1315, $A15)</f>
        <v>50</v>
      </c>
      <c r="GR15">
        <f>SUMIFS(DataRegularSeason20242025!$AA$3:$AA$1315,DataRegularSeason20242025!$B$3:$B$1315, "&lt;=" &amp; GR$1, DataRegularSeason20242025!$D$3:$D$1315, $A15)+SUMIFS(DataRegularSeason20242025!$AB$3:$AB$1315,DataRegularSeason20242025!$B$3:$B$1315, "&lt;=" &amp; GR$1, DataRegularSeason20242025!$E$3:$E$1315, $A15)</f>
        <v>50</v>
      </c>
      <c r="GS15">
        <f>SUMIFS(DataRegularSeason20242025!$AA$3:$AA$1315,DataRegularSeason20242025!$B$3:$B$1315, "&lt;=" &amp; GS$1, DataRegularSeason20242025!$D$3:$D$1315, $A15)+SUMIFS(DataRegularSeason20242025!$AB$3:$AB$1315,DataRegularSeason20242025!$B$3:$B$1315, "&lt;=" &amp; GS$1, DataRegularSeason20242025!$E$3:$E$1315, $A15)</f>
        <v>50</v>
      </c>
      <c r="GT15">
        <f>SUMIFS(DataRegularSeason20242025!$AA$3:$AA$1315,DataRegularSeason20242025!$B$3:$B$1315, "&lt;=" &amp; GT$1, DataRegularSeason20242025!$D$3:$D$1315, $A15)+SUMIFS(DataRegularSeason20242025!$AB$3:$AB$1315,DataRegularSeason20242025!$B$3:$B$1315, "&lt;=" &amp; GT$1, DataRegularSeason20242025!$E$3:$E$1315, $A15)</f>
        <v>50</v>
      </c>
      <c r="GU15">
        <f>SUMIFS(DataRegularSeason20242025!$AA$3:$AA$1315,DataRegularSeason20242025!$B$3:$B$1315, "&lt;=" &amp; GU$1, DataRegularSeason20242025!$D$3:$D$1315, $A15)+SUMIFS(DataRegularSeason20242025!$AB$3:$AB$1315,DataRegularSeason20242025!$B$3:$B$1315, "&lt;=" &amp; GU$1, DataRegularSeason20242025!$E$3:$E$1315, $A15)</f>
        <v>50</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48</v>
      </c>
      <c r="DJ16">
        <f>SUMIFS(DataRegularSeason20242025!$AA$3:$AA$1315,DataRegularSeason20242025!$B$3:$B$1315, "&lt;=" &amp; DJ$1, DataRegularSeason20242025!$D$3:$D$1315, $A16)+SUMIFS(DataRegularSeason20242025!$AB$3:$AB$1315,DataRegularSeason20242025!$B$3:$B$1315, "&lt;=" &amp; DJ$1, DataRegularSeason20242025!$E$3:$E$1315, $A16)</f>
        <v>48</v>
      </c>
      <c r="DK16">
        <f>SUMIFS(DataRegularSeason20242025!$AA$3:$AA$1315,DataRegularSeason20242025!$B$3:$B$1315, "&lt;=" &amp; DK$1, DataRegularSeason20242025!$D$3:$D$1315, $A16)+SUMIFS(DataRegularSeason20242025!$AB$3:$AB$1315,DataRegularSeason20242025!$B$3:$B$1315, "&lt;=" &amp; DK$1, DataRegularSeason20242025!$E$3:$E$1315, $A16)</f>
        <v>48</v>
      </c>
      <c r="DL16">
        <f>SUMIFS(DataRegularSeason20242025!$AA$3:$AA$1315,DataRegularSeason20242025!$B$3:$B$1315, "&lt;=" &amp; DL$1, DataRegularSeason20242025!$D$3:$D$1315, $A16)+SUMIFS(DataRegularSeason20242025!$AB$3:$AB$1315,DataRegularSeason20242025!$B$3:$B$1315, "&lt;=" &amp; DL$1, DataRegularSeason20242025!$E$3:$E$1315, $A16)</f>
        <v>48</v>
      </c>
      <c r="DM16">
        <f>SUMIFS(DataRegularSeason20242025!$AA$3:$AA$1315,DataRegularSeason20242025!$B$3:$B$1315, "&lt;=" &amp; DM$1, DataRegularSeason20242025!$D$3:$D$1315, $A16)+SUMIFS(DataRegularSeason20242025!$AB$3:$AB$1315,DataRegularSeason20242025!$B$3:$B$1315, "&lt;=" &amp; DM$1, DataRegularSeason20242025!$E$3:$E$1315, $A16)</f>
        <v>48</v>
      </c>
      <c r="DN16">
        <f>SUMIFS(DataRegularSeason20242025!$AA$3:$AA$1315,DataRegularSeason20242025!$B$3:$B$1315, "&lt;=" &amp; DN$1, DataRegularSeason20242025!$D$3:$D$1315, $A16)+SUMIFS(DataRegularSeason20242025!$AB$3:$AB$1315,DataRegularSeason20242025!$B$3:$B$1315, "&lt;=" &amp; DN$1, DataRegularSeason20242025!$E$3:$E$1315, $A16)</f>
        <v>48</v>
      </c>
      <c r="DO16">
        <f>SUMIFS(DataRegularSeason20242025!$AA$3:$AA$1315,DataRegularSeason20242025!$B$3:$B$1315, "&lt;=" &amp; DO$1, DataRegularSeason20242025!$D$3:$D$1315, $A16)+SUMIFS(DataRegularSeason20242025!$AB$3:$AB$1315,DataRegularSeason20242025!$B$3:$B$1315, "&lt;=" &amp; DO$1, DataRegularSeason20242025!$E$3:$E$1315, $A16)</f>
        <v>48</v>
      </c>
      <c r="DP16">
        <f>SUMIFS(DataRegularSeason20242025!$AA$3:$AA$1315,DataRegularSeason20242025!$B$3:$B$1315, "&lt;=" &amp; DP$1, DataRegularSeason20242025!$D$3:$D$1315, $A16)+SUMIFS(DataRegularSeason20242025!$AB$3:$AB$1315,DataRegularSeason20242025!$B$3:$B$1315, "&lt;=" &amp; DP$1, DataRegularSeason20242025!$E$3:$E$1315, $A16)</f>
        <v>48</v>
      </c>
      <c r="DQ16">
        <f>SUMIFS(DataRegularSeason20242025!$AA$3:$AA$1315,DataRegularSeason20242025!$B$3:$B$1315, "&lt;=" &amp; DQ$1, DataRegularSeason20242025!$D$3:$D$1315, $A16)+SUMIFS(DataRegularSeason20242025!$AB$3:$AB$1315,DataRegularSeason20242025!$B$3:$B$1315, "&lt;=" &amp; DQ$1, DataRegularSeason20242025!$E$3:$E$1315, $A16)</f>
        <v>48</v>
      </c>
      <c r="DR16">
        <f>SUMIFS(DataRegularSeason20242025!$AA$3:$AA$1315,DataRegularSeason20242025!$B$3:$B$1315, "&lt;=" &amp; DR$1, DataRegularSeason20242025!$D$3:$D$1315, $A16)+SUMIFS(DataRegularSeason20242025!$AB$3:$AB$1315,DataRegularSeason20242025!$B$3:$B$1315, "&lt;=" &amp; DR$1, DataRegularSeason20242025!$E$3:$E$1315, $A16)</f>
        <v>48</v>
      </c>
      <c r="DS16">
        <f>SUMIFS(DataRegularSeason20242025!$AA$3:$AA$1315,DataRegularSeason20242025!$B$3:$B$1315, "&lt;=" &amp; DS$1, DataRegularSeason20242025!$D$3:$D$1315, $A16)+SUMIFS(DataRegularSeason20242025!$AB$3:$AB$1315,DataRegularSeason20242025!$B$3:$B$1315, "&lt;=" &amp; DS$1, DataRegularSeason20242025!$E$3:$E$1315, $A16)</f>
        <v>48</v>
      </c>
      <c r="DT16">
        <f>SUMIFS(DataRegularSeason20242025!$AA$3:$AA$1315,DataRegularSeason20242025!$B$3:$B$1315, "&lt;=" &amp; DT$1, DataRegularSeason20242025!$D$3:$D$1315, $A16)+SUMIFS(DataRegularSeason20242025!$AB$3:$AB$1315,DataRegularSeason20242025!$B$3:$B$1315, "&lt;=" &amp; DT$1, DataRegularSeason20242025!$E$3:$E$1315, $A16)</f>
        <v>48</v>
      </c>
      <c r="DU16">
        <f>SUMIFS(DataRegularSeason20242025!$AA$3:$AA$1315,DataRegularSeason20242025!$B$3:$B$1315, "&lt;=" &amp; DU$1, DataRegularSeason20242025!$D$3:$D$1315, $A16)+SUMIFS(DataRegularSeason20242025!$AB$3:$AB$1315,DataRegularSeason20242025!$B$3:$B$1315, "&lt;=" &amp; DU$1, DataRegularSeason20242025!$E$3:$E$1315, $A16)</f>
        <v>48</v>
      </c>
      <c r="DV16">
        <f>SUMIFS(DataRegularSeason20242025!$AA$3:$AA$1315,DataRegularSeason20242025!$B$3:$B$1315, "&lt;=" &amp; DV$1, DataRegularSeason20242025!$D$3:$D$1315, $A16)+SUMIFS(DataRegularSeason20242025!$AB$3:$AB$1315,DataRegularSeason20242025!$B$3:$B$1315, "&lt;=" &amp; DV$1, DataRegularSeason20242025!$E$3:$E$1315, $A16)</f>
        <v>48</v>
      </c>
      <c r="DW16">
        <f>SUMIFS(DataRegularSeason20242025!$AA$3:$AA$1315,DataRegularSeason20242025!$B$3:$B$1315, "&lt;=" &amp; DW$1, DataRegularSeason20242025!$D$3:$D$1315, $A16)+SUMIFS(DataRegularSeason20242025!$AB$3:$AB$1315,DataRegularSeason20242025!$B$3:$B$1315, "&lt;=" &amp; DW$1, DataRegularSeason20242025!$E$3:$E$1315, $A16)</f>
        <v>48</v>
      </c>
      <c r="DX16">
        <f>SUMIFS(DataRegularSeason20242025!$AA$3:$AA$1315,DataRegularSeason20242025!$B$3:$B$1315, "&lt;=" &amp; DX$1, DataRegularSeason20242025!$D$3:$D$1315, $A16)+SUMIFS(DataRegularSeason20242025!$AB$3:$AB$1315,DataRegularSeason20242025!$B$3:$B$1315, "&lt;=" &amp; DX$1, DataRegularSeason20242025!$E$3:$E$1315, $A16)</f>
        <v>48</v>
      </c>
      <c r="DY16">
        <f>SUMIFS(DataRegularSeason20242025!$AA$3:$AA$1315,DataRegularSeason20242025!$B$3:$B$1315, "&lt;=" &amp; DY$1, DataRegularSeason20242025!$D$3:$D$1315, $A16)+SUMIFS(DataRegularSeason20242025!$AB$3:$AB$1315,DataRegularSeason20242025!$B$3:$B$1315, "&lt;=" &amp; DY$1, DataRegularSeason20242025!$E$3:$E$1315, $A16)</f>
        <v>48</v>
      </c>
      <c r="DZ16">
        <f>SUMIFS(DataRegularSeason20242025!$AA$3:$AA$1315,DataRegularSeason20242025!$B$3:$B$1315, "&lt;=" &amp; DZ$1, DataRegularSeason20242025!$D$3:$D$1315, $A16)+SUMIFS(DataRegularSeason20242025!$AB$3:$AB$1315,DataRegularSeason20242025!$B$3:$B$1315, "&lt;=" &amp; DZ$1, DataRegularSeason20242025!$E$3:$E$1315, $A16)</f>
        <v>48</v>
      </c>
      <c r="EA16">
        <f>SUMIFS(DataRegularSeason20242025!$AA$3:$AA$1315,DataRegularSeason20242025!$B$3:$B$1315, "&lt;=" &amp; EA$1, DataRegularSeason20242025!$D$3:$D$1315, $A16)+SUMIFS(DataRegularSeason20242025!$AB$3:$AB$1315,DataRegularSeason20242025!$B$3:$B$1315, "&lt;=" &amp; EA$1, DataRegularSeason20242025!$E$3:$E$1315, $A16)</f>
        <v>48</v>
      </c>
      <c r="EB16">
        <f>SUMIFS(DataRegularSeason20242025!$AA$3:$AA$1315,DataRegularSeason20242025!$B$3:$B$1315, "&lt;=" &amp; EB$1, DataRegularSeason20242025!$D$3:$D$1315, $A16)+SUMIFS(DataRegularSeason20242025!$AB$3:$AB$1315,DataRegularSeason20242025!$B$3:$B$1315, "&lt;=" &amp; EB$1, DataRegularSeason20242025!$E$3:$E$1315, $A16)</f>
        <v>48</v>
      </c>
      <c r="EC16">
        <f>SUMIFS(DataRegularSeason20242025!$AA$3:$AA$1315,DataRegularSeason20242025!$B$3:$B$1315, "&lt;=" &amp; EC$1, DataRegularSeason20242025!$D$3:$D$1315, $A16)+SUMIFS(DataRegularSeason20242025!$AB$3:$AB$1315,DataRegularSeason20242025!$B$3:$B$1315, "&lt;=" &amp; EC$1, DataRegularSeason20242025!$E$3:$E$1315, $A16)</f>
        <v>48</v>
      </c>
      <c r="ED16">
        <f>SUMIFS(DataRegularSeason20242025!$AA$3:$AA$1315,DataRegularSeason20242025!$B$3:$B$1315, "&lt;=" &amp; ED$1, DataRegularSeason20242025!$D$3:$D$1315, $A16)+SUMIFS(DataRegularSeason20242025!$AB$3:$AB$1315,DataRegularSeason20242025!$B$3:$B$1315, "&lt;=" &amp; ED$1, DataRegularSeason20242025!$E$3:$E$1315, $A16)</f>
        <v>48</v>
      </c>
      <c r="EE16">
        <f>SUMIFS(DataRegularSeason20242025!$AA$3:$AA$1315,DataRegularSeason20242025!$B$3:$B$1315, "&lt;=" &amp; EE$1, DataRegularSeason20242025!$D$3:$D$1315, $A16)+SUMIFS(DataRegularSeason20242025!$AB$3:$AB$1315,DataRegularSeason20242025!$B$3:$B$1315, "&lt;=" &amp; EE$1, DataRegularSeason20242025!$E$3:$E$1315, $A16)</f>
        <v>48</v>
      </c>
      <c r="EF16">
        <f>SUMIFS(DataRegularSeason20242025!$AA$3:$AA$1315,DataRegularSeason20242025!$B$3:$B$1315, "&lt;=" &amp; EF$1, DataRegularSeason20242025!$D$3:$D$1315, $A16)+SUMIFS(DataRegularSeason20242025!$AB$3:$AB$1315,DataRegularSeason20242025!$B$3:$B$1315, "&lt;=" &amp; EF$1, DataRegularSeason20242025!$E$3:$E$1315, $A16)</f>
        <v>48</v>
      </c>
      <c r="EG16">
        <f>SUMIFS(DataRegularSeason20242025!$AA$3:$AA$1315,DataRegularSeason20242025!$B$3:$B$1315, "&lt;=" &amp; EG$1, DataRegularSeason20242025!$D$3:$D$1315, $A16)+SUMIFS(DataRegularSeason20242025!$AB$3:$AB$1315,DataRegularSeason20242025!$B$3:$B$1315, "&lt;=" &amp; EG$1, DataRegularSeason20242025!$E$3:$E$1315, $A16)</f>
        <v>48</v>
      </c>
      <c r="EH16">
        <f>SUMIFS(DataRegularSeason20242025!$AA$3:$AA$1315,DataRegularSeason20242025!$B$3:$B$1315, "&lt;=" &amp; EH$1, DataRegularSeason20242025!$D$3:$D$1315, $A16)+SUMIFS(DataRegularSeason20242025!$AB$3:$AB$1315,DataRegularSeason20242025!$B$3:$B$1315, "&lt;=" &amp; EH$1, DataRegularSeason20242025!$E$3:$E$1315, $A16)</f>
        <v>48</v>
      </c>
      <c r="EI16">
        <f>SUMIFS(DataRegularSeason20242025!$AA$3:$AA$1315,DataRegularSeason20242025!$B$3:$B$1315, "&lt;=" &amp; EI$1, DataRegularSeason20242025!$D$3:$D$1315, $A16)+SUMIFS(DataRegularSeason20242025!$AB$3:$AB$1315,DataRegularSeason20242025!$B$3:$B$1315, "&lt;=" &amp; EI$1, DataRegularSeason20242025!$E$3:$E$1315, $A16)</f>
        <v>48</v>
      </c>
      <c r="EJ16">
        <f>SUMIFS(DataRegularSeason20242025!$AA$3:$AA$1315,DataRegularSeason20242025!$B$3:$B$1315, "&lt;=" &amp; EJ$1, DataRegularSeason20242025!$D$3:$D$1315, $A16)+SUMIFS(DataRegularSeason20242025!$AB$3:$AB$1315,DataRegularSeason20242025!$B$3:$B$1315, "&lt;=" &amp; EJ$1, DataRegularSeason20242025!$E$3:$E$1315, $A16)</f>
        <v>48</v>
      </c>
      <c r="EK16">
        <f>SUMIFS(DataRegularSeason20242025!$AA$3:$AA$1315,DataRegularSeason20242025!$B$3:$B$1315, "&lt;=" &amp; EK$1, DataRegularSeason20242025!$D$3:$D$1315, $A16)+SUMIFS(DataRegularSeason20242025!$AB$3:$AB$1315,DataRegularSeason20242025!$B$3:$B$1315, "&lt;=" &amp; EK$1, DataRegularSeason20242025!$E$3:$E$1315, $A16)</f>
        <v>48</v>
      </c>
      <c r="EL16">
        <f>SUMIFS(DataRegularSeason20242025!$AA$3:$AA$1315,DataRegularSeason20242025!$B$3:$B$1315, "&lt;=" &amp; EL$1, DataRegularSeason20242025!$D$3:$D$1315, $A16)+SUMIFS(DataRegularSeason20242025!$AB$3:$AB$1315,DataRegularSeason20242025!$B$3:$B$1315, "&lt;=" &amp; EL$1, DataRegularSeason20242025!$E$3:$E$1315, $A16)</f>
        <v>48</v>
      </c>
      <c r="EM16">
        <f>SUMIFS(DataRegularSeason20242025!$AA$3:$AA$1315,DataRegularSeason20242025!$B$3:$B$1315, "&lt;=" &amp; EM$1, DataRegularSeason20242025!$D$3:$D$1315, $A16)+SUMIFS(DataRegularSeason20242025!$AB$3:$AB$1315,DataRegularSeason20242025!$B$3:$B$1315, "&lt;=" &amp; EM$1, DataRegularSeason20242025!$E$3:$E$1315, $A16)</f>
        <v>48</v>
      </c>
      <c r="EN16">
        <f>SUMIFS(DataRegularSeason20242025!$AA$3:$AA$1315,DataRegularSeason20242025!$B$3:$B$1315, "&lt;=" &amp; EN$1, DataRegularSeason20242025!$D$3:$D$1315, $A16)+SUMIFS(DataRegularSeason20242025!$AB$3:$AB$1315,DataRegularSeason20242025!$B$3:$B$1315, "&lt;=" &amp; EN$1, DataRegularSeason20242025!$E$3:$E$1315, $A16)</f>
        <v>48</v>
      </c>
      <c r="EO16">
        <f>SUMIFS(DataRegularSeason20242025!$AA$3:$AA$1315,DataRegularSeason20242025!$B$3:$B$1315, "&lt;=" &amp; EO$1, DataRegularSeason20242025!$D$3:$D$1315, $A16)+SUMIFS(DataRegularSeason20242025!$AB$3:$AB$1315,DataRegularSeason20242025!$B$3:$B$1315, "&lt;=" &amp; EO$1, DataRegularSeason20242025!$E$3:$E$1315, $A16)</f>
        <v>48</v>
      </c>
      <c r="EP16">
        <f>SUMIFS(DataRegularSeason20242025!$AA$3:$AA$1315,DataRegularSeason20242025!$B$3:$B$1315, "&lt;=" &amp; EP$1, DataRegularSeason20242025!$D$3:$D$1315, $A16)+SUMIFS(DataRegularSeason20242025!$AB$3:$AB$1315,DataRegularSeason20242025!$B$3:$B$1315, "&lt;=" &amp; EP$1, DataRegularSeason20242025!$E$3:$E$1315, $A16)</f>
        <v>48</v>
      </c>
      <c r="EQ16">
        <f>SUMIFS(DataRegularSeason20242025!$AA$3:$AA$1315,DataRegularSeason20242025!$B$3:$B$1315, "&lt;=" &amp; EQ$1, DataRegularSeason20242025!$D$3:$D$1315, $A16)+SUMIFS(DataRegularSeason20242025!$AB$3:$AB$1315,DataRegularSeason20242025!$B$3:$B$1315, "&lt;=" &amp; EQ$1, DataRegularSeason20242025!$E$3:$E$1315, $A16)</f>
        <v>48</v>
      </c>
      <c r="ER16">
        <f>SUMIFS(DataRegularSeason20242025!$AA$3:$AA$1315,DataRegularSeason20242025!$B$3:$B$1315, "&lt;=" &amp; ER$1, DataRegularSeason20242025!$D$3:$D$1315, $A16)+SUMIFS(DataRegularSeason20242025!$AB$3:$AB$1315,DataRegularSeason20242025!$B$3:$B$1315, "&lt;=" &amp; ER$1, DataRegularSeason20242025!$E$3:$E$1315, $A16)</f>
        <v>48</v>
      </c>
      <c r="ES16">
        <f>SUMIFS(DataRegularSeason20242025!$AA$3:$AA$1315,DataRegularSeason20242025!$B$3:$B$1315, "&lt;=" &amp; ES$1, DataRegularSeason20242025!$D$3:$D$1315, $A16)+SUMIFS(DataRegularSeason20242025!$AB$3:$AB$1315,DataRegularSeason20242025!$B$3:$B$1315, "&lt;=" &amp; ES$1, DataRegularSeason20242025!$E$3:$E$1315, $A16)</f>
        <v>48</v>
      </c>
      <c r="ET16">
        <f>SUMIFS(DataRegularSeason20242025!$AA$3:$AA$1315,DataRegularSeason20242025!$B$3:$B$1315, "&lt;=" &amp; ET$1, DataRegularSeason20242025!$D$3:$D$1315, $A16)+SUMIFS(DataRegularSeason20242025!$AB$3:$AB$1315,DataRegularSeason20242025!$B$3:$B$1315, "&lt;=" &amp; ET$1, DataRegularSeason20242025!$E$3:$E$1315, $A16)</f>
        <v>48</v>
      </c>
      <c r="EU16">
        <f>SUMIFS(DataRegularSeason20242025!$AA$3:$AA$1315,DataRegularSeason20242025!$B$3:$B$1315, "&lt;=" &amp; EU$1, DataRegularSeason20242025!$D$3:$D$1315, $A16)+SUMIFS(DataRegularSeason20242025!$AB$3:$AB$1315,DataRegularSeason20242025!$B$3:$B$1315, "&lt;=" &amp; EU$1, DataRegularSeason20242025!$E$3:$E$1315, $A16)</f>
        <v>48</v>
      </c>
      <c r="EV16">
        <f>SUMIFS(DataRegularSeason20242025!$AA$3:$AA$1315,DataRegularSeason20242025!$B$3:$B$1315, "&lt;=" &amp; EV$1, DataRegularSeason20242025!$D$3:$D$1315, $A16)+SUMIFS(DataRegularSeason20242025!$AB$3:$AB$1315,DataRegularSeason20242025!$B$3:$B$1315, "&lt;=" &amp; EV$1, DataRegularSeason20242025!$E$3:$E$1315, $A16)</f>
        <v>48</v>
      </c>
      <c r="EW16">
        <f>SUMIFS(DataRegularSeason20242025!$AA$3:$AA$1315,DataRegularSeason20242025!$B$3:$B$1315, "&lt;=" &amp; EW$1, DataRegularSeason20242025!$D$3:$D$1315, $A16)+SUMIFS(DataRegularSeason20242025!$AB$3:$AB$1315,DataRegularSeason20242025!$B$3:$B$1315, "&lt;=" &amp; EW$1, DataRegularSeason20242025!$E$3:$E$1315, $A16)</f>
        <v>48</v>
      </c>
      <c r="EX16">
        <f>SUMIFS(DataRegularSeason20242025!$AA$3:$AA$1315,DataRegularSeason20242025!$B$3:$B$1315, "&lt;=" &amp; EX$1, DataRegularSeason20242025!$D$3:$D$1315, $A16)+SUMIFS(DataRegularSeason20242025!$AB$3:$AB$1315,DataRegularSeason20242025!$B$3:$B$1315, "&lt;=" &amp; EX$1, DataRegularSeason20242025!$E$3:$E$1315, $A16)</f>
        <v>48</v>
      </c>
      <c r="EY16">
        <f>SUMIFS(DataRegularSeason20242025!$AA$3:$AA$1315,DataRegularSeason20242025!$B$3:$B$1315, "&lt;=" &amp; EY$1, DataRegularSeason20242025!$D$3:$D$1315, $A16)+SUMIFS(DataRegularSeason20242025!$AB$3:$AB$1315,DataRegularSeason20242025!$B$3:$B$1315, "&lt;=" &amp; EY$1, DataRegularSeason20242025!$E$3:$E$1315, $A16)</f>
        <v>48</v>
      </c>
      <c r="EZ16">
        <f>SUMIFS(DataRegularSeason20242025!$AA$3:$AA$1315,DataRegularSeason20242025!$B$3:$B$1315, "&lt;=" &amp; EZ$1, DataRegularSeason20242025!$D$3:$D$1315, $A16)+SUMIFS(DataRegularSeason20242025!$AB$3:$AB$1315,DataRegularSeason20242025!$B$3:$B$1315, "&lt;=" &amp; EZ$1, DataRegularSeason20242025!$E$3:$E$1315, $A16)</f>
        <v>48</v>
      </c>
      <c r="FA16">
        <f>SUMIFS(DataRegularSeason20242025!$AA$3:$AA$1315,DataRegularSeason20242025!$B$3:$B$1315, "&lt;=" &amp; FA$1, DataRegularSeason20242025!$D$3:$D$1315, $A16)+SUMIFS(DataRegularSeason20242025!$AB$3:$AB$1315,DataRegularSeason20242025!$B$3:$B$1315, "&lt;=" &amp; FA$1, DataRegularSeason20242025!$E$3:$E$1315, $A16)</f>
        <v>48</v>
      </c>
      <c r="FB16">
        <f>SUMIFS(DataRegularSeason20242025!$AA$3:$AA$1315,DataRegularSeason20242025!$B$3:$B$1315, "&lt;=" &amp; FB$1, DataRegularSeason20242025!$D$3:$D$1315, $A16)+SUMIFS(DataRegularSeason20242025!$AB$3:$AB$1315,DataRegularSeason20242025!$B$3:$B$1315, "&lt;=" &amp; FB$1, DataRegularSeason20242025!$E$3:$E$1315, $A16)</f>
        <v>48</v>
      </c>
      <c r="FC16">
        <f>SUMIFS(DataRegularSeason20242025!$AA$3:$AA$1315,DataRegularSeason20242025!$B$3:$B$1315, "&lt;=" &amp; FC$1, DataRegularSeason20242025!$D$3:$D$1315, $A16)+SUMIFS(DataRegularSeason20242025!$AB$3:$AB$1315,DataRegularSeason20242025!$B$3:$B$1315, "&lt;=" &amp; FC$1, DataRegularSeason20242025!$E$3:$E$1315, $A16)</f>
        <v>48</v>
      </c>
      <c r="FD16">
        <f>SUMIFS(DataRegularSeason20242025!$AA$3:$AA$1315,DataRegularSeason20242025!$B$3:$B$1315, "&lt;=" &amp; FD$1, DataRegularSeason20242025!$D$3:$D$1315, $A16)+SUMIFS(DataRegularSeason20242025!$AB$3:$AB$1315,DataRegularSeason20242025!$B$3:$B$1315, "&lt;=" &amp; FD$1, DataRegularSeason20242025!$E$3:$E$1315, $A16)</f>
        <v>48</v>
      </c>
      <c r="FE16">
        <f>SUMIFS(DataRegularSeason20242025!$AA$3:$AA$1315,DataRegularSeason20242025!$B$3:$B$1315, "&lt;=" &amp; FE$1, DataRegularSeason20242025!$D$3:$D$1315, $A16)+SUMIFS(DataRegularSeason20242025!$AB$3:$AB$1315,DataRegularSeason20242025!$B$3:$B$1315, "&lt;=" &amp; FE$1, DataRegularSeason20242025!$E$3:$E$1315, $A16)</f>
        <v>48</v>
      </c>
      <c r="FF16">
        <f>SUMIFS(DataRegularSeason20242025!$AA$3:$AA$1315,DataRegularSeason20242025!$B$3:$B$1315, "&lt;=" &amp; FF$1, DataRegularSeason20242025!$D$3:$D$1315, $A16)+SUMIFS(DataRegularSeason20242025!$AB$3:$AB$1315,DataRegularSeason20242025!$B$3:$B$1315, "&lt;=" &amp; FF$1, DataRegularSeason20242025!$E$3:$E$1315, $A16)</f>
        <v>48</v>
      </c>
      <c r="FG16">
        <f>SUMIFS(DataRegularSeason20242025!$AA$3:$AA$1315,DataRegularSeason20242025!$B$3:$B$1315, "&lt;=" &amp; FG$1, DataRegularSeason20242025!$D$3:$D$1315, $A16)+SUMIFS(DataRegularSeason20242025!$AB$3:$AB$1315,DataRegularSeason20242025!$B$3:$B$1315, "&lt;=" &amp; FG$1, DataRegularSeason20242025!$E$3:$E$1315, $A16)</f>
        <v>48</v>
      </c>
      <c r="FH16">
        <f>SUMIFS(DataRegularSeason20242025!$AA$3:$AA$1315,DataRegularSeason20242025!$B$3:$B$1315, "&lt;=" &amp; FH$1, DataRegularSeason20242025!$D$3:$D$1315, $A16)+SUMIFS(DataRegularSeason20242025!$AB$3:$AB$1315,DataRegularSeason20242025!$B$3:$B$1315, "&lt;=" &amp; FH$1, DataRegularSeason20242025!$E$3:$E$1315, $A16)</f>
        <v>48</v>
      </c>
      <c r="FI16">
        <f>SUMIFS(DataRegularSeason20242025!$AA$3:$AA$1315,DataRegularSeason20242025!$B$3:$B$1315, "&lt;=" &amp; FI$1, DataRegularSeason20242025!$D$3:$D$1315, $A16)+SUMIFS(DataRegularSeason20242025!$AB$3:$AB$1315,DataRegularSeason20242025!$B$3:$B$1315, "&lt;=" &amp; FI$1, DataRegularSeason20242025!$E$3:$E$1315, $A16)</f>
        <v>48</v>
      </c>
      <c r="FJ16">
        <f>SUMIFS(DataRegularSeason20242025!$AA$3:$AA$1315,DataRegularSeason20242025!$B$3:$B$1315, "&lt;=" &amp; FJ$1, DataRegularSeason20242025!$D$3:$D$1315, $A16)+SUMIFS(DataRegularSeason20242025!$AB$3:$AB$1315,DataRegularSeason20242025!$B$3:$B$1315, "&lt;=" &amp; FJ$1, DataRegularSeason20242025!$E$3:$E$1315, $A16)</f>
        <v>48</v>
      </c>
      <c r="FK16">
        <f>SUMIFS(DataRegularSeason20242025!$AA$3:$AA$1315,DataRegularSeason20242025!$B$3:$B$1315, "&lt;=" &amp; FK$1, DataRegularSeason20242025!$D$3:$D$1315, $A16)+SUMIFS(DataRegularSeason20242025!$AB$3:$AB$1315,DataRegularSeason20242025!$B$3:$B$1315, "&lt;=" &amp; FK$1, DataRegularSeason20242025!$E$3:$E$1315, $A16)</f>
        <v>48</v>
      </c>
      <c r="FL16">
        <f>SUMIFS(DataRegularSeason20242025!$AA$3:$AA$1315,DataRegularSeason20242025!$B$3:$B$1315, "&lt;=" &amp; FL$1, DataRegularSeason20242025!$D$3:$D$1315, $A16)+SUMIFS(DataRegularSeason20242025!$AB$3:$AB$1315,DataRegularSeason20242025!$B$3:$B$1315, "&lt;=" &amp; FL$1, DataRegularSeason20242025!$E$3:$E$1315, $A16)</f>
        <v>48</v>
      </c>
      <c r="FM16">
        <f>SUMIFS(DataRegularSeason20242025!$AA$3:$AA$1315,DataRegularSeason20242025!$B$3:$B$1315, "&lt;=" &amp; FM$1, DataRegularSeason20242025!$D$3:$D$1315, $A16)+SUMIFS(DataRegularSeason20242025!$AB$3:$AB$1315,DataRegularSeason20242025!$B$3:$B$1315, "&lt;=" &amp; FM$1, DataRegularSeason20242025!$E$3:$E$1315, $A16)</f>
        <v>48</v>
      </c>
      <c r="FN16">
        <f>SUMIFS(DataRegularSeason20242025!$AA$3:$AA$1315,DataRegularSeason20242025!$B$3:$B$1315, "&lt;=" &amp; FN$1, DataRegularSeason20242025!$D$3:$D$1315, $A16)+SUMIFS(DataRegularSeason20242025!$AB$3:$AB$1315,DataRegularSeason20242025!$B$3:$B$1315, "&lt;=" &amp; FN$1, DataRegularSeason20242025!$E$3:$E$1315, $A16)</f>
        <v>48</v>
      </c>
      <c r="FO16">
        <f>SUMIFS(DataRegularSeason20242025!$AA$3:$AA$1315,DataRegularSeason20242025!$B$3:$B$1315, "&lt;=" &amp; FO$1, DataRegularSeason20242025!$D$3:$D$1315, $A16)+SUMIFS(DataRegularSeason20242025!$AB$3:$AB$1315,DataRegularSeason20242025!$B$3:$B$1315, "&lt;=" &amp; FO$1, DataRegularSeason20242025!$E$3:$E$1315, $A16)</f>
        <v>48</v>
      </c>
      <c r="FP16">
        <f>SUMIFS(DataRegularSeason20242025!$AA$3:$AA$1315,DataRegularSeason20242025!$B$3:$B$1315, "&lt;=" &amp; FP$1, DataRegularSeason20242025!$D$3:$D$1315, $A16)+SUMIFS(DataRegularSeason20242025!$AB$3:$AB$1315,DataRegularSeason20242025!$B$3:$B$1315, "&lt;=" &amp; FP$1, DataRegularSeason20242025!$E$3:$E$1315, $A16)</f>
        <v>48</v>
      </c>
      <c r="FQ16">
        <f>SUMIFS(DataRegularSeason20242025!$AA$3:$AA$1315,DataRegularSeason20242025!$B$3:$B$1315, "&lt;=" &amp; FQ$1, DataRegularSeason20242025!$D$3:$D$1315, $A16)+SUMIFS(DataRegularSeason20242025!$AB$3:$AB$1315,DataRegularSeason20242025!$B$3:$B$1315, "&lt;=" &amp; FQ$1, DataRegularSeason20242025!$E$3:$E$1315, $A16)</f>
        <v>48</v>
      </c>
      <c r="FR16">
        <f>SUMIFS(DataRegularSeason20242025!$AA$3:$AA$1315,DataRegularSeason20242025!$B$3:$B$1315, "&lt;=" &amp; FR$1, DataRegularSeason20242025!$D$3:$D$1315, $A16)+SUMIFS(DataRegularSeason20242025!$AB$3:$AB$1315,DataRegularSeason20242025!$B$3:$B$1315, "&lt;=" &amp; FR$1, DataRegularSeason20242025!$E$3:$E$1315, $A16)</f>
        <v>48</v>
      </c>
      <c r="FS16">
        <f>SUMIFS(DataRegularSeason20242025!$AA$3:$AA$1315,DataRegularSeason20242025!$B$3:$B$1315, "&lt;=" &amp; FS$1, DataRegularSeason20242025!$D$3:$D$1315, $A16)+SUMIFS(DataRegularSeason20242025!$AB$3:$AB$1315,DataRegularSeason20242025!$B$3:$B$1315, "&lt;=" &amp; FS$1, DataRegularSeason20242025!$E$3:$E$1315, $A16)</f>
        <v>48</v>
      </c>
      <c r="FT16">
        <f>SUMIFS(DataRegularSeason20242025!$AA$3:$AA$1315,DataRegularSeason20242025!$B$3:$B$1315, "&lt;=" &amp; FT$1, DataRegularSeason20242025!$D$3:$D$1315, $A16)+SUMIFS(DataRegularSeason20242025!$AB$3:$AB$1315,DataRegularSeason20242025!$B$3:$B$1315, "&lt;=" &amp; FT$1, DataRegularSeason20242025!$E$3:$E$1315, $A16)</f>
        <v>48</v>
      </c>
      <c r="FU16">
        <f>SUMIFS(DataRegularSeason20242025!$AA$3:$AA$1315,DataRegularSeason20242025!$B$3:$B$1315, "&lt;=" &amp; FU$1, DataRegularSeason20242025!$D$3:$D$1315, $A16)+SUMIFS(DataRegularSeason20242025!$AB$3:$AB$1315,DataRegularSeason20242025!$B$3:$B$1315, "&lt;=" &amp; FU$1, DataRegularSeason20242025!$E$3:$E$1315, $A16)</f>
        <v>48</v>
      </c>
      <c r="FV16">
        <f>SUMIFS(DataRegularSeason20242025!$AA$3:$AA$1315,DataRegularSeason20242025!$B$3:$B$1315, "&lt;=" &amp; FV$1, DataRegularSeason20242025!$D$3:$D$1315, $A16)+SUMIFS(DataRegularSeason20242025!$AB$3:$AB$1315,DataRegularSeason20242025!$B$3:$B$1315, "&lt;=" &amp; FV$1, DataRegularSeason20242025!$E$3:$E$1315, $A16)</f>
        <v>48</v>
      </c>
      <c r="FW16">
        <f>SUMIFS(DataRegularSeason20242025!$AA$3:$AA$1315,DataRegularSeason20242025!$B$3:$B$1315, "&lt;=" &amp; FW$1, DataRegularSeason20242025!$D$3:$D$1315, $A16)+SUMIFS(DataRegularSeason20242025!$AB$3:$AB$1315,DataRegularSeason20242025!$B$3:$B$1315, "&lt;=" &amp; FW$1, DataRegularSeason20242025!$E$3:$E$1315, $A16)</f>
        <v>48</v>
      </c>
      <c r="FX16">
        <f>SUMIFS(DataRegularSeason20242025!$AA$3:$AA$1315,DataRegularSeason20242025!$B$3:$B$1315, "&lt;=" &amp; FX$1, DataRegularSeason20242025!$D$3:$D$1315, $A16)+SUMIFS(DataRegularSeason20242025!$AB$3:$AB$1315,DataRegularSeason20242025!$B$3:$B$1315, "&lt;=" &amp; FX$1, DataRegularSeason20242025!$E$3:$E$1315, $A16)</f>
        <v>48</v>
      </c>
      <c r="FY16">
        <f>SUMIFS(DataRegularSeason20242025!$AA$3:$AA$1315,DataRegularSeason20242025!$B$3:$B$1315, "&lt;=" &amp; FY$1, DataRegularSeason20242025!$D$3:$D$1315, $A16)+SUMIFS(DataRegularSeason20242025!$AB$3:$AB$1315,DataRegularSeason20242025!$B$3:$B$1315, "&lt;=" &amp; FY$1, DataRegularSeason20242025!$E$3:$E$1315, $A16)</f>
        <v>48</v>
      </c>
      <c r="FZ16">
        <f>SUMIFS(DataRegularSeason20242025!$AA$3:$AA$1315,DataRegularSeason20242025!$B$3:$B$1315, "&lt;=" &amp; FZ$1, DataRegularSeason20242025!$D$3:$D$1315, $A16)+SUMIFS(DataRegularSeason20242025!$AB$3:$AB$1315,DataRegularSeason20242025!$B$3:$B$1315, "&lt;=" &amp; FZ$1, DataRegularSeason20242025!$E$3:$E$1315, $A16)</f>
        <v>48</v>
      </c>
      <c r="GA16">
        <f>SUMIFS(DataRegularSeason20242025!$AA$3:$AA$1315,DataRegularSeason20242025!$B$3:$B$1315, "&lt;=" &amp; GA$1, DataRegularSeason20242025!$D$3:$D$1315, $A16)+SUMIFS(DataRegularSeason20242025!$AB$3:$AB$1315,DataRegularSeason20242025!$B$3:$B$1315, "&lt;=" &amp; GA$1, DataRegularSeason20242025!$E$3:$E$1315, $A16)</f>
        <v>48</v>
      </c>
      <c r="GB16">
        <f>SUMIFS(DataRegularSeason20242025!$AA$3:$AA$1315,DataRegularSeason20242025!$B$3:$B$1315, "&lt;=" &amp; GB$1, DataRegularSeason20242025!$D$3:$D$1315, $A16)+SUMIFS(DataRegularSeason20242025!$AB$3:$AB$1315,DataRegularSeason20242025!$B$3:$B$1315, "&lt;=" &amp; GB$1, DataRegularSeason20242025!$E$3:$E$1315, $A16)</f>
        <v>48</v>
      </c>
      <c r="GC16">
        <f>SUMIFS(DataRegularSeason20242025!$AA$3:$AA$1315,DataRegularSeason20242025!$B$3:$B$1315, "&lt;=" &amp; GC$1, DataRegularSeason20242025!$D$3:$D$1315, $A16)+SUMIFS(DataRegularSeason20242025!$AB$3:$AB$1315,DataRegularSeason20242025!$B$3:$B$1315, "&lt;=" &amp; GC$1, DataRegularSeason20242025!$E$3:$E$1315, $A16)</f>
        <v>48</v>
      </c>
      <c r="GD16">
        <f>SUMIFS(DataRegularSeason20242025!$AA$3:$AA$1315,DataRegularSeason20242025!$B$3:$B$1315, "&lt;=" &amp; GD$1, DataRegularSeason20242025!$D$3:$D$1315, $A16)+SUMIFS(DataRegularSeason20242025!$AB$3:$AB$1315,DataRegularSeason20242025!$B$3:$B$1315, "&lt;=" &amp; GD$1, DataRegularSeason20242025!$E$3:$E$1315, $A16)</f>
        <v>48</v>
      </c>
      <c r="GE16">
        <f>SUMIFS(DataRegularSeason20242025!$AA$3:$AA$1315,DataRegularSeason20242025!$B$3:$B$1315, "&lt;=" &amp; GE$1, DataRegularSeason20242025!$D$3:$D$1315, $A16)+SUMIFS(DataRegularSeason20242025!$AB$3:$AB$1315,DataRegularSeason20242025!$B$3:$B$1315, "&lt;=" &amp; GE$1, DataRegularSeason20242025!$E$3:$E$1315, $A16)</f>
        <v>48</v>
      </c>
      <c r="GF16">
        <f>SUMIFS(DataRegularSeason20242025!$AA$3:$AA$1315,DataRegularSeason20242025!$B$3:$B$1315, "&lt;=" &amp; GF$1, DataRegularSeason20242025!$D$3:$D$1315, $A16)+SUMIFS(DataRegularSeason20242025!$AB$3:$AB$1315,DataRegularSeason20242025!$B$3:$B$1315, "&lt;=" &amp; GF$1, DataRegularSeason20242025!$E$3:$E$1315, $A16)</f>
        <v>48</v>
      </c>
      <c r="GG16">
        <f>SUMIFS(DataRegularSeason20242025!$AA$3:$AA$1315,DataRegularSeason20242025!$B$3:$B$1315, "&lt;=" &amp; GG$1, DataRegularSeason20242025!$D$3:$D$1315, $A16)+SUMIFS(DataRegularSeason20242025!$AB$3:$AB$1315,DataRegularSeason20242025!$B$3:$B$1315, "&lt;=" &amp; GG$1, DataRegularSeason20242025!$E$3:$E$1315, $A16)</f>
        <v>48</v>
      </c>
      <c r="GH16">
        <f>SUMIFS(DataRegularSeason20242025!$AA$3:$AA$1315,DataRegularSeason20242025!$B$3:$B$1315, "&lt;=" &amp; GH$1, DataRegularSeason20242025!$D$3:$D$1315, $A16)+SUMIFS(DataRegularSeason20242025!$AB$3:$AB$1315,DataRegularSeason20242025!$B$3:$B$1315, "&lt;=" &amp; GH$1, DataRegularSeason20242025!$E$3:$E$1315, $A16)</f>
        <v>48</v>
      </c>
      <c r="GI16">
        <f>SUMIFS(DataRegularSeason20242025!$AA$3:$AA$1315,DataRegularSeason20242025!$B$3:$B$1315, "&lt;=" &amp; GI$1, DataRegularSeason20242025!$D$3:$D$1315, $A16)+SUMIFS(DataRegularSeason20242025!$AB$3:$AB$1315,DataRegularSeason20242025!$B$3:$B$1315, "&lt;=" &amp; GI$1, DataRegularSeason20242025!$E$3:$E$1315, $A16)</f>
        <v>48</v>
      </c>
      <c r="GJ16">
        <f>SUMIFS(DataRegularSeason20242025!$AA$3:$AA$1315,DataRegularSeason20242025!$B$3:$B$1315, "&lt;=" &amp; GJ$1, DataRegularSeason20242025!$D$3:$D$1315, $A16)+SUMIFS(DataRegularSeason20242025!$AB$3:$AB$1315,DataRegularSeason20242025!$B$3:$B$1315, "&lt;=" &amp; GJ$1, DataRegularSeason20242025!$E$3:$E$1315, $A16)</f>
        <v>48</v>
      </c>
      <c r="GK16">
        <f>SUMIFS(DataRegularSeason20242025!$AA$3:$AA$1315,DataRegularSeason20242025!$B$3:$B$1315, "&lt;=" &amp; GK$1, DataRegularSeason20242025!$D$3:$D$1315, $A16)+SUMIFS(DataRegularSeason20242025!$AB$3:$AB$1315,DataRegularSeason20242025!$B$3:$B$1315, "&lt;=" &amp; GK$1, DataRegularSeason20242025!$E$3:$E$1315, $A16)</f>
        <v>48</v>
      </c>
      <c r="GL16">
        <f>SUMIFS(DataRegularSeason20242025!$AA$3:$AA$1315,DataRegularSeason20242025!$B$3:$B$1315, "&lt;=" &amp; GL$1, DataRegularSeason20242025!$D$3:$D$1315, $A16)+SUMIFS(DataRegularSeason20242025!$AB$3:$AB$1315,DataRegularSeason20242025!$B$3:$B$1315, "&lt;=" &amp; GL$1, DataRegularSeason20242025!$E$3:$E$1315, $A16)</f>
        <v>48</v>
      </c>
      <c r="GM16">
        <f>SUMIFS(DataRegularSeason20242025!$AA$3:$AA$1315,DataRegularSeason20242025!$B$3:$B$1315, "&lt;=" &amp; GM$1, DataRegularSeason20242025!$D$3:$D$1315, $A16)+SUMIFS(DataRegularSeason20242025!$AB$3:$AB$1315,DataRegularSeason20242025!$B$3:$B$1315, "&lt;=" &amp; GM$1, DataRegularSeason20242025!$E$3:$E$1315, $A16)</f>
        <v>48</v>
      </c>
      <c r="GN16">
        <f>SUMIFS(DataRegularSeason20242025!$AA$3:$AA$1315,DataRegularSeason20242025!$B$3:$B$1315, "&lt;=" &amp; GN$1, DataRegularSeason20242025!$D$3:$D$1315, $A16)+SUMIFS(DataRegularSeason20242025!$AB$3:$AB$1315,DataRegularSeason20242025!$B$3:$B$1315, "&lt;=" &amp; GN$1, DataRegularSeason20242025!$E$3:$E$1315, $A16)</f>
        <v>48</v>
      </c>
      <c r="GO16">
        <f>SUMIFS(DataRegularSeason20242025!$AA$3:$AA$1315,DataRegularSeason20242025!$B$3:$B$1315, "&lt;=" &amp; GO$1, DataRegularSeason20242025!$D$3:$D$1315, $A16)+SUMIFS(DataRegularSeason20242025!$AB$3:$AB$1315,DataRegularSeason20242025!$B$3:$B$1315, "&lt;=" &amp; GO$1, DataRegularSeason20242025!$E$3:$E$1315, $A16)</f>
        <v>48</v>
      </c>
      <c r="GP16">
        <f>SUMIFS(DataRegularSeason20242025!$AA$3:$AA$1315,DataRegularSeason20242025!$B$3:$B$1315, "&lt;=" &amp; GP$1, DataRegularSeason20242025!$D$3:$D$1315, $A16)+SUMIFS(DataRegularSeason20242025!$AB$3:$AB$1315,DataRegularSeason20242025!$B$3:$B$1315, "&lt;=" &amp; GP$1, DataRegularSeason20242025!$E$3:$E$1315, $A16)</f>
        <v>48</v>
      </c>
      <c r="GQ16">
        <f>SUMIFS(DataRegularSeason20242025!$AA$3:$AA$1315,DataRegularSeason20242025!$B$3:$B$1315, "&lt;=" &amp; GQ$1, DataRegularSeason20242025!$D$3:$D$1315, $A16)+SUMIFS(DataRegularSeason20242025!$AB$3:$AB$1315,DataRegularSeason20242025!$B$3:$B$1315, "&lt;=" &amp; GQ$1, DataRegularSeason20242025!$E$3:$E$1315, $A16)</f>
        <v>48</v>
      </c>
      <c r="GR16">
        <f>SUMIFS(DataRegularSeason20242025!$AA$3:$AA$1315,DataRegularSeason20242025!$B$3:$B$1315, "&lt;=" &amp; GR$1, DataRegularSeason20242025!$D$3:$D$1315, $A16)+SUMIFS(DataRegularSeason20242025!$AB$3:$AB$1315,DataRegularSeason20242025!$B$3:$B$1315, "&lt;=" &amp; GR$1, DataRegularSeason20242025!$E$3:$E$1315, $A16)</f>
        <v>48</v>
      </c>
      <c r="GS16">
        <f>SUMIFS(DataRegularSeason20242025!$AA$3:$AA$1315,DataRegularSeason20242025!$B$3:$B$1315, "&lt;=" &amp; GS$1, DataRegularSeason20242025!$D$3:$D$1315, $A16)+SUMIFS(DataRegularSeason20242025!$AB$3:$AB$1315,DataRegularSeason20242025!$B$3:$B$1315, "&lt;=" &amp; GS$1, DataRegularSeason20242025!$E$3:$E$1315, $A16)</f>
        <v>48</v>
      </c>
      <c r="GT16">
        <f>SUMIFS(DataRegularSeason20242025!$AA$3:$AA$1315,DataRegularSeason20242025!$B$3:$B$1315, "&lt;=" &amp; GT$1, DataRegularSeason20242025!$D$3:$D$1315, $A16)+SUMIFS(DataRegularSeason20242025!$AB$3:$AB$1315,DataRegularSeason20242025!$B$3:$B$1315, "&lt;=" &amp; GT$1, DataRegularSeason20242025!$E$3:$E$1315, $A16)</f>
        <v>48</v>
      </c>
      <c r="GU16">
        <f>SUMIFS(DataRegularSeason20242025!$AA$3:$AA$1315,DataRegularSeason20242025!$B$3:$B$1315, "&lt;=" &amp; GU$1, DataRegularSeason20242025!$D$3:$D$1315, $A16)+SUMIFS(DataRegularSeason20242025!$AB$3:$AB$1315,DataRegularSeason20242025!$B$3:$B$1315, "&lt;=" &amp; GU$1, DataRegularSeason20242025!$E$3:$E$1315, $A16)</f>
        <v>48</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45</v>
      </c>
      <c r="DJ17">
        <f>SUMIFS(DataRegularSeason20242025!$AA$3:$AA$1315,DataRegularSeason20242025!$B$3:$B$1315, "&lt;=" &amp; DJ$1, DataRegularSeason20242025!$D$3:$D$1315, $A17)+SUMIFS(DataRegularSeason20242025!$AB$3:$AB$1315,DataRegularSeason20242025!$B$3:$B$1315, "&lt;=" &amp; DJ$1, DataRegularSeason20242025!$E$3:$E$1315, $A17)</f>
        <v>45</v>
      </c>
      <c r="DK17">
        <f>SUMIFS(DataRegularSeason20242025!$AA$3:$AA$1315,DataRegularSeason20242025!$B$3:$B$1315, "&lt;=" &amp; DK$1, DataRegularSeason20242025!$D$3:$D$1315, $A17)+SUMIFS(DataRegularSeason20242025!$AB$3:$AB$1315,DataRegularSeason20242025!$B$3:$B$1315, "&lt;=" &amp; DK$1, DataRegularSeason20242025!$E$3:$E$1315, $A17)</f>
        <v>45</v>
      </c>
      <c r="DL17">
        <f>SUMIFS(DataRegularSeason20242025!$AA$3:$AA$1315,DataRegularSeason20242025!$B$3:$B$1315, "&lt;=" &amp; DL$1, DataRegularSeason20242025!$D$3:$D$1315, $A17)+SUMIFS(DataRegularSeason20242025!$AB$3:$AB$1315,DataRegularSeason20242025!$B$3:$B$1315, "&lt;=" &amp; DL$1, DataRegularSeason20242025!$E$3:$E$1315, $A17)</f>
        <v>45</v>
      </c>
      <c r="DM17">
        <f>SUMIFS(DataRegularSeason20242025!$AA$3:$AA$1315,DataRegularSeason20242025!$B$3:$B$1315, "&lt;=" &amp; DM$1, DataRegularSeason20242025!$D$3:$D$1315, $A17)+SUMIFS(DataRegularSeason20242025!$AB$3:$AB$1315,DataRegularSeason20242025!$B$3:$B$1315, "&lt;=" &amp; DM$1, DataRegularSeason20242025!$E$3:$E$1315, $A17)</f>
        <v>45</v>
      </c>
      <c r="DN17">
        <f>SUMIFS(DataRegularSeason20242025!$AA$3:$AA$1315,DataRegularSeason20242025!$B$3:$B$1315, "&lt;=" &amp; DN$1, DataRegularSeason20242025!$D$3:$D$1315, $A17)+SUMIFS(DataRegularSeason20242025!$AB$3:$AB$1315,DataRegularSeason20242025!$B$3:$B$1315, "&lt;=" &amp; DN$1, DataRegularSeason20242025!$E$3:$E$1315, $A17)</f>
        <v>45</v>
      </c>
      <c r="DO17">
        <f>SUMIFS(DataRegularSeason20242025!$AA$3:$AA$1315,DataRegularSeason20242025!$B$3:$B$1315, "&lt;=" &amp; DO$1, DataRegularSeason20242025!$D$3:$D$1315, $A17)+SUMIFS(DataRegularSeason20242025!$AB$3:$AB$1315,DataRegularSeason20242025!$B$3:$B$1315, "&lt;=" &amp; DO$1, DataRegularSeason20242025!$E$3:$E$1315, $A17)</f>
        <v>45</v>
      </c>
      <c r="DP17">
        <f>SUMIFS(DataRegularSeason20242025!$AA$3:$AA$1315,DataRegularSeason20242025!$B$3:$B$1315, "&lt;=" &amp; DP$1, DataRegularSeason20242025!$D$3:$D$1315, $A17)+SUMIFS(DataRegularSeason20242025!$AB$3:$AB$1315,DataRegularSeason20242025!$B$3:$B$1315, "&lt;=" &amp; DP$1, DataRegularSeason20242025!$E$3:$E$1315, $A17)</f>
        <v>45</v>
      </c>
      <c r="DQ17">
        <f>SUMIFS(DataRegularSeason20242025!$AA$3:$AA$1315,DataRegularSeason20242025!$B$3:$B$1315, "&lt;=" &amp; DQ$1, DataRegularSeason20242025!$D$3:$D$1315, $A17)+SUMIFS(DataRegularSeason20242025!$AB$3:$AB$1315,DataRegularSeason20242025!$B$3:$B$1315, "&lt;=" &amp; DQ$1, DataRegularSeason20242025!$E$3:$E$1315, $A17)</f>
        <v>45</v>
      </c>
      <c r="DR17">
        <f>SUMIFS(DataRegularSeason20242025!$AA$3:$AA$1315,DataRegularSeason20242025!$B$3:$B$1315, "&lt;=" &amp; DR$1, DataRegularSeason20242025!$D$3:$D$1315, $A17)+SUMIFS(DataRegularSeason20242025!$AB$3:$AB$1315,DataRegularSeason20242025!$B$3:$B$1315, "&lt;=" &amp; DR$1, DataRegularSeason20242025!$E$3:$E$1315, $A17)</f>
        <v>45</v>
      </c>
      <c r="DS17">
        <f>SUMIFS(DataRegularSeason20242025!$AA$3:$AA$1315,DataRegularSeason20242025!$B$3:$B$1315, "&lt;=" &amp; DS$1, DataRegularSeason20242025!$D$3:$D$1315, $A17)+SUMIFS(DataRegularSeason20242025!$AB$3:$AB$1315,DataRegularSeason20242025!$B$3:$B$1315, "&lt;=" &amp; DS$1, DataRegularSeason20242025!$E$3:$E$1315, $A17)</f>
        <v>45</v>
      </c>
      <c r="DT17">
        <f>SUMIFS(DataRegularSeason20242025!$AA$3:$AA$1315,DataRegularSeason20242025!$B$3:$B$1315, "&lt;=" &amp; DT$1, DataRegularSeason20242025!$D$3:$D$1315, $A17)+SUMIFS(DataRegularSeason20242025!$AB$3:$AB$1315,DataRegularSeason20242025!$B$3:$B$1315, "&lt;=" &amp; DT$1, DataRegularSeason20242025!$E$3:$E$1315, $A17)</f>
        <v>45</v>
      </c>
      <c r="DU17">
        <f>SUMIFS(DataRegularSeason20242025!$AA$3:$AA$1315,DataRegularSeason20242025!$B$3:$B$1315, "&lt;=" &amp; DU$1, DataRegularSeason20242025!$D$3:$D$1315, $A17)+SUMIFS(DataRegularSeason20242025!$AB$3:$AB$1315,DataRegularSeason20242025!$B$3:$B$1315, "&lt;=" &amp; DU$1, DataRegularSeason20242025!$E$3:$E$1315, $A17)</f>
        <v>45</v>
      </c>
      <c r="DV17">
        <f>SUMIFS(DataRegularSeason20242025!$AA$3:$AA$1315,DataRegularSeason20242025!$B$3:$B$1315, "&lt;=" &amp; DV$1, DataRegularSeason20242025!$D$3:$D$1315, $A17)+SUMIFS(DataRegularSeason20242025!$AB$3:$AB$1315,DataRegularSeason20242025!$B$3:$B$1315, "&lt;=" &amp; DV$1, DataRegularSeason20242025!$E$3:$E$1315, $A17)</f>
        <v>45</v>
      </c>
      <c r="DW17">
        <f>SUMIFS(DataRegularSeason20242025!$AA$3:$AA$1315,DataRegularSeason20242025!$B$3:$B$1315, "&lt;=" &amp; DW$1, DataRegularSeason20242025!$D$3:$D$1315, $A17)+SUMIFS(DataRegularSeason20242025!$AB$3:$AB$1315,DataRegularSeason20242025!$B$3:$B$1315, "&lt;=" &amp; DW$1, DataRegularSeason20242025!$E$3:$E$1315, $A17)</f>
        <v>45</v>
      </c>
      <c r="DX17">
        <f>SUMIFS(DataRegularSeason20242025!$AA$3:$AA$1315,DataRegularSeason20242025!$B$3:$B$1315, "&lt;=" &amp; DX$1, DataRegularSeason20242025!$D$3:$D$1315, $A17)+SUMIFS(DataRegularSeason20242025!$AB$3:$AB$1315,DataRegularSeason20242025!$B$3:$B$1315, "&lt;=" &amp; DX$1, DataRegularSeason20242025!$E$3:$E$1315, $A17)</f>
        <v>45</v>
      </c>
      <c r="DY17">
        <f>SUMIFS(DataRegularSeason20242025!$AA$3:$AA$1315,DataRegularSeason20242025!$B$3:$B$1315, "&lt;=" &amp; DY$1, DataRegularSeason20242025!$D$3:$D$1315, $A17)+SUMIFS(DataRegularSeason20242025!$AB$3:$AB$1315,DataRegularSeason20242025!$B$3:$B$1315, "&lt;=" &amp; DY$1, DataRegularSeason20242025!$E$3:$E$1315, $A17)</f>
        <v>45</v>
      </c>
      <c r="DZ17">
        <f>SUMIFS(DataRegularSeason20242025!$AA$3:$AA$1315,DataRegularSeason20242025!$B$3:$B$1315, "&lt;=" &amp; DZ$1, DataRegularSeason20242025!$D$3:$D$1315, $A17)+SUMIFS(DataRegularSeason20242025!$AB$3:$AB$1315,DataRegularSeason20242025!$B$3:$B$1315, "&lt;=" &amp; DZ$1, DataRegularSeason20242025!$E$3:$E$1315, $A17)</f>
        <v>45</v>
      </c>
      <c r="EA17">
        <f>SUMIFS(DataRegularSeason20242025!$AA$3:$AA$1315,DataRegularSeason20242025!$B$3:$B$1315, "&lt;=" &amp; EA$1, DataRegularSeason20242025!$D$3:$D$1315, $A17)+SUMIFS(DataRegularSeason20242025!$AB$3:$AB$1315,DataRegularSeason20242025!$B$3:$B$1315, "&lt;=" &amp; EA$1, DataRegularSeason20242025!$E$3:$E$1315, $A17)</f>
        <v>45</v>
      </c>
      <c r="EB17">
        <f>SUMIFS(DataRegularSeason20242025!$AA$3:$AA$1315,DataRegularSeason20242025!$B$3:$B$1315, "&lt;=" &amp; EB$1, DataRegularSeason20242025!$D$3:$D$1315, $A17)+SUMIFS(DataRegularSeason20242025!$AB$3:$AB$1315,DataRegularSeason20242025!$B$3:$B$1315, "&lt;=" &amp; EB$1, DataRegularSeason20242025!$E$3:$E$1315, $A17)</f>
        <v>45</v>
      </c>
      <c r="EC17">
        <f>SUMIFS(DataRegularSeason20242025!$AA$3:$AA$1315,DataRegularSeason20242025!$B$3:$B$1315, "&lt;=" &amp; EC$1, DataRegularSeason20242025!$D$3:$D$1315, $A17)+SUMIFS(DataRegularSeason20242025!$AB$3:$AB$1315,DataRegularSeason20242025!$B$3:$B$1315, "&lt;=" &amp; EC$1, DataRegularSeason20242025!$E$3:$E$1315, $A17)</f>
        <v>45</v>
      </c>
      <c r="ED17">
        <f>SUMIFS(DataRegularSeason20242025!$AA$3:$AA$1315,DataRegularSeason20242025!$B$3:$B$1315, "&lt;=" &amp; ED$1, DataRegularSeason20242025!$D$3:$D$1315, $A17)+SUMIFS(DataRegularSeason20242025!$AB$3:$AB$1315,DataRegularSeason20242025!$B$3:$B$1315, "&lt;=" &amp; ED$1, DataRegularSeason20242025!$E$3:$E$1315, $A17)</f>
        <v>45</v>
      </c>
      <c r="EE17">
        <f>SUMIFS(DataRegularSeason20242025!$AA$3:$AA$1315,DataRegularSeason20242025!$B$3:$B$1315, "&lt;=" &amp; EE$1, DataRegularSeason20242025!$D$3:$D$1315, $A17)+SUMIFS(DataRegularSeason20242025!$AB$3:$AB$1315,DataRegularSeason20242025!$B$3:$B$1315, "&lt;=" &amp; EE$1, DataRegularSeason20242025!$E$3:$E$1315, $A17)</f>
        <v>45</v>
      </c>
      <c r="EF17">
        <f>SUMIFS(DataRegularSeason20242025!$AA$3:$AA$1315,DataRegularSeason20242025!$B$3:$B$1315, "&lt;=" &amp; EF$1, DataRegularSeason20242025!$D$3:$D$1315, $A17)+SUMIFS(DataRegularSeason20242025!$AB$3:$AB$1315,DataRegularSeason20242025!$B$3:$B$1315, "&lt;=" &amp; EF$1, DataRegularSeason20242025!$E$3:$E$1315, $A17)</f>
        <v>45</v>
      </c>
      <c r="EG17">
        <f>SUMIFS(DataRegularSeason20242025!$AA$3:$AA$1315,DataRegularSeason20242025!$B$3:$B$1315, "&lt;=" &amp; EG$1, DataRegularSeason20242025!$D$3:$D$1315, $A17)+SUMIFS(DataRegularSeason20242025!$AB$3:$AB$1315,DataRegularSeason20242025!$B$3:$B$1315, "&lt;=" &amp; EG$1, DataRegularSeason20242025!$E$3:$E$1315, $A17)</f>
        <v>45</v>
      </c>
      <c r="EH17">
        <f>SUMIFS(DataRegularSeason20242025!$AA$3:$AA$1315,DataRegularSeason20242025!$B$3:$B$1315, "&lt;=" &amp; EH$1, DataRegularSeason20242025!$D$3:$D$1315, $A17)+SUMIFS(DataRegularSeason20242025!$AB$3:$AB$1315,DataRegularSeason20242025!$B$3:$B$1315, "&lt;=" &amp; EH$1, DataRegularSeason20242025!$E$3:$E$1315, $A17)</f>
        <v>45</v>
      </c>
      <c r="EI17">
        <f>SUMIFS(DataRegularSeason20242025!$AA$3:$AA$1315,DataRegularSeason20242025!$B$3:$B$1315, "&lt;=" &amp; EI$1, DataRegularSeason20242025!$D$3:$D$1315, $A17)+SUMIFS(DataRegularSeason20242025!$AB$3:$AB$1315,DataRegularSeason20242025!$B$3:$B$1315, "&lt;=" &amp; EI$1, DataRegularSeason20242025!$E$3:$E$1315, $A17)</f>
        <v>45</v>
      </c>
      <c r="EJ17">
        <f>SUMIFS(DataRegularSeason20242025!$AA$3:$AA$1315,DataRegularSeason20242025!$B$3:$B$1315, "&lt;=" &amp; EJ$1, DataRegularSeason20242025!$D$3:$D$1315, $A17)+SUMIFS(DataRegularSeason20242025!$AB$3:$AB$1315,DataRegularSeason20242025!$B$3:$B$1315, "&lt;=" &amp; EJ$1, DataRegularSeason20242025!$E$3:$E$1315, $A17)</f>
        <v>45</v>
      </c>
      <c r="EK17">
        <f>SUMIFS(DataRegularSeason20242025!$AA$3:$AA$1315,DataRegularSeason20242025!$B$3:$B$1315, "&lt;=" &amp; EK$1, DataRegularSeason20242025!$D$3:$D$1315, $A17)+SUMIFS(DataRegularSeason20242025!$AB$3:$AB$1315,DataRegularSeason20242025!$B$3:$B$1315, "&lt;=" &amp; EK$1, DataRegularSeason20242025!$E$3:$E$1315, $A17)</f>
        <v>45</v>
      </c>
      <c r="EL17">
        <f>SUMIFS(DataRegularSeason20242025!$AA$3:$AA$1315,DataRegularSeason20242025!$B$3:$B$1315, "&lt;=" &amp; EL$1, DataRegularSeason20242025!$D$3:$D$1315, $A17)+SUMIFS(DataRegularSeason20242025!$AB$3:$AB$1315,DataRegularSeason20242025!$B$3:$B$1315, "&lt;=" &amp; EL$1, DataRegularSeason20242025!$E$3:$E$1315, $A17)</f>
        <v>45</v>
      </c>
      <c r="EM17">
        <f>SUMIFS(DataRegularSeason20242025!$AA$3:$AA$1315,DataRegularSeason20242025!$B$3:$B$1315, "&lt;=" &amp; EM$1, DataRegularSeason20242025!$D$3:$D$1315, $A17)+SUMIFS(DataRegularSeason20242025!$AB$3:$AB$1315,DataRegularSeason20242025!$B$3:$B$1315, "&lt;=" &amp; EM$1, DataRegularSeason20242025!$E$3:$E$1315, $A17)</f>
        <v>45</v>
      </c>
      <c r="EN17">
        <f>SUMIFS(DataRegularSeason20242025!$AA$3:$AA$1315,DataRegularSeason20242025!$B$3:$B$1315, "&lt;=" &amp; EN$1, DataRegularSeason20242025!$D$3:$D$1315, $A17)+SUMIFS(DataRegularSeason20242025!$AB$3:$AB$1315,DataRegularSeason20242025!$B$3:$B$1315, "&lt;=" &amp; EN$1, DataRegularSeason20242025!$E$3:$E$1315, $A17)</f>
        <v>45</v>
      </c>
      <c r="EO17">
        <f>SUMIFS(DataRegularSeason20242025!$AA$3:$AA$1315,DataRegularSeason20242025!$B$3:$B$1315, "&lt;=" &amp; EO$1, DataRegularSeason20242025!$D$3:$D$1315, $A17)+SUMIFS(DataRegularSeason20242025!$AB$3:$AB$1315,DataRegularSeason20242025!$B$3:$B$1315, "&lt;=" &amp; EO$1, DataRegularSeason20242025!$E$3:$E$1315, $A17)</f>
        <v>45</v>
      </c>
      <c r="EP17">
        <f>SUMIFS(DataRegularSeason20242025!$AA$3:$AA$1315,DataRegularSeason20242025!$B$3:$B$1315, "&lt;=" &amp; EP$1, DataRegularSeason20242025!$D$3:$D$1315, $A17)+SUMIFS(DataRegularSeason20242025!$AB$3:$AB$1315,DataRegularSeason20242025!$B$3:$B$1315, "&lt;=" &amp; EP$1, DataRegularSeason20242025!$E$3:$E$1315, $A17)</f>
        <v>45</v>
      </c>
      <c r="EQ17">
        <f>SUMIFS(DataRegularSeason20242025!$AA$3:$AA$1315,DataRegularSeason20242025!$B$3:$B$1315, "&lt;=" &amp; EQ$1, DataRegularSeason20242025!$D$3:$D$1315, $A17)+SUMIFS(DataRegularSeason20242025!$AB$3:$AB$1315,DataRegularSeason20242025!$B$3:$B$1315, "&lt;=" &amp; EQ$1, DataRegularSeason20242025!$E$3:$E$1315, $A17)</f>
        <v>45</v>
      </c>
      <c r="ER17">
        <f>SUMIFS(DataRegularSeason20242025!$AA$3:$AA$1315,DataRegularSeason20242025!$B$3:$B$1315, "&lt;=" &amp; ER$1, DataRegularSeason20242025!$D$3:$D$1315, $A17)+SUMIFS(DataRegularSeason20242025!$AB$3:$AB$1315,DataRegularSeason20242025!$B$3:$B$1315, "&lt;=" &amp; ER$1, DataRegularSeason20242025!$E$3:$E$1315, $A17)</f>
        <v>45</v>
      </c>
      <c r="ES17">
        <f>SUMIFS(DataRegularSeason20242025!$AA$3:$AA$1315,DataRegularSeason20242025!$B$3:$B$1315, "&lt;=" &amp; ES$1, DataRegularSeason20242025!$D$3:$D$1315, $A17)+SUMIFS(DataRegularSeason20242025!$AB$3:$AB$1315,DataRegularSeason20242025!$B$3:$B$1315, "&lt;=" &amp; ES$1, DataRegularSeason20242025!$E$3:$E$1315, $A17)</f>
        <v>45</v>
      </c>
      <c r="ET17">
        <f>SUMIFS(DataRegularSeason20242025!$AA$3:$AA$1315,DataRegularSeason20242025!$B$3:$B$1315, "&lt;=" &amp; ET$1, DataRegularSeason20242025!$D$3:$D$1315, $A17)+SUMIFS(DataRegularSeason20242025!$AB$3:$AB$1315,DataRegularSeason20242025!$B$3:$B$1315, "&lt;=" &amp; ET$1, DataRegularSeason20242025!$E$3:$E$1315, $A17)</f>
        <v>45</v>
      </c>
      <c r="EU17">
        <f>SUMIFS(DataRegularSeason20242025!$AA$3:$AA$1315,DataRegularSeason20242025!$B$3:$B$1315, "&lt;=" &amp; EU$1, DataRegularSeason20242025!$D$3:$D$1315, $A17)+SUMIFS(DataRegularSeason20242025!$AB$3:$AB$1315,DataRegularSeason20242025!$B$3:$B$1315, "&lt;=" &amp; EU$1, DataRegularSeason20242025!$E$3:$E$1315, $A17)</f>
        <v>45</v>
      </c>
      <c r="EV17">
        <f>SUMIFS(DataRegularSeason20242025!$AA$3:$AA$1315,DataRegularSeason20242025!$B$3:$B$1315, "&lt;=" &amp; EV$1, DataRegularSeason20242025!$D$3:$D$1315, $A17)+SUMIFS(DataRegularSeason20242025!$AB$3:$AB$1315,DataRegularSeason20242025!$B$3:$B$1315, "&lt;=" &amp; EV$1, DataRegularSeason20242025!$E$3:$E$1315, $A17)</f>
        <v>45</v>
      </c>
      <c r="EW17">
        <f>SUMIFS(DataRegularSeason20242025!$AA$3:$AA$1315,DataRegularSeason20242025!$B$3:$B$1315, "&lt;=" &amp; EW$1, DataRegularSeason20242025!$D$3:$D$1315, $A17)+SUMIFS(DataRegularSeason20242025!$AB$3:$AB$1315,DataRegularSeason20242025!$B$3:$B$1315, "&lt;=" &amp; EW$1, DataRegularSeason20242025!$E$3:$E$1315, $A17)</f>
        <v>45</v>
      </c>
      <c r="EX17">
        <f>SUMIFS(DataRegularSeason20242025!$AA$3:$AA$1315,DataRegularSeason20242025!$B$3:$B$1315, "&lt;=" &amp; EX$1, DataRegularSeason20242025!$D$3:$D$1315, $A17)+SUMIFS(DataRegularSeason20242025!$AB$3:$AB$1315,DataRegularSeason20242025!$B$3:$B$1315, "&lt;=" &amp; EX$1, DataRegularSeason20242025!$E$3:$E$1315, $A17)</f>
        <v>45</v>
      </c>
      <c r="EY17">
        <f>SUMIFS(DataRegularSeason20242025!$AA$3:$AA$1315,DataRegularSeason20242025!$B$3:$B$1315, "&lt;=" &amp; EY$1, DataRegularSeason20242025!$D$3:$D$1315, $A17)+SUMIFS(DataRegularSeason20242025!$AB$3:$AB$1315,DataRegularSeason20242025!$B$3:$B$1315, "&lt;=" &amp; EY$1, DataRegularSeason20242025!$E$3:$E$1315, $A17)</f>
        <v>45</v>
      </c>
      <c r="EZ17">
        <f>SUMIFS(DataRegularSeason20242025!$AA$3:$AA$1315,DataRegularSeason20242025!$B$3:$B$1315, "&lt;=" &amp; EZ$1, DataRegularSeason20242025!$D$3:$D$1315, $A17)+SUMIFS(DataRegularSeason20242025!$AB$3:$AB$1315,DataRegularSeason20242025!$B$3:$B$1315, "&lt;=" &amp; EZ$1, DataRegularSeason20242025!$E$3:$E$1315, $A17)</f>
        <v>45</v>
      </c>
      <c r="FA17">
        <f>SUMIFS(DataRegularSeason20242025!$AA$3:$AA$1315,DataRegularSeason20242025!$B$3:$B$1315, "&lt;=" &amp; FA$1, DataRegularSeason20242025!$D$3:$D$1315, $A17)+SUMIFS(DataRegularSeason20242025!$AB$3:$AB$1315,DataRegularSeason20242025!$B$3:$B$1315, "&lt;=" &amp; FA$1, DataRegularSeason20242025!$E$3:$E$1315, $A17)</f>
        <v>45</v>
      </c>
      <c r="FB17">
        <f>SUMIFS(DataRegularSeason20242025!$AA$3:$AA$1315,DataRegularSeason20242025!$B$3:$B$1315, "&lt;=" &amp; FB$1, DataRegularSeason20242025!$D$3:$D$1315, $A17)+SUMIFS(DataRegularSeason20242025!$AB$3:$AB$1315,DataRegularSeason20242025!$B$3:$B$1315, "&lt;=" &amp; FB$1, DataRegularSeason20242025!$E$3:$E$1315, $A17)</f>
        <v>45</v>
      </c>
      <c r="FC17">
        <f>SUMIFS(DataRegularSeason20242025!$AA$3:$AA$1315,DataRegularSeason20242025!$B$3:$B$1315, "&lt;=" &amp; FC$1, DataRegularSeason20242025!$D$3:$D$1315, $A17)+SUMIFS(DataRegularSeason20242025!$AB$3:$AB$1315,DataRegularSeason20242025!$B$3:$B$1315, "&lt;=" &amp; FC$1, DataRegularSeason20242025!$E$3:$E$1315, $A17)</f>
        <v>45</v>
      </c>
      <c r="FD17">
        <f>SUMIFS(DataRegularSeason20242025!$AA$3:$AA$1315,DataRegularSeason20242025!$B$3:$B$1315, "&lt;=" &amp; FD$1, DataRegularSeason20242025!$D$3:$D$1315, $A17)+SUMIFS(DataRegularSeason20242025!$AB$3:$AB$1315,DataRegularSeason20242025!$B$3:$B$1315, "&lt;=" &amp; FD$1, DataRegularSeason20242025!$E$3:$E$1315, $A17)</f>
        <v>45</v>
      </c>
      <c r="FE17">
        <f>SUMIFS(DataRegularSeason20242025!$AA$3:$AA$1315,DataRegularSeason20242025!$B$3:$B$1315, "&lt;=" &amp; FE$1, DataRegularSeason20242025!$D$3:$D$1315, $A17)+SUMIFS(DataRegularSeason20242025!$AB$3:$AB$1315,DataRegularSeason20242025!$B$3:$B$1315, "&lt;=" &amp; FE$1, DataRegularSeason20242025!$E$3:$E$1315, $A17)</f>
        <v>45</v>
      </c>
      <c r="FF17">
        <f>SUMIFS(DataRegularSeason20242025!$AA$3:$AA$1315,DataRegularSeason20242025!$B$3:$B$1315, "&lt;=" &amp; FF$1, DataRegularSeason20242025!$D$3:$D$1315, $A17)+SUMIFS(DataRegularSeason20242025!$AB$3:$AB$1315,DataRegularSeason20242025!$B$3:$B$1315, "&lt;=" &amp; FF$1, DataRegularSeason20242025!$E$3:$E$1315, $A17)</f>
        <v>45</v>
      </c>
      <c r="FG17">
        <f>SUMIFS(DataRegularSeason20242025!$AA$3:$AA$1315,DataRegularSeason20242025!$B$3:$B$1315, "&lt;=" &amp; FG$1, DataRegularSeason20242025!$D$3:$D$1315, $A17)+SUMIFS(DataRegularSeason20242025!$AB$3:$AB$1315,DataRegularSeason20242025!$B$3:$B$1315, "&lt;=" &amp; FG$1, DataRegularSeason20242025!$E$3:$E$1315, $A17)</f>
        <v>45</v>
      </c>
      <c r="FH17">
        <f>SUMIFS(DataRegularSeason20242025!$AA$3:$AA$1315,DataRegularSeason20242025!$B$3:$B$1315, "&lt;=" &amp; FH$1, DataRegularSeason20242025!$D$3:$D$1315, $A17)+SUMIFS(DataRegularSeason20242025!$AB$3:$AB$1315,DataRegularSeason20242025!$B$3:$B$1315, "&lt;=" &amp; FH$1, DataRegularSeason20242025!$E$3:$E$1315, $A17)</f>
        <v>45</v>
      </c>
      <c r="FI17">
        <f>SUMIFS(DataRegularSeason20242025!$AA$3:$AA$1315,DataRegularSeason20242025!$B$3:$B$1315, "&lt;=" &amp; FI$1, DataRegularSeason20242025!$D$3:$D$1315, $A17)+SUMIFS(DataRegularSeason20242025!$AB$3:$AB$1315,DataRegularSeason20242025!$B$3:$B$1315, "&lt;=" &amp; FI$1, DataRegularSeason20242025!$E$3:$E$1315, $A17)</f>
        <v>45</v>
      </c>
      <c r="FJ17">
        <f>SUMIFS(DataRegularSeason20242025!$AA$3:$AA$1315,DataRegularSeason20242025!$B$3:$B$1315, "&lt;=" &amp; FJ$1, DataRegularSeason20242025!$D$3:$D$1315, $A17)+SUMIFS(DataRegularSeason20242025!$AB$3:$AB$1315,DataRegularSeason20242025!$B$3:$B$1315, "&lt;=" &amp; FJ$1, DataRegularSeason20242025!$E$3:$E$1315, $A17)</f>
        <v>45</v>
      </c>
      <c r="FK17">
        <f>SUMIFS(DataRegularSeason20242025!$AA$3:$AA$1315,DataRegularSeason20242025!$B$3:$B$1315, "&lt;=" &amp; FK$1, DataRegularSeason20242025!$D$3:$D$1315, $A17)+SUMIFS(DataRegularSeason20242025!$AB$3:$AB$1315,DataRegularSeason20242025!$B$3:$B$1315, "&lt;=" &amp; FK$1, DataRegularSeason20242025!$E$3:$E$1315, $A17)</f>
        <v>45</v>
      </c>
      <c r="FL17">
        <f>SUMIFS(DataRegularSeason20242025!$AA$3:$AA$1315,DataRegularSeason20242025!$B$3:$B$1315, "&lt;=" &amp; FL$1, DataRegularSeason20242025!$D$3:$D$1315, $A17)+SUMIFS(DataRegularSeason20242025!$AB$3:$AB$1315,DataRegularSeason20242025!$B$3:$B$1315, "&lt;=" &amp; FL$1, DataRegularSeason20242025!$E$3:$E$1315, $A17)</f>
        <v>45</v>
      </c>
      <c r="FM17">
        <f>SUMIFS(DataRegularSeason20242025!$AA$3:$AA$1315,DataRegularSeason20242025!$B$3:$B$1315, "&lt;=" &amp; FM$1, DataRegularSeason20242025!$D$3:$D$1315, $A17)+SUMIFS(DataRegularSeason20242025!$AB$3:$AB$1315,DataRegularSeason20242025!$B$3:$B$1315, "&lt;=" &amp; FM$1, DataRegularSeason20242025!$E$3:$E$1315, $A17)</f>
        <v>45</v>
      </c>
      <c r="FN17">
        <f>SUMIFS(DataRegularSeason20242025!$AA$3:$AA$1315,DataRegularSeason20242025!$B$3:$B$1315, "&lt;=" &amp; FN$1, DataRegularSeason20242025!$D$3:$D$1315, $A17)+SUMIFS(DataRegularSeason20242025!$AB$3:$AB$1315,DataRegularSeason20242025!$B$3:$B$1315, "&lt;=" &amp; FN$1, DataRegularSeason20242025!$E$3:$E$1315, $A17)</f>
        <v>45</v>
      </c>
      <c r="FO17">
        <f>SUMIFS(DataRegularSeason20242025!$AA$3:$AA$1315,DataRegularSeason20242025!$B$3:$B$1315, "&lt;=" &amp; FO$1, DataRegularSeason20242025!$D$3:$D$1315, $A17)+SUMIFS(DataRegularSeason20242025!$AB$3:$AB$1315,DataRegularSeason20242025!$B$3:$B$1315, "&lt;=" &amp; FO$1, DataRegularSeason20242025!$E$3:$E$1315, $A17)</f>
        <v>45</v>
      </c>
      <c r="FP17">
        <f>SUMIFS(DataRegularSeason20242025!$AA$3:$AA$1315,DataRegularSeason20242025!$B$3:$B$1315, "&lt;=" &amp; FP$1, DataRegularSeason20242025!$D$3:$D$1315, $A17)+SUMIFS(DataRegularSeason20242025!$AB$3:$AB$1315,DataRegularSeason20242025!$B$3:$B$1315, "&lt;=" &amp; FP$1, DataRegularSeason20242025!$E$3:$E$1315, $A17)</f>
        <v>45</v>
      </c>
      <c r="FQ17">
        <f>SUMIFS(DataRegularSeason20242025!$AA$3:$AA$1315,DataRegularSeason20242025!$B$3:$B$1315, "&lt;=" &amp; FQ$1, DataRegularSeason20242025!$D$3:$D$1315, $A17)+SUMIFS(DataRegularSeason20242025!$AB$3:$AB$1315,DataRegularSeason20242025!$B$3:$B$1315, "&lt;=" &amp; FQ$1, DataRegularSeason20242025!$E$3:$E$1315, $A17)</f>
        <v>45</v>
      </c>
      <c r="FR17">
        <f>SUMIFS(DataRegularSeason20242025!$AA$3:$AA$1315,DataRegularSeason20242025!$B$3:$B$1315, "&lt;=" &amp; FR$1, DataRegularSeason20242025!$D$3:$D$1315, $A17)+SUMIFS(DataRegularSeason20242025!$AB$3:$AB$1315,DataRegularSeason20242025!$B$3:$B$1315, "&lt;=" &amp; FR$1, DataRegularSeason20242025!$E$3:$E$1315, $A17)</f>
        <v>45</v>
      </c>
      <c r="FS17">
        <f>SUMIFS(DataRegularSeason20242025!$AA$3:$AA$1315,DataRegularSeason20242025!$B$3:$B$1315, "&lt;=" &amp; FS$1, DataRegularSeason20242025!$D$3:$D$1315, $A17)+SUMIFS(DataRegularSeason20242025!$AB$3:$AB$1315,DataRegularSeason20242025!$B$3:$B$1315, "&lt;=" &amp; FS$1, DataRegularSeason20242025!$E$3:$E$1315, $A17)</f>
        <v>45</v>
      </c>
      <c r="FT17">
        <f>SUMIFS(DataRegularSeason20242025!$AA$3:$AA$1315,DataRegularSeason20242025!$B$3:$B$1315, "&lt;=" &amp; FT$1, DataRegularSeason20242025!$D$3:$D$1315, $A17)+SUMIFS(DataRegularSeason20242025!$AB$3:$AB$1315,DataRegularSeason20242025!$B$3:$B$1315, "&lt;=" &amp; FT$1, DataRegularSeason20242025!$E$3:$E$1315, $A17)</f>
        <v>45</v>
      </c>
      <c r="FU17">
        <f>SUMIFS(DataRegularSeason20242025!$AA$3:$AA$1315,DataRegularSeason20242025!$B$3:$B$1315, "&lt;=" &amp; FU$1, DataRegularSeason20242025!$D$3:$D$1315, $A17)+SUMIFS(DataRegularSeason20242025!$AB$3:$AB$1315,DataRegularSeason20242025!$B$3:$B$1315, "&lt;=" &amp; FU$1, DataRegularSeason20242025!$E$3:$E$1315, $A17)</f>
        <v>45</v>
      </c>
      <c r="FV17">
        <f>SUMIFS(DataRegularSeason20242025!$AA$3:$AA$1315,DataRegularSeason20242025!$B$3:$B$1315, "&lt;=" &amp; FV$1, DataRegularSeason20242025!$D$3:$D$1315, $A17)+SUMIFS(DataRegularSeason20242025!$AB$3:$AB$1315,DataRegularSeason20242025!$B$3:$B$1315, "&lt;=" &amp; FV$1, DataRegularSeason20242025!$E$3:$E$1315, $A17)</f>
        <v>45</v>
      </c>
      <c r="FW17">
        <f>SUMIFS(DataRegularSeason20242025!$AA$3:$AA$1315,DataRegularSeason20242025!$B$3:$B$1315, "&lt;=" &amp; FW$1, DataRegularSeason20242025!$D$3:$D$1315, $A17)+SUMIFS(DataRegularSeason20242025!$AB$3:$AB$1315,DataRegularSeason20242025!$B$3:$B$1315, "&lt;=" &amp; FW$1, DataRegularSeason20242025!$E$3:$E$1315, $A17)</f>
        <v>45</v>
      </c>
      <c r="FX17">
        <f>SUMIFS(DataRegularSeason20242025!$AA$3:$AA$1315,DataRegularSeason20242025!$B$3:$B$1315, "&lt;=" &amp; FX$1, DataRegularSeason20242025!$D$3:$D$1315, $A17)+SUMIFS(DataRegularSeason20242025!$AB$3:$AB$1315,DataRegularSeason20242025!$B$3:$B$1315, "&lt;=" &amp; FX$1, DataRegularSeason20242025!$E$3:$E$1315, $A17)</f>
        <v>45</v>
      </c>
      <c r="FY17">
        <f>SUMIFS(DataRegularSeason20242025!$AA$3:$AA$1315,DataRegularSeason20242025!$B$3:$B$1315, "&lt;=" &amp; FY$1, DataRegularSeason20242025!$D$3:$D$1315, $A17)+SUMIFS(DataRegularSeason20242025!$AB$3:$AB$1315,DataRegularSeason20242025!$B$3:$B$1315, "&lt;=" &amp; FY$1, DataRegularSeason20242025!$E$3:$E$1315, $A17)</f>
        <v>45</v>
      </c>
      <c r="FZ17">
        <f>SUMIFS(DataRegularSeason20242025!$AA$3:$AA$1315,DataRegularSeason20242025!$B$3:$B$1315, "&lt;=" &amp; FZ$1, DataRegularSeason20242025!$D$3:$D$1315, $A17)+SUMIFS(DataRegularSeason20242025!$AB$3:$AB$1315,DataRegularSeason20242025!$B$3:$B$1315, "&lt;=" &amp; FZ$1, DataRegularSeason20242025!$E$3:$E$1315, $A17)</f>
        <v>45</v>
      </c>
      <c r="GA17">
        <f>SUMIFS(DataRegularSeason20242025!$AA$3:$AA$1315,DataRegularSeason20242025!$B$3:$B$1315, "&lt;=" &amp; GA$1, DataRegularSeason20242025!$D$3:$D$1315, $A17)+SUMIFS(DataRegularSeason20242025!$AB$3:$AB$1315,DataRegularSeason20242025!$B$3:$B$1315, "&lt;=" &amp; GA$1, DataRegularSeason20242025!$E$3:$E$1315, $A17)</f>
        <v>45</v>
      </c>
      <c r="GB17">
        <f>SUMIFS(DataRegularSeason20242025!$AA$3:$AA$1315,DataRegularSeason20242025!$B$3:$B$1315, "&lt;=" &amp; GB$1, DataRegularSeason20242025!$D$3:$D$1315, $A17)+SUMIFS(DataRegularSeason20242025!$AB$3:$AB$1315,DataRegularSeason20242025!$B$3:$B$1315, "&lt;=" &amp; GB$1, DataRegularSeason20242025!$E$3:$E$1315, $A17)</f>
        <v>45</v>
      </c>
      <c r="GC17">
        <f>SUMIFS(DataRegularSeason20242025!$AA$3:$AA$1315,DataRegularSeason20242025!$B$3:$B$1315, "&lt;=" &amp; GC$1, DataRegularSeason20242025!$D$3:$D$1315, $A17)+SUMIFS(DataRegularSeason20242025!$AB$3:$AB$1315,DataRegularSeason20242025!$B$3:$B$1315, "&lt;=" &amp; GC$1, DataRegularSeason20242025!$E$3:$E$1315, $A17)</f>
        <v>45</v>
      </c>
      <c r="GD17">
        <f>SUMIFS(DataRegularSeason20242025!$AA$3:$AA$1315,DataRegularSeason20242025!$B$3:$B$1315, "&lt;=" &amp; GD$1, DataRegularSeason20242025!$D$3:$D$1315, $A17)+SUMIFS(DataRegularSeason20242025!$AB$3:$AB$1315,DataRegularSeason20242025!$B$3:$B$1315, "&lt;=" &amp; GD$1, DataRegularSeason20242025!$E$3:$E$1315, $A17)</f>
        <v>45</v>
      </c>
      <c r="GE17">
        <f>SUMIFS(DataRegularSeason20242025!$AA$3:$AA$1315,DataRegularSeason20242025!$B$3:$B$1315, "&lt;=" &amp; GE$1, DataRegularSeason20242025!$D$3:$D$1315, $A17)+SUMIFS(DataRegularSeason20242025!$AB$3:$AB$1315,DataRegularSeason20242025!$B$3:$B$1315, "&lt;=" &amp; GE$1, DataRegularSeason20242025!$E$3:$E$1315, $A17)</f>
        <v>45</v>
      </c>
      <c r="GF17">
        <f>SUMIFS(DataRegularSeason20242025!$AA$3:$AA$1315,DataRegularSeason20242025!$B$3:$B$1315, "&lt;=" &amp; GF$1, DataRegularSeason20242025!$D$3:$D$1315, $A17)+SUMIFS(DataRegularSeason20242025!$AB$3:$AB$1315,DataRegularSeason20242025!$B$3:$B$1315, "&lt;=" &amp; GF$1, DataRegularSeason20242025!$E$3:$E$1315, $A17)</f>
        <v>45</v>
      </c>
      <c r="GG17">
        <f>SUMIFS(DataRegularSeason20242025!$AA$3:$AA$1315,DataRegularSeason20242025!$B$3:$B$1315, "&lt;=" &amp; GG$1, DataRegularSeason20242025!$D$3:$D$1315, $A17)+SUMIFS(DataRegularSeason20242025!$AB$3:$AB$1315,DataRegularSeason20242025!$B$3:$B$1315, "&lt;=" &amp; GG$1, DataRegularSeason20242025!$E$3:$E$1315, $A17)</f>
        <v>45</v>
      </c>
      <c r="GH17">
        <f>SUMIFS(DataRegularSeason20242025!$AA$3:$AA$1315,DataRegularSeason20242025!$B$3:$B$1315, "&lt;=" &amp; GH$1, DataRegularSeason20242025!$D$3:$D$1315, $A17)+SUMIFS(DataRegularSeason20242025!$AB$3:$AB$1315,DataRegularSeason20242025!$B$3:$B$1315, "&lt;=" &amp; GH$1, DataRegularSeason20242025!$E$3:$E$1315, $A17)</f>
        <v>45</v>
      </c>
      <c r="GI17">
        <f>SUMIFS(DataRegularSeason20242025!$AA$3:$AA$1315,DataRegularSeason20242025!$B$3:$B$1315, "&lt;=" &amp; GI$1, DataRegularSeason20242025!$D$3:$D$1315, $A17)+SUMIFS(DataRegularSeason20242025!$AB$3:$AB$1315,DataRegularSeason20242025!$B$3:$B$1315, "&lt;=" &amp; GI$1, DataRegularSeason20242025!$E$3:$E$1315, $A17)</f>
        <v>45</v>
      </c>
      <c r="GJ17">
        <f>SUMIFS(DataRegularSeason20242025!$AA$3:$AA$1315,DataRegularSeason20242025!$B$3:$B$1315, "&lt;=" &amp; GJ$1, DataRegularSeason20242025!$D$3:$D$1315, $A17)+SUMIFS(DataRegularSeason20242025!$AB$3:$AB$1315,DataRegularSeason20242025!$B$3:$B$1315, "&lt;=" &amp; GJ$1, DataRegularSeason20242025!$E$3:$E$1315, $A17)</f>
        <v>45</v>
      </c>
      <c r="GK17">
        <f>SUMIFS(DataRegularSeason20242025!$AA$3:$AA$1315,DataRegularSeason20242025!$B$3:$B$1315, "&lt;=" &amp; GK$1, DataRegularSeason20242025!$D$3:$D$1315, $A17)+SUMIFS(DataRegularSeason20242025!$AB$3:$AB$1315,DataRegularSeason20242025!$B$3:$B$1315, "&lt;=" &amp; GK$1, DataRegularSeason20242025!$E$3:$E$1315, $A17)</f>
        <v>45</v>
      </c>
      <c r="GL17">
        <f>SUMIFS(DataRegularSeason20242025!$AA$3:$AA$1315,DataRegularSeason20242025!$B$3:$B$1315, "&lt;=" &amp; GL$1, DataRegularSeason20242025!$D$3:$D$1315, $A17)+SUMIFS(DataRegularSeason20242025!$AB$3:$AB$1315,DataRegularSeason20242025!$B$3:$B$1315, "&lt;=" &amp; GL$1, DataRegularSeason20242025!$E$3:$E$1315, $A17)</f>
        <v>45</v>
      </c>
      <c r="GM17">
        <f>SUMIFS(DataRegularSeason20242025!$AA$3:$AA$1315,DataRegularSeason20242025!$B$3:$B$1315, "&lt;=" &amp; GM$1, DataRegularSeason20242025!$D$3:$D$1315, $A17)+SUMIFS(DataRegularSeason20242025!$AB$3:$AB$1315,DataRegularSeason20242025!$B$3:$B$1315, "&lt;=" &amp; GM$1, DataRegularSeason20242025!$E$3:$E$1315, $A17)</f>
        <v>45</v>
      </c>
      <c r="GN17">
        <f>SUMIFS(DataRegularSeason20242025!$AA$3:$AA$1315,DataRegularSeason20242025!$B$3:$B$1315, "&lt;=" &amp; GN$1, DataRegularSeason20242025!$D$3:$D$1315, $A17)+SUMIFS(DataRegularSeason20242025!$AB$3:$AB$1315,DataRegularSeason20242025!$B$3:$B$1315, "&lt;=" &amp; GN$1, DataRegularSeason20242025!$E$3:$E$1315, $A17)</f>
        <v>45</v>
      </c>
      <c r="GO17">
        <f>SUMIFS(DataRegularSeason20242025!$AA$3:$AA$1315,DataRegularSeason20242025!$B$3:$B$1315, "&lt;=" &amp; GO$1, DataRegularSeason20242025!$D$3:$D$1315, $A17)+SUMIFS(DataRegularSeason20242025!$AB$3:$AB$1315,DataRegularSeason20242025!$B$3:$B$1315, "&lt;=" &amp; GO$1, DataRegularSeason20242025!$E$3:$E$1315, $A17)</f>
        <v>45</v>
      </c>
      <c r="GP17">
        <f>SUMIFS(DataRegularSeason20242025!$AA$3:$AA$1315,DataRegularSeason20242025!$B$3:$B$1315, "&lt;=" &amp; GP$1, DataRegularSeason20242025!$D$3:$D$1315, $A17)+SUMIFS(DataRegularSeason20242025!$AB$3:$AB$1315,DataRegularSeason20242025!$B$3:$B$1315, "&lt;=" &amp; GP$1, DataRegularSeason20242025!$E$3:$E$1315, $A17)</f>
        <v>45</v>
      </c>
      <c r="GQ17">
        <f>SUMIFS(DataRegularSeason20242025!$AA$3:$AA$1315,DataRegularSeason20242025!$B$3:$B$1315, "&lt;=" &amp; GQ$1, DataRegularSeason20242025!$D$3:$D$1315, $A17)+SUMIFS(DataRegularSeason20242025!$AB$3:$AB$1315,DataRegularSeason20242025!$B$3:$B$1315, "&lt;=" &amp; GQ$1, DataRegularSeason20242025!$E$3:$E$1315, $A17)</f>
        <v>45</v>
      </c>
      <c r="GR17">
        <f>SUMIFS(DataRegularSeason20242025!$AA$3:$AA$1315,DataRegularSeason20242025!$B$3:$B$1315, "&lt;=" &amp; GR$1, DataRegularSeason20242025!$D$3:$D$1315, $A17)+SUMIFS(DataRegularSeason20242025!$AB$3:$AB$1315,DataRegularSeason20242025!$B$3:$B$1315, "&lt;=" &amp; GR$1, DataRegularSeason20242025!$E$3:$E$1315, $A17)</f>
        <v>45</v>
      </c>
      <c r="GS17">
        <f>SUMIFS(DataRegularSeason20242025!$AA$3:$AA$1315,DataRegularSeason20242025!$B$3:$B$1315, "&lt;=" &amp; GS$1, DataRegularSeason20242025!$D$3:$D$1315, $A17)+SUMIFS(DataRegularSeason20242025!$AB$3:$AB$1315,DataRegularSeason20242025!$B$3:$B$1315, "&lt;=" &amp; GS$1, DataRegularSeason20242025!$E$3:$E$1315, $A17)</f>
        <v>45</v>
      </c>
      <c r="GT17">
        <f>SUMIFS(DataRegularSeason20242025!$AA$3:$AA$1315,DataRegularSeason20242025!$B$3:$B$1315, "&lt;=" &amp; GT$1, DataRegularSeason20242025!$D$3:$D$1315, $A17)+SUMIFS(DataRegularSeason20242025!$AB$3:$AB$1315,DataRegularSeason20242025!$B$3:$B$1315, "&lt;=" &amp; GT$1, DataRegularSeason20242025!$E$3:$E$1315, $A17)</f>
        <v>45</v>
      </c>
      <c r="GU17">
        <f>SUMIFS(DataRegularSeason20242025!$AA$3:$AA$1315,DataRegularSeason20242025!$B$3:$B$1315, "&lt;=" &amp; GU$1, DataRegularSeason20242025!$D$3:$D$1315, $A17)+SUMIFS(DataRegularSeason20242025!$AB$3:$AB$1315,DataRegularSeason20242025!$B$3:$B$1315, "&lt;=" &amp; GU$1, DataRegularSeason20242025!$E$3:$E$1315, $A17)</f>
        <v>45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60</v>
      </c>
      <c r="DJ19">
        <f>SUMIFS(DataRegularSeason20242025!$AA$3:$AA$1315,DataRegularSeason20242025!$B$3:$B$1315, "&lt;=" &amp; DJ$1, DataRegularSeason20242025!$D$3:$D$1315, $A19)+SUMIFS(DataRegularSeason20242025!$AB$3:$AB$1315,DataRegularSeason20242025!$B$3:$B$1315, "&lt;=" &amp; DJ$1, DataRegularSeason20242025!$E$3:$E$1315, $A19)</f>
        <v>60</v>
      </c>
      <c r="DK19">
        <f>SUMIFS(DataRegularSeason20242025!$AA$3:$AA$1315,DataRegularSeason20242025!$B$3:$B$1315, "&lt;=" &amp; DK$1, DataRegularSeason20242025!$D$3:$D$1315, $A19)+SUMIFS(DataRegularSeason20242025!$AB$3:$AB$1315,DataRegularSeason20242025!$B$3:$B$1315, "&lt;=" &amp; DK$1, DataRegularSeason20242025!$E$3:$E$1315, $A19)</f>
        <v>60</v>
      </c>
      <c r="DL19">
        <f>SUMIFS(DataRegularSeason20242025!$AA$3:$AA$1315,DataRegularSeason20242025!$B$3:$B$1315, "&lt;=" &amp; DL$1, DataRegularSeason20242025!$D$3:$D$1315, $A19)+SUMIFS(DataRegularSeason20242025!$AB$3:$AB$1315,DataRegularSeason20242025!$B$3:$B$1315, "&lt;=" &amp; DL$1, DataRegularSeason20242025!$E$3:$E$1315, $A19)</f>
        <v>60</v>
      </c>
      <c r="DM19">
        <f>SUMIFS(DataRegularSeason20242025!$AA$3:$AA$1315,DataRegularSeason20242025!$B$3:$B$1315, "&lt;=" &amp; DM$1, DataRegularSeason20242025!$D$3:$D$1315, $A19)+SUMIFS(DataRegularSeason20242025!$AB$3:$AB$1315,DataRegularSeason20242025!$B$3:$B$1315, "&lt;=" &amp; DM$1, DataRegularSeason20242025!$E$3:$E$1315, $A19)</f>
        <v>60</v>
      </c>
      <c r="DN19">
        <f>SUMIFS(DataRegularSeason20242025!$AA$3:$AA$1315,DataRegularSeason20242025!$B$3:$B$1315, "&lt;=" &amp; DN$1, DataRegularSeason20242025!$D$3:$D$1315, $A19)+SUMIFS(DataRegularSeason20242025!$AB$3:$AB$1315,DataRegularSeason20242025!$B$3:$B$1315, "&lt;=" &amp; DN$1, DataRegularSeason20242025!$E$3:$E$1315, $A19)</f>
        <v>60</v>
      </c>
      <c r="DO19">
        <f>SUMIFS(DataRegularSeason20242025!$AA$3:$AA$1315,DataRegularSeason20242025!$B$3:$B$1315, "&lt;=" &amp; DO$1, DataRegularSeason20242025!$D$3:$D$1315, $A19)+SUMIFS(DataRegularSeason20242025!$AB$3:$AB$1315,DataRegularSeason20242025!$B$3:$B$1315, "&lt;=" &amp; DO$1, DataRegularSeason20242025!$E$3:$E$1315, $A19)</f>
        <v>60</v>
      </c>
      <c r="DP19">
        <f>SUMIFS(DataRegularSeason20242025!$AA$3:$AA$1315,DataRegularSeason20242025!$B$3:$B$1315, "&lt;=" &amp; DP$1, DataRegularSeason20242025!$D$3:$D$1315, $A19)+SUMIFS(DataRegularSeason20242025!$AB$3:$AB$1315,DataRegularSeason20242025!$B$3:$B$1315, "&lt;=" &amp; DP$1, DataRegularSeason20242025!$E$3:$E$1315, $A19)</f>
        <v>60</v>
      </c>
      <c r="DQ19">
        <f>SUMIFS(DataRegularSeason20242025!$AA$3:$AA$1315,DataRegularSeason20242025!$B$3:$B$1315, "&lt;=" &amp; DQ$1, DataRegularSeason20242025!$D$3:$D$1315, $A19)+SUMIFS(DataRegularSeason20242025!$AB$3:$AB$1315,DataRegularSeason20242025!$B$3:$B$1315, "&lt;=" &amp; DQ$1, DataRegularSeason20242025!$E$3:$E$1315, $A19)</f>
        <v>60</v>
      </c>
      <c r="DR19">
        <f>SUMIFS(DataRegularSeason20242025!$AA$3:$AA$1315,DataRegularSeason20242025!$B$3:$B$1315, "&lt;=" &amp; DR$1, DataRegularSeason20242025!$D$3:$D$1315, $A19)+SUMIFS(DataRegularSeason20242025!$AB$3:$AB$1315,DataRegularSeason20242025!$B$3:$B$1315, "&lt;=" &amp; DR$1, DataRegularSeason20242025!$E$3:$E$1315, $A19)</f>
        <v>60</v>
      </c>
      <c r="DS19">
        <f>SUMIFS(DataRegularSeason20242025!$AA$3:$AA$1315,DataRegularSeason20242025!$B$3:$B$1315, "&lt;=" &amp; DS$1, DataRegularSeason20242025!$D$3:$D$1315, $A19)+SUMIFS(DataRegularSeason20242025!$AB$3:$AB$1315,DataRegularSeason20242025!$B$3:$B$1315, "&lt;=" &amp; DS$1, DataRegularSeason20242025!$E$3:$E$1315, $A19)</f>
        <v>60</v>
      </c>
      <c r="DT19">
        <f>SUMIFS(DataRegularSeason20242025!$AA$3:$AA$1315,DataRegularSeason20242025!$B$3:$B$1315, "&lt;=" &amp; DT$1, DataRegularSeason20242025!$D$3:$D$1315, $A19)+SUMIFS(DataRegularSeason20242025!$AB$3:$AB$1315,DataRegularSeason20242025!$B$3:$B$1315, "&lt;=" &amp; DT$1, DataRegularSeason20242025!$E$3:$E$1315, $A19)</f>
        <v>60</v>
      </c>
      <c r="DU19">
        <f>SUMIFS(DataRegularSeason20242025!$AA$3:$AA$1315,DataRegularSeason20242025!$B$3:$B$1315, "&lt;=" &amp; DU$1, DataRegularSeason20242025!$D$3:$D$1315, $A19)+SUMIFS(DataRegularSeason20242025!$AB$3:$AB$1315,DataRegularSeason20242025!$B$3:$B$1315, "&lt;=" &amp; DU$1, DataRegularSeason20242025!$E$3:$E$1315, $A19)</f>
        <v>60</v>
      </c>
      <c r="DV19">
        <f>SUMIFS(DataRegularSeason20242025!$AA$3:$AA$1315,DataRegularSeason20242025!$B$3:$B$1315, "&lt;=" &amp; DV$1, DataRegularSeason20242025!$D$3:$D$1315, $A19)+SUMIFS(DataRegularSeason20242025!$AB$3:$AB$1315,DataRegularSeason20242025!$B$3:$B$1315, "&lt;=" &amp; DV$1, DataRegularSeason20242025!$E$3:$E$1315, $A19)</f>
        <v>60</v>
      </c>
      <c r="DW19">
        <f>SUMIFS(DataRegularSeason20242025!$AA$3:$AA$1315,DataRegularSeason20242025!$B$3:$B$1315, "&lt;=" &amp; DW$1, DataRegularSeason20242025!$D$3:$D$1315, $A19)+SUMIFS(DataRegularSeason20242025!$AB$3:$AB$1315,DataRegularSeason20242025!$B$3:$B$1315, "&lt;=" &amp; DW$1, DataRegularSeason20242025!$E$3:$E$1315, $A19)</f>
        <v>60</v>
      </c>
      <c r="DX19">
        <f>SUMIFS(DataRegularSeason20242025!$AA$3:$AA$1315,DataRegularSeason20242025!$B$3:$B$1315, "&lt;=" &amp; DX$1, DataRegularSeason20242025!$D$3:$D$1315, $A19)+SUMIFS(DataRegularSeason20242025!$AB$3:$AB$1315,DataRegularSeason20242025!$B$3:$B$1315, "&lt;=" &amp; DX$1, DataRegularSeason20242025!$E$3:$E$1315, $A19)</f>
        <v>60</v>
      </c>
      <c r="DY19">
        <f>SUMIFS(DataRegularSeason20242025!$AA$3:$AA$1315,DataRegularSeason20242025!$B$3:$B$1315, "&lt;=" &amp; DY$1, DataRegularSeason20242025!$D$3:$D$1315, $A19)+SUMIFS(DataRegularSeason20242025!$AB$3:$AB$1315,DataRegularSeason20242025!$B$3:$B$1315, "&lt;=" &amp; DY$1, DataRegularSeason20242025!$E$3:$E$1315, $A19)</f>
        <v>60</v>
      </c>
      <c r="DZ19">
        <f>SUMIFS(DataRegularSeason20242025!$AA$3:$AA$1315,DataRegularSeason20242025!$B$3:$B$1315, "&lt;=" &amp; DZ$1, DataRegularSeason20242025!$D$3:$D$1315, $A19)+SUMIFS(DataRegularSeason20242025!$AB$3:$AB$1315,DataRegularSeason20242025!$B$3:$B$1315, "&lt;=" &amp; DZ$1, DataRegularSeason20242025!$E$3:$E$1315, $A19)</f>
        <v>60</v>
      </c>
      <c r="EA19">
        <f>SUMIFS(DataRegularSeason20242025!$AA$3:$AA$1315,DataRegularSeason20242025!$B$3:$B$1315, "&lt;=" &amp; EA$1, DataRegularSeason20242025!$D$3:$D$1315, $A19)+SUMIFS(DataRegularSeason20242025!$AB$3:$AB$1315,DataRegularSeason20242025!$B$3:$B$1315, "&lt;=" &amp; EA$1, DataRegularSeason20242025!$E$3:$E$1315, $A19)</f>
        <v>60</v>
      </c>
      <c r="EB19">
        <f>SUMIFS(DataRegularSeason20242025!$AA$3:$AA$1315,DataRegularSeason20242025!$B$3:$B$1315, "&lt;=" &amp; EB$1, DataRegularSeason20242025!$D$3:$D$1315, $A19)+SUMIFS(DataRegularSeason20242025!$AB$3:$AB$1315,DataRegularSeason20242025!$B$3:$B$1315, "&lt;=" &amp; EB$1, DataRegularSeason20242025!$E$3:$E$1315, $A19)</f>
        <v>60</v>
      </c>
      <c r="EC19">
        <f>SUMIFS(DataRegularSeason20242025!$AA$3:$AA$1315,DataRegularSeason20242025!$B$3:$B$1315, "&lt;=" &amp; EC$1, DataRegularSeason20242025!$D$3:$D$1315, $A19)+SUMIFS(DataRegularSeason20242025!$AB$3:$AB$1315,DataRegularSeason20242025!$B$3:$B$1315, "&lt;=" &amp; EC$1, DataRegularSeason20242025!$E$3:$E$1315, $A19)</f>
        <v>60</v>
      </c>
      <c r="ED19">
        <f>SUMIFS(DataRegularSeason20242025!$AA$3:$AA$1315,DataRegularSeason20242025!$B$3:$B$1315, "&lt;=" &amp; ED$1, DataRegularSeason20242025!$D$3:$D$1315, $A19)+SUMIFS(DataRegularSeason20242025!$AB$3:$AB$1315,DataRegularSeason20242025!$B$3:$B$1315, "&lt;=" &amp; ED$1, DataRegularSeason20242025!$E$3:$E$1315, $A19)</f>
        <v>60</v>
      </c>
      <c r="EE19">
        <f>SUMIFS(DataRegularSeason20242025!$AA$3:$AA$1315,DataRegularSeason20242025!$B$3:$B$1315, "&lt;=" &amp; EE$1, DataRegularSeason20242025!$D$3:$D$1315, $A19)+SUMIFS(DataRegularSeason20242025!$AB$3:$AB$1315,DataRegularSeason20242025!$B$3:$B$1315, "&lt;=" &amp; EE$1, DataRegularSeason20242025!$E$3:$E$1315, $A19)</f>
        <v>60</v>
      </c>
      <c r="EF19">
        <f>SUMIFS(DataRegularSeason20242025!$AA$3:$AA$1315,DataRegularSeason20242025!$B$3:$B$1315, "&lt;=" &amp; EF$1, DataRegularSeason20242025!$D$3:$D$1315, $A19)+SUMIFS(DataRegularSeason20242025!$AB$3:$AB$1315,DataRegularSeason20242025!$B$3:$B$1315, "&lt;=" &amp; EF$1, DataRegularSeason20242025!$E$3:$E$1315, $A19)</f>
        <v>60</v>
      </c>
      <c r="EG19">
        <f>SUMIFS(DataRegularSeason20242025!$AA$3:$AA$1315,DataRegularSeason20242025!$B$3:$B$1315, "&lt;=" &amp; EG$1, DataRegularSeason20242025!$D$3:$D$1315, $A19)+SUMIFS(DataRegularSeason20242025!$AB$3:$AB$1315,DataRegularSeason20242025!$B$3:$B$1315, "&lt;=" &amp; EG$1, DataRegularSeason20242025!$E$3:$E$1315, $A19)</f>
        <v>60</v>
      </c>
      <c r="EH19">
        <f>SUMIFS(DataRegularSeason20242025!$AA$3:$AA$1315,DataRegularSeason20242025!$B$3:$B$1315, "&lt;=" &amp; EH$1, DataRegularSeason20242025!$D$3:$D$1315, $A19)+SUMIFS(DataRegularSeason20242025!$AB$3:$AB$1315,DataRegularSeason20242025!$B$3:$B$1315, "&lt;=" &amp; EH$1, DataRegularSeason20242025!$E$3:$E$1315, $A19)</f>
        <v>60</v>
      </c>
      <c r="EI19">
        <f>SUMIFS(DataRegularSeason20242025!$AA$3:$AA$1315,DataRegularSeason20242025!$B$3:$B$1315, "&lt;=" &amp; EI$1, DataRegularSeason20242025!$D$3:$D$1315, $A19)+SUMIFS(DataRegularSeason20242025!$AB$3:$AB$1315,DataRegularSeason20242025!$B$3:$B$1315, "&lt;=" &amp; EI$1, DataRegularSeason20242025!$E$3:$E$1315, $A19)</f>
        <v>60</v>
      </c>
      <c r="EJ19">
        <f>SUMIFS(DataRegularSeason20242025!$AA$3:$AA$1315,DataRegularSeason20242025!$B$3:$B$1315, "&lt;=" &amp; EJ$1, DataRegularSeason20242025!$D$3:$D$1315, $A19)+SUMIFS(DataRegularSeason20242025!$AB$3:$AB$1315,DataRegularSeason20242025!$B$3:$B$1315, "&lt;=" &amp; EJ$1, DataRegularSeason20242025!$E$3:$E$1315, $A19)</f>
        <v>60</v>
      </c>
      <c r="EK19">
        <f>SUMIFS(DataRegularSeason20242025!$AA$3:$AA$1315,DataRegularSeason20242025!$B$3:$B$1315, "&lt;=" &amp; EK$1, DataRegularSeason20242025!$D$3:$D$1315, $A19)+SUMIFS(DataRegularSeason20242025!$AB$3:$AB$1315,DataRegularSeason20242025!$B$3:$B$1315, "&lt;=" &amp; EK$1, DataRegularSeason20242025!$E$3:$E$1315, $A19)</f>
        <v>60</v>
      </c>
      <c r="EL19">
        <f>SUMIFS(DataRegularSeason20242025!$AA$3:$AA$1315,DataRegularSeason20242025!$B$3:$B$1315, "&lt;=" &amp; EL$1, DataRegularSeason20242025!$D$3:$D$1315, $A19)+SUMIFS(DataRegularSeason20242025!$AB$3:$AB$1315,DataRegularSeason20242025!$B$3:$B$1315, "&lt;=" &amp; EL$1, DataRegularSeason20242025!$E$3:$E$1315, $A19)</f>
        <v>60</v>
      </c>
      <c r="EM19">
        <f>SUMIFS(DataRegularSeason20242025!$AA$3:$AA$1315,DataRegularSeason20242025!$B$3:$B$1315, "&lt;=" &amp; EM$1, DataRegularSeason20242025!$D$3:$D$1315, $A19)+SUMIFS(DataRegularSeason20242025!$AB$3:$AB$1315,DataRegularSeason20242025!$B$3:$B$1315, "&lt;=" &amp; EM$1, DataRegularSeason20242025!$E$3:$E$1315, $A19)</f>
        <v>60</v>
      </c>
      <c r="EN19">
        <f>SUMIFS(DataRegularSeason20242025!$AA$3:$AA$1315,DataRegularSeason20242025!$B$3:$B$1315, "&lt;=" &amp; EN$1, DataRegularSeason20242025!$D$3:$D$1315, $A19)+SUMIFS(DataRegularSeason20242025!$AB$3:$AB$1315,DataRegularSeason20242025!$B$3:$B$1315, "&lt;=" &amp; EN$1, DataRegularSeason20242025!$E$3:$E$1315, $A19)</f>
        <v>60</v>
      </c>
      <c r="EO19">
        <f>SUMIFS(DataRegularSeason20242025!$AA$3:$AA$1315,DataRegularSeason20242025!$B$3:$B$1315, "&lt;=" &amp; EO$1, DataRegularSeason20242025!$D$3:$D$1315, $A19)+SUMIFS(DataRegularSeason20242025!$AB$3:$AB$1315,DataRegularSeason20242025!$B$3:$B$1315, "&lt;=" &amp; EO$1, DataRegularSeason20242025!$E$3:$E$1315, $A19)</f>
        <v>60</v>
      </c>
      <c r="EP19">
        <f>SUMIFS(DataRegularSeason20242025!$AA$3:$AA$1315,DataRegularSeason20242025!$B$3:$B$1315, "&lt;=" &amp; EP$1, DataRegularSeason20242025!$D$3:$D$1315, $A19)+SUMIFS(DataRegularSeason20242025!$AB$3:$AB$1315,DataRegularSeason20242025!$B$3:$B$1315, "&lt;=" &amp; EP$1, DataRegularSeason20242025!$E$3:$E$1315, $A19)</f>
        <v>60</v>
      </c>
      <c r="EQ19">
        <f>SUMIFS(DataRegularSeason20242025!$AA$3:$AA$1315,DataRegularSeason20242025!$B$3:$B$1315, "&lt;=" &amp; EQ$1, DataRegularSeason20242025!$D$3:$D$1315, $A19)+SUMIFS(DataRegularSeason20242025!$AB$3:$AB$1315,DataRegularSeason20242025!$B$3:$B$1315, "&lt;=" &amp; EQ$1, DataRegularSeason20242025!$E$3:$E$1315, $A19)</f>
        <v>60</v>
      </c>
      <c r="ER19">
        <f>SUMIFS(DataRegularSeason20242025!$AA$3:$AA$1315,DataRegularSeason20242025!$B$3:$B$1315, "&lt;=" &amp; ER$1, DataRegularSeason20242025!$D$3:$D$1315, $A19)+SUMIFS(DataRegularSeason20242025!$AB$3:$AB$1315,DataRegularSeason20242025!$B$3:$B$1315, "&lt;=" &amp; ER$1, DataRegularSeason20242025!$E$3:$E$1315, $A19)</f>
        <v>60</v>
      </c>
      <c r="ES19">
        <f>SUMIFS(DataRegularSeason20242025!$AA$3:$AA$1315,DataRegularSeason20242025!$B$3:$B$1315, "&lt;=" &amp; ES$1, DataRegularSeason20242025!$D$3:$D$1315, $A19)+SUMIFS(DataRegularSeason20242025!$AB$3:$AB$1315,DataRegularSeason20242025!$B$3:$B$1315, "&lt;=" &amp; ES$1, DataRegularSeason20242025!$E$3:$E$1315, $A19)</f>
        <v>60</v>
      </c>
      <c r="ET19">
        <f>SUMIFS(DataRegularSeason20242025!$AA$3:$AA$1315,DataRegularSeason20242025!$B$3:$B$1315, "&lt;=" &amp; ET$1, DataRegularSeason20242025!$D$3:$D$1315, $A19)+SUMIFS(DataRegularSeason20242025!$AB$3:$AB$1315,DataRegularSeason20242025!$B$3:$B$1315, "&lt;=" &amp; ET$1, DataRegularSeason20242025!$E$3:$E$1315, $A19)</f>
        <v>60</v>
      </c>
      <c r="EU19">
        <f>SUMIFS(DataRegularSeason20242025!$AA$3:$AA$1315,DataRegularSeason20242025!$B$3:$B$1315, "&lt;=" &amp; EU$1, DataRegularSeason20242025!$D$3:$D$1315, $A19)+SUMIFS(DataRegularSeason20242025!$AB$3:$AB$1315,DataRegularSeason20242025!$B$3:$B$1315, "&lt;=" &amp; EU$1, DataRegularSeason20242025!$E$3:$E$1315, $A19)</f>
        <v>60</v>
      </c>
      <c r="EV19">
        <f>SUMIFS(DataRegularSeason20242025!$AA$3:$AA$1315,DataRegularSeason20242025!$B$3:$B$1315, "&lt;=" &amp; EV$1, DataRegularSeason20242025!$D$3:$D$1315, $A19)+SUMIFS(DataRegularSeason20242025!$AB$3:$AB$1315,DataRegularSeason20242025!$B$3:$B$1315, "&lt;=" &amp; EV$1, DataRegularSeason20242025!$E$3:$E$1315, $A19)</f>
        <v>60</v>
      </c>
      <c r="EW19">
        <f>SUMIFS(DataRegularSeason20242025!$AA$3:$AA$1315,DataRegularSeason20242025!$B$3:$B$1315, "&lt;=" &amp; EW$1, DataRegularSeason20242025!$D$3:$D$1315, $A19)+SUMIFS(DataRegularSeason20242025!$AB$3:$AB$1315,DataRegularSeason20242025!$B$3:$B$1315, "&lt;=" &amp; EW$1, DataRegularSeason20242025!$E$3:$E$1315, $A19)</f>
        <v>60</v>
      </c>
      <c r="EX19">
        <f>SUMIFS(DataRegularSeason20242025!$AA$3:$AA$1315,DataRegularSeason20242025!$B$3:$B$1315, "&lt;=" &amp; EX$1, DataRegularSeason20242025!$D$3:$D$1315, $A19)+SUMIFS(DataRegularSeason20242025!$AB$3:$AB$1315,DataRegularSeason20242025!$B$3:$B$1315, "&lt;=" &amp; EX$1, DataRegularSeason20242025!$E$3:$E$1315, $A19)</f>
        <v>60</v>
      </c>
      <c r="EY19">
        <f>SUMIFS(DataRegularSeason20242025!$AA$3:$AA$1315,DataRegularSeason20242025!$B$3:$B$1315, "&lt;=" &amp; EY$1, DataRegularSeason20242025!$D$3:$D$1315, $A19)+SUMIFS(DataRegularSeason20242025!$AB$3:$AB$1315,DataRegularSeason20242025!$B$3:$B$1315, "&lt;=" &amp; EY$1, DataRegularSeason20242025!$E$3:$E$1315, $A19)</f>
        <v>60</v>
      </c>
      <c r="EZ19">
        <f>SUMIFS(DataRegularSeason20242025!$AA$3:$AA$1315,DataRegularSeason20242025!$B$3:$B$1315, "&lt;=" &amp; EZ$1, DataRegularSeason20242025!$D$3:$D$1315, $A19)+SUMIFS(DataRegularSeason20242025!$AB$3:$AB$1315,DataRegularSeason20242025!$B$3:$B$1315, "&lt;=" &amp; EZ$1, DataRegularSeason20242025!$E$3:$E$1315, $A19)</f>
        <v>60</v>
      </c>
      <c r="FA19">
        <f>SUMIFS(DataRegularSeason20242025!$AA$3:$AA$1315,DataRegularSeason20242025!$B$3:$B$1315, "&lt;=" &amp; FA$1, DataRegularSeason20242025!$D$3:$D$1315, $A19)+SUMIFS(DataRegularSeason20242025!$AB$3:$AB$1315,DataRegularSeason20242025!$B$3:$B$1315, "&lt;=" &amp; FA$1, DataRegularSeason20242025!$E$3:$E$1315, $A19)</f>
        <v>60</v>
      </c>
      <c r="FB19">
        <f>SUMIFS(DataRegularSeason20242025!$AA$3:$AA$1315,DataRegularSeason20242025!$B$3:$B$1315, "&lt;=" &amp; FB$1, DataRegularSeason20242025!$D$3:$D$1315, $A19)+SUMIFS(DataRegularSeason20242025!$AB$3:$AB$1315,DataRegularSeason20242025!$B$3:$B$1315, "&lt;=" &amp; FB$1, DataRegularSeason20242025!$E$3:$E$1315, $A19)</f>
        <v>60</v>
      </c>
      <c r="FC19">
        <f>SUMIFS(DataRegularSeason20242025!$AA$3:$AA$1315,DataRegularSeason20242025!$B$3:$B$1315, "&lt;=" &amp; FC$1, DataRegularSeason20242025!$D$3:$D$1315, $A19)+SUMIFS(DataRegularSeason20242025!$AB$3:$AB$1315,DataRegularSeason20242025!$B$3:$B$1315, "&lt;=" &amp; FC$1, DataRegularSeason20242025!$E$3:$E$1315, $A19)</f>
        <v>60</v>
      </c>
      <c r="FD19">
        <f>SUMIFS(DataRegularSeason20242025!$AA$3:$AA$1315,DataRegularSeason20242025!$B$3:$B$1315, "&lt;=" &amp; FD$1, DataRegularSeason20242025!$D$3:$D$1315, $A19)+SUMIFS(DataRegularSeason20242025!$AB$3:$AB$1315,DataRegularSeason20242025!$B$3:$B$1315, "&lt;=" &amp; FD$1, DataRegularSeason20242025!$E$3:$E$1315, $A19)</f>
        <v>60</v>
      </c>
      <c r="FE19">
        <f>SUMIFS(DataRegularSeason20242025!$AA$3:$AA$1315,DataRegularSeason20242025!$B$3:$B$1315, "&lt;=" &amp; FE$1, DataRegularSeason20242025!$D$3:$D$1315, $A19)+SUMIFS(DataRegularSeason20242025!$AB$3:$AB$1315,DataRegularSeason20242025!$B$3:$B$1315, "&lt;=" &amp; FE$1, DataRegularSeason20242025!$E$3:$E$1315, $A19)</f>
        <v>60</v>
      </c>
      <c r="FF19">
        <f>SUMIFS(DataRegularSeason20242025!$AA$3:$AA$1315,DataRegularSeason20242025!$B$3:$B$1315, "&lt;=" &amp; FF$1, DataRegularSeason20242025!$D$3:$D$1315, $A19)+SUMIFS(DataRegularSeason20242025!$AB$3:$AB$1315,DataRegularSeason20242025!$B$3:$B$1315, "&lt;=" &amp; FF$1, DataRegularSeason20242025!$E$3:$E$1315, $A19)</f>
        <v>60</v>
      </c>
      <c r="FG19">
        <f>SUMIFS(DataRegularSeason20242025!$AA$3:$AA$1315,DataRegularSeason20242025!$B$3:$B$1315, "&lt;=" &amp; FG$1, DataRegularSeason20242025!$D$3:$D$1315, $A19)+SUMIFS(DataRegularSeason20242025!$AB$3:$AB$1315,DataRegularSeason20242025!$B$3:$B$1315, "&lt;=" &amp; FG$1, DataRegularSeason20242025!$E$3:$E$1315, $A19)</f>
        <v>60</v>
      </c>
      <c r="FH19">
        <f>SUMIFS(DataRegularSeason20242025!$AA$3:$AA$1315,DataRegularSeason20242025!$B$3:$B$1315, "&lt;=" &amp; FH$1, DataRegularSeason20242025!$D$3:$D$1315, $A19)+SUMIFS(DataRegularSeason20242025!$AB$3:$AB$1315,DataRegularSeason20242025!$B$3:$B$1315, "&lt;=" &amp; FH$1, DataRegularSeason20242025!$E$3:$E$1315, $A19)</f>
        <v>60</v>
      </c>
      <c r="FI19">
        <f>SUMIFS(DataRegularSeason20242025!$AA$3:$AA$1315,DataRegularSeason20242025!$B$3:$B$1315, "&lt;=" &amp; FI$1, DataRegularSeason20242025!$D$3:$D$1315, $A19)+SUMIFS(DataRegularSeason20242025!$AB$3:$AB$1315,DataRegularSeason20242025!$B$3:$B$1315, "&lt;=" &amp; FI$1, DataRegularSeason20242025!$E$3:$E$1315, $A19)</f>
        <v>60</v>
      </c>
      <c r="FJ19">
        <f>SUMIFS(DataRegularSeason20242025!$AA$3:$AA$1315,DataRegularSeason20242025!$B$3:$B$1315, "&lt;=" &amp; FJ$1, DataRegularSeason20242025!$D$3:$D$1315, $A19)+SUMIFS(DataRegularSeason20242025!$AB$3:$AB$1315,DataRegularSeason20242025!$B$3:$B$1315, "&lt;=" &amp; FJ$1, DataRegularSeason20242025!$E$3:$E$1315, $A19)</f>
        <v>60</v>
      </c>
      <c r="FK19">
        <f>SUMIFS(DataRegularSeason20242025!$AA$3:$AA$1315,DataRegularSeason20242025!$B$3:$B$1315, "&lt;=" &amp; FK$1, DataRegularSeason20242025!$D$3:$D$1315, $A19)+SUMIFS(DataRegularSeason20242025!$AB$3:$AB$1315,DataRegularSeason20242025!$B$3:$B$1315, "&lt;=" &amp; FK$1, DataRegularSeason20242025!$E$3:$E$1315, $A19)</f>
        <v>60</v>
      </c>
      <c r="FL19">
        <f>SUMIFS(DataRegularSeason20242025!$AA$3:$AA$1315,DataRegularSeason20242025!$B$3:$B$1315, "&lt;=" &amp; FL$1, DataRegularSeason20242025!$D$3:$D$1315, $A19)+SUMIFS(DataRegularSeason20242025!$AB$3:$AB$1315,DataRegularSeason20242025!$B$3:$B$1315, "&lt;=" &amp; FL$1, DataRegularSeason20242025!$E$3:$E$1315, $A19)</f>
        <v>60</v>
      </c>
      <c r="FM19">
        <f>SUMIFS(DataRegularSeason20242025!$AA$3:$AA$1315,DataRegularSeason20242025!$B$3:$B$1315, "&lt;=" &amp; FM$1, DataRegularSeason20242025!$D$3:$D$1315, $A19)+SUMIFS(DataRegularSeason20242025!$AB$3:$AB$1315,DataRegularSeason20242025!$B$3:$B$1315, "&lt;=" &amp; FM$1, DataRegularSeason20242025!$E$3:$E$1315, $A19)</f>
        <v>60</v>
      </c>
      <c r="FN19">
        <f>SUMIFS(DataRegularSeason20242025!$AA$3:$AA$1315,DataRegularSeason20242025!$B$3:$B$1315, "&lt;=" &amp; FN$1, DataRegularSeason20242025!$D$3:$D$1315, $A19)+SUMIFS(DataRegularSeason20242025!$AB$3:$AB$1315,DataRegularSeason20242025!$B$3:$B$1315, "&lt;=" &amp; FN$1, DataRegularSeason20242025!$E$3:$E$1315, $A19)</f>
        <v>60</v>
      </c>
      <c r="FO19">
        <f>SUMIFS(DataRegularSeason20242025!$AA$3:$AA$1315,DataRegularSeason20242025!$B$3:$B$1315, "&lt;=" &amp; FO$1, DataRegularSeason20242025!$D$3:$D$1315, $A19)+SUMIFS(DataRegularSeason20242025!$AB$3:$AB$1315,DataRegularSeason20242025!$B$3:$B$1315, "&lt;=" &amp; FO$1, DataRegularSeason20242025!$E$3:$E$1315, $A19)</f>
        <v>60</v>
      </c>
      <c r="FP19">
        <f>SUMIFS(DataRegularSeason20242025!$AA$3:$AA$1315,DataRegularSeason20242025!$B$3:$B$1315, "&lt;=" &amp; FP$1, DataRegularSeason20242025!$D$3:$D$1315, $A19)+SUMIFS(DataRegularSeason20242025!$AB$3:$AB$1315,DataRegularSeason20242025!$B$3:$B$1315, "&lt;=" &amp; FP$1, DataRegularSeason20242025!$E$3:$E$1315, $A19)</f>
        <v>60</v>
      </c>
      <c r="FQ19">
        <f>SUMIFS(DataRegularSeason20242025!$AA$3:$AA$1315,DataRegularSeason20242025!$B$3:$B$1315, "&lt;=" &amp; FQ$1, DataRegularSeason20242025!$D$3:$D$1315, $A19)+SUMIFS(DataRegularSeason20242025!$AB$3:$AB$1315,DataRegularSeason20242025!$B$3:$B$1315, "&lt;=" &amp; FQ$1, DataRegularSeason20242025!$E$3:$E$1315, $A19)</f>
        <v>60</v>
      </c>
      <c r="FR19">
        <f>SUMIFS(DataRegularSeason20242025!$AA$3:$AA$1315,DataRegularSeason20242025!$B$3:$B$1315, "&lt;=" &amp; FR$1, DataRegularSeason20242025!$D$3:$D$1315, $A19)+SUMIFS(DataRegularSeason20242025!$AB$3:$AB$1315,DataRegularSeason20242025!$B$3:$B$1315, "&lt;=" &amp; FR$1, DataRegularSeason20242025!$E$3:$E$1315, $A19)</f>
        <v>60</v>
      </c>
      <c r="FS19">
        <f>SUMIFS(DataRegularSeason20242025!$AA$3:$AA$1315,DataRegularSeason20242025!$B$3:$B$1315, "&lt;=" &amp; FS$1, DataRegularSeason20242025!$D$3:$D$1315, $A19)+SUMIFS(DataRegularSeason20242025!$AB$3:$AB$1315,DataRegularSeason20242025!$B$3:$B$1315, "&lt;=" &amp; FS$1, DataRegularSeason20242025!$E$3:$E$1315, $A19)</f>
        <v>60</v>
      </c>
      <c r="FT19">
        <f>SUMIFS(DataRegularSeason20242025!$AA$3:$AA$1315,DataRegularSeason20242025!$B$3:$B$1315, "&lt;=" &amp; FT$1, DataRegularSeason20242025!$D$3:$D$1315, $A19)+SUMIFS(DataRegularSeason20242025!$AB$3:$AB$1315,DataRegularSeason20242025!$B$3:$B$1315, "&lt;=" &amp; FT$1, DataRegularSeason20242025!$E$3:$E$1315, $A19)</f>
        <v>60</v>
      </c>
      <c r="FU19">
        <f>SUMIFS(DataRegularSeason20242025!$AA$3:$AA$1315,DataRegularSeason20242025!$B$3:$B$1315, "&lt;=" &amp; FU$1, DataRegularSeason20242025!$D$3:$D$1315, $A19)+SUMIFS(DataRegularSeason20242025!$AB$3:$AB$1315,DataRegularSeason20242025!$B$3:$B$1315, "&lt;=" &amp; FU$1, DataRegularSeason20242025!$E$3:$E$1315, $A19)</f>
        <v>60</v>
      </c>
      <c r="FV19">
        <f>SUMIFS(DataRegularSeason20242025!$AA$3:$AA$1315,DataRegularSeason20242025!$B$3:$B$1315, "&lt;=" &amp; FV$1, DataRegularSeason20242025!$D$3:$D$1315, $A19)+SUMIFS(DataRegularSeason20242025!$AB$3:$AB$1315,DataRegularSeason20242025!$B$3:$B$1315, "&lt;=" &amp; FV$1, DataRegularSeason20242025!$E$3:$E$1315, $A19)</f>
        <v>60</v>
      </c>
      <c r="FW19">
        <f>SUMIFS(DataRegularSeason20242025!$AA$3:$AA$1315,DataRegularSeason20242025!$B$3:$B$1315, "&lt;=" &amp; FW$1, DataRegularSeason20242025!$D$3:$D$1315, $A19)+SUMIFS(DataRegularSeason20242025!$AB$3:$AB$1315,DataRegularSeason20242025!$B$3:$B$1315, "&lt;=" &amp; FW$1, DataRegularSeason20242025!$E$3:$E$1315, $A19)</f>
        <v>60</v>
      </c>
      <c r="FX19">
        <f>SUMIFS(DataRegularSeason20242025!$AA$3:$AA$1315,DataRegularSeason20242025!$B$3:$B$1315, "&lt;=" &amp; FX$1, DataRegularSeason20242025!$D$3:$D$1315, $A19)+SUMIFS(DataRegularSeason20242025!$AB$3:$AB$1315,DataRegularSeason20242025!$B$3:$B$1315, "&lt;=" &amp; FX$1, DataRegularSeason20242025!$E$3:$E$1315, $A19)</f>
        <v>60</v>
      </c>
      <c r="FY19">
        <f>SUMIFS(DataRegularSeason20242025!$AA$3:$AA$1315,DataRegularSeason20242025!$B$3:$B$1315, "&lt;=" &amp; FY$1, DataRegularSeason20242025!$D$3:$D$1315, $A19)+SUMIFS(DataRegularSeason20242025!$AB$3:$AB$1315,DataRegularSeason20242025!$B$3:$B$1315, "&lt;=" &amp; FY$1, DataRegularSeason20242025!$E$3:$E$1315, $A19)</f>
        <v>60</v>
      </c>
      <c r="FZ19">
        <f>SUMIFS(DataRegularSeason20242025!$AA$3:$AA$1315,DataRegularSeason20242025!$B$3:$B$1315, "&lt;=" &amp; FZ$1, DataRegularSeason20242025!$D$3:$D$1315, $A19)+SUMIFS(DataRegularSeason20242025!$AB$3:$AB$1315,DataRegularSeason20242025!$B$3:$B$1315, "&lt;=" &amp; FZ$1, DataRegularSeason20242025!$E$3:$E$1315, $A19)</f>
        <v>60</v>
      </c>
      <c r="GA19">
        <f>SUMIFS(DataRegularSeason20242025!$AA$3:$AA$1315,DataRegularSeason20242025!$B$3:$B$1315, "&lt;=" &amp; GA$1, DataRegularSeason20242025!$D$3:$D$1315, $A19)+SUMIFS(DataRegularSeason20242025!$AB$3:$AB$1315,DataRegularSeason20242025!$B$3:$B$1315, "&lt;=" &amp; GA$1, DataRegularSeason20242025!$E$3:$E$1315, $A19)</f>
        <v>60</v>
      </c>
      <c r="GB19">
        <f>SUMIFS(DataRegularSeason20242025!$AA$3:$AA$1315,DataRegularSeason20242025!$B$3:$B$1315, "&lt;=" &amp; GB$1, DataRegularSeason20242025!$D$3:$D$1315, $A19)+SUMIFS(DataRegularSeason20242025!$AB$3:$AB$1315,DataRegularSeason20242025!$B$3:$B$1315, "&lt;=" &amp; GB$1, DataRegularSeason20242025!$E$3:$E$1315, $A19)</f>
        <v>60</v>
      </c>
      <c r="GC19">
        <f>SUMIFS(DataRegularSeason20242025!$AA$3:$AA$1315,DataRegularSeason20242025!$B$3:$B$1315, "&lt;=" &amp; GC$1, DataRegularSeason20242025!$D$3:$D$1315, $A19)+SUMIFS(DataRegularSeason20242025!$AB$3:$AB$1315,DataRegularSeason20242025!$B$3:$B$1315, "&lt;=" &amp; GC$1, DataRegularSeason20242025!$E$3:$E$1315, $A19)</f>
        <v>60</v>
      </c>
      <c r="GD19">
        <f>SUMIFS(DataRegularSeason20242025!$AA$3:$AA$1315,DataRegularSeason20242025!$B$3:$B$1315, "&lt;=" &amp; GD$1, DataRegularSeason20242025!$D$3:$D$1315, $A19)+SUMIFS(DataRegularSeason20242025!$AB$3:$AB$1315,DataRegularSeason20242025!$B$3:$B$1315, "&lt;=" &amp; GD$1, DataRegularSeason20242025!$E$3:$E$1315, $A19)</f>
        <v>60</v>
      </c>
      <c r="GE19">
        <f>SUMIFS(DataRegularSeason20242025!$AA$3:$AA$1315,DataRegularSeason20242025!$B$3:$B$1315, "&lt;=" &amp; GE$1, DataRegularSeason20242025!$D$3:$D$1315, $A19)+SUMIFS(DataRegularSeason20242025!$AB$3:$AB$1315,DataRegularSeason20242025!$B$3:$B$1315, "&lt;=" &amp; GE$1, DataRegularSeason20242025!$E$3:$E$1315, $A19)</f>
        <v>60</v>
      </c>
      <c r="GF19">
        <f>SUMIFS(DataRegularSeason20242025!$AA$3:$AA$1315,DataRegularSeason20242025!$B$3:$B$1315, "&lt;=" &amp; GF$1, DataRegularSeason20242025!$D$3:$D$1315, $A19)+SUMIFS(DataRegularSeason20242025!$AB$3:$AB$1315,DataRegularSeason20242025!$B$3:$B$1315, "&lt;=" &amp; GF$1, DataRegularSeason20242025!$E$3:$E$1315, $A19)</f>
        <v>60</v>
      </c>
      <c r="GG19">
        <f>SUMIFS(DataRegularSeason20242025!$AA$3:$AA$1315,DataRegularSeason20242025!$B$3:$B$1315, "&lt;=" &amp; GG$1, DataRegularSeason20242025!$D$3:$D$1315, $A19)+SUMIFS(DataRegularSeason20242025!$AB$3:$AB$1315,DataRegularSeason20242025!$B$3:$B$1315, "&lt;=" &amp; GG$1, DataRegularSeason20242025!$E$3:$E$1315, $A19)</f>
        <v>60</v>
      </c>
      <c r="GH19">
        <f>SUMIFS(DataRegularSeason20242025!$AA$3:$AA$1315,DataRegularSeason20242025!$B$3:$B$1315, "&lt;=" &amp; GH$1, DataRegularSeason20242025!$D$3:$D$1315, $A19)+SUMIFS(DataRegularSeason20242025!$AB$3:$AB$1315,DataRegularSeason20242025!$B$3:$B$1315, "&lt;=" &amp; GH$1, DataRegularSeason20242025!$E$3:$E$1315, $A19)</f>
        <v>60</v>
      </c>
      <c r="GI19">
        <f>SUMIFS(DataRegularSeason20242025!$AA$3:$AA$1315,DataRegularSeason20242025!$B$3:$B$1315, "&lt;=" &amp; GI$1, DataRegularSeason20242025!$D$3:$D$1315, $A19)+SUMIFS(DataRegularSeason20242025!$AB$3:$AB$1315,DataRegularSeason20242025!$B$3:$B$1315, "&lt;=" &amp; GI$1, DataRegularSeason20242025!$E$3:$E$1315, $A19)</f>
        <v>60</v>
      </c>
      <c r="GJ19">
        <f>SUMIFS(DataRegularSeason20242025!$AA$3:$AA$1315,DataRegularSeason20242025!$B$3:$B$1315, "&lt;=" &amp; GJ$1, DataRegularSeason20242025!$D$3:$D$1315, $A19)+SUMIFS(DataRegularSeason20242025!$AB$3:$AB$1315,DataRegularSeason20242025!$B$3:$B$1315, "&lt;=" &amp; GJ$1, DataRegularSeason20242025!$E$3:$E$1315, $A19)</f>
        <v>60</v>
      </c>
      <c r="GK19">
        <f>SUMIFS(DataRegularSeason20242025!$AA$3:$AA$1315,DataRegularSeason20242025!$B$3:$B$1315, "&lt;=" &amp; GK$1, DataRegularSeason20242025!$D$3:$D$1315, $A19)+SUMIFS(DataRegularSeason20242025!$AB$3:$AB$1315,DataRegularSeason20242025!$B$3:$B$1315, "&lt;=" &amp; GK$1, DataRegularSeason20242025!$E$3:$E$1315, $A19)</f>
        <v>60</v>
      </c>
      <c r="GL19">
        <f>SUMIFS(DataRegularSeason20242025!$AA$3:$AA$1315,DataRegularSeason20242025!$B$3:$B$1315, "&lt;=" &amp; GL$1, DataRegularSeason20242025!$D$3:$D$1315, $A19)+SUMIFS(DataRegularSeason20242025!$AB$3:$AB$1315,DataRegularSeason20242025!$B$3:$B$1315, "&lt;=" &amp; GL$1, DataRegularSeason20242025!$E$3:$E$1315, $A19)</f>
        <v>60</v>
      </c>
      <c r="GM19">
        <f>SUMIFS(DataRegularSeason20242025!$AA$3:$AA$1315,DataRegularSeason20242025!$B$3:$B$1315, "&lt;=" &amp; GM$1, DataRegularSeason20242025!$D$3:$D$1315, $A19)+SUMIFS(DataRegularSeason20242025!$AB$3:$AB$1315,DataRegularSeason20242025!$B$3:$B$1315, "&lt;=" &amp; GM$1, DataRegularSeason20242025!$E$3:$E$1315, $A19)</f>
        <v>60</v>
      </c>
      <c r="GN19">
        <f>SUMIFS(DataRegularSeason20242025!$AA$3:$AA$1315,DataRegularSeason20242025!$B$3:$B$1315, "&lt;=" &amp; GN$1, DataRegularSeason20242025!$D$3:$D$1315, $A19)+SUMIFS(DataRegularSeason20242025!$AB$3:$AB$1315,DataRegularSeason20242025!$B$3:$B$1315, "&lt;=" &amp; GN$1, DataRegularSeason20242025!$E$3:$E$1315, $A19)</f>
        <v>60</v>
      </c>
      <c r="GO19">
        <f>SUMIFS(DataRegularSeason20242025!$AA$3:$AA$1315,DataRegularSeason20242025!$B$3:$B$1315, "&lt;=" &amp; GO$1, DataRegularSeason20242025!$D$3:$D$1315, $A19)+SUMIFS(DataRegularSeason20242025!$AB$3:$AB$1315,DataRegularSeason20242025!$B$3:$B$1315, "&lt;=" &amp; GO$1, DataRegularSeason20242025!$E$3:$E$1315, $A19)</f>
        <v>60</v>
      </c>
      <c r="GP19">
        <f>SUMIFS(DataRegularSeason20242025!$AA$3:$AA$1315,DataRegularSeason20242025!$B$3:$B$1315, "&lt;=" &amp; GP$1, DataRegularSeason20242025!$D$3:$D$1315, $A19)+SUMIFS(DataRegularSeason20242025!$AB$3:$AB$1315,DataRegularSeason20242025!$B$3:$B$1315, "&lt;=" &amp; GP$1, DataRegularSeason20242025!$E$3:$E$1315, $A19)</f>
        <v>60</v>
      </c>
      <c r="GQ19">
        <f>SUMIFS(DataRegularSeason20242025!$AA$3:$AA$1315,DataRegularSeason20242025!$B$3:$B$1315, "&lt;=" &amp; GQ$1, DataRegularSeason20242025!$D$3:$D$1315, $A19)+SUMIFS(DataRegularSeason20242025!$AB$3:$AB$1315,DataRegularSeason20242025!$B$3:$B$1315, "&lt;=" &amp; GQ$1, DataRegularSeason20242025!$E$3:$E$1315, $A19)</f>
        <v>60</v>
      </c>
      <c r="GR19">
        <f>SUMIFS(DataRegularSeason20242025!$AA$3:$AA$1315,DataRegularSeason20242025!$B$3:$B$1315, "&lt;=" &amp; GR$1, DataRegularSeason20242025!$D$3:$D$1315, $A19)+SUMIFS(DataRegularSeason20242025!$AB$3:$AB$1315,DataRegularSeason20242025!$B$3:$B$1315, "&lt;=" &amp; GR$1, DataRegularSeason20242025!$E$3:$E$1315, $A19)</f>
        <v>60</v>
      </c>
      <c r="GS19">
        <f>SUMIFS(DataRegularSeason20242025!$AA$3:$AA$1315,DataRegularSeason20242025!$B$3:$B$1315, "&lt;=" &amp; GS$1, DataRegularSeason20242025!$D$3:$D$1315, $A19)+SUMIFS(DataRegularSeason20242025!$AB$3:$AB$1315,DataRegularSeason20242025!$B$3:$B$1315, "&lt;=" &amp; GS$1, DataRegularSeason20242025!$E$3:$E$1315, $A19)</f>
        <v>60</v>
      </c>
      <c r="GT19">
        <f>SUMIFS(DataRegularSeason20242025!$AA$3:$AA$1315,DataRegularSeason20242025!$B$3:$B$1315, "&lt;=" &amp; GT$1, DataRegularSeason20242025!$D$3:$D$1315, $A19)+SUMIFS(DataRegularSeason20242025!$AB$3:$AB$1315,DataRegularSeason20242025!$B$3:$B$1315, "&lt;=" &amp; GT$1, DataRegularSeason20242025!$E$3:$E$1315, $A19)</f>
        <v>60</v>
      </c>
      <c r="GU19">
        <f>SUMIFS(DataRegularSeason20242025!$AA$3:$AA$1315,DataRegularSeason20242025!$B$3:$B$1315, "&lt;=" &amp; GU$1, DataRegularSeason20242025!$D$3:$D$1315, $A19)+SUMIFS(DataRegularSeason20242025!$AB$3:$AB$1315,DataRegularSeason20242025!$B$3:$B$1315, "&lt;=" &amp; GU$1, DataRegularSeason20242025!$E$3:$E$1315, $A19)</f>
        <v>60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59</v>
      </c>
      <c r="DI20">
        <f>SUMIFS(DataRegularSeason20242025!$AA$3:$AA$1315,DataRegularSeason20242025!$B$3:$B$1315, "&lt;=" &amp; DI$1, DataRegularSeason20242025!$D$3:$D$1315, $A20)+SUMIFS(DataRegularSeason20242025!$AB$3:$AB$1315,DataRegularSeason20242025!$B$3:$B$1315, "&lt;=" &amp; DI$1, DataRegularSeason20242025!$E$3:$E$1315, $A20)</f>
        <v>59</v>
      </c>
      <c r="DJ20">
        <f>SUMIFS(DataRegularSeason20242025!$AA$3:$AA$1315,DataRegularSeason20242025!$B$3:$B$1315, "&lt;=" &amp; DJ$1, DataRegularSeason20242025!$D$3:$D$1315, $A20)+SUMIFS(DataRegularSeason20242025!$AB$3:$AB$1315,DataRegularSeason20242025!$B$3:$B$1315, "&lt;=" &amp; DJ$1, DataRegularSeason20242025!$E$3:$E$1315, $A20)</f>
        <v>59</v>
      </c>
      <c r="DK20">
        <f>SUMIFS(DataRegularSeason20242025!$AA$3:$AA$1315,DataRegularSeason20242025!$B$3:$B$1315, "&lt;=" &amp; DK$1, DataRegularSeason20242025!$D$3:$D$1315, $A20)+SUMIFS(DataRegularSeason20242025!$AB$3:$AB$1315,DataRegularSeason20242025!$B$3:$B$1315, "&lt;=" &amp; DK$1, DataRegularSeason20242025!$E$3:$E$1315, $A20)</f>
        <v>59</v>
      </c>
      <c r="DL20">
        <f>SUMIFS(DataRegularSeason20242025!$AA$3:$AA$1315,DataRegularSeason20242025!$B$3:$B$1315, "&lt;=" &amp; DL$1, DataRegularSeason20242025!$D$3:$D$1315, $A20)+SUMIFS(DataRegularSeason20242025!$AB$3:$AB$1315,DataRegularSeason20242025!$B$3:$B$1315, "&lt;=" &amp; DL$1, DataRegularSeason20242025!$E$3:$E$1315, $A20)</f>
        <v>59</v>
      </c>
      <c r="DM20">
        <f>SUMIFS(DataRegularSeason20242025!$AA$3:$AA$1315,DataRegularSeason20242025!$B$3:$B$1315, "&lt;=" &amp; DM$1, DataRegularSeason20242025!$D$3:$D$1315, $A20)+SUMIFS(DataRegularSeason20242025!$AB$3:$AB$1315,DataRegularSeason20242025!$B$3:$B$1315, "&lt;=" &amp; DM$1, DataRegularSeason20242025!$E$3:$E$1315, $A20)</f>
        <v>59</v>
      </c>
      <c r="DN20">
        <f>SUMIFS(DataRegularSeason20242025!$AA$3:$AA$1315,DataRegularSeason20242025!$B$3:$B$1315, "&lt;=" &amp; DN$1, DataRegularSeason20242025!$D$3:$D$1315, $A20)+SUMIFS(DataRegularSeason20242025!$AB$3:$AB$1315,DataRegularSeason20242025!$B$3:$B$1315, "&lt;=" &amp; DN$1, DataRegularSeason20242025!$E$3:$E$1315, $A20)</f>
        <v>59</v>
      </c>
      <c r="DO20">
        <f>SUMIFS(DataRegularSeason20242025!$AA$3:$AA$1315,DataRegularSeason20242025!$B$3:$B$1315, "&lt;=" &amp; DO$1, DataRegularSeason20242025!$D$3:$D$1315, $A20)+SUMIFS(DataRegularSeason20242025!$AB$3:$AB$1315,DataRegularSeason20242025!$B$3:$B$1315, "&lt;=" &amp; DO$1, DataRegularSeason20242025!$E$3:$E$1315, $A20)</f>
        <v>59</v>
      </c>
      <c r="DP20">
        <f>SUMIFS(DataRegularSeason20242025!$AA$3:$AA$1315,DataRegularSeason20242025!$B$3:$B$1315, "&lt;=" &amp; DP$1, DataRegularSeason20242025!$D$3:$D$1315, $A20)+SUMIFS(DataRegularSeason20242025!$AB$3:$AB$1315,DataRegularSeason20242025!$B$3:$B$1315, "&lt;=" &amp; DP$1, DataRegularSeason20242025!$E$3:$E$1315, $A20)</f>
        <v>59</v>
      </c>
      <c r="DQ20">
        <f>SUMIFS(DataRegularSeason20242025!$AA$3:$AA$1315,DataRegularSeason20242025!$B$3:$B$1315, "&lt;=" &amp; DQ$1, DataRegularSeason20242025!$D$3:$D$1315, $A20)+SUMIFS(DataRegularSeason20242025!$AB$3:$AB$1315,DataRegularSeason20242025!$B$3:$B$1315, "&lt;=" &amp; DQ$1, DataRegularSeason20242025!$E$3:$E$1315, $A20)</f>
        <v>59</v>
      </c>
      <c r="DR20">
        <f>SUMIFS(DataRegularSeason20242025!$AA$3:$AA$1315,DataRegularSeason20242025!$B$3:$B$1315, "&lt;=" &amp; DR$1, DataRegularSeason20242025!$D$3:$D$1315, $A20)+SUMIFS(DataRegularSeason20242025!$AB$3:$AB$1315,DataRegularSeason20242025!$B$3:$B$1315, "&lt;=" &amp; DR$1, DataRegularSeason20242025!$E$3:$E$1315, $A20)</f>
        <v>59</v>
      </c>
      <c r="DS20">
        <f>SUMIFS(DataRegularSeason20242025!$AA$3:$AA$1315,DataRegularSeason20242025!$B$3:$B$1315, "&lt;=" &amp; DS$1, DataRegularSeason20242025!$D$3:$D$1315, $A20)+SUMIFS(DataRegularSeason20242025!$AB$3:$AB$1315,DataRegularSeason20242025!$B$3:$B$1315, "&lt;=" &amp; DS$1, DataRegularSeason20242025!$E$3:$E$1315, $A20)</f>
        <v>59</v>
      </c>
      <c r="DT20">
        <f>SUMIFS(DataRegularSeason20242025!$AA$3:$AA$1315,DataRegularSeason20242025!$B$3:$B$1315, "&lt;=" &amp; DT$1, DataRegularSeason20242025!$D$3:$D$1315, $A20)+SUMIFS(DataRegularSeason20242025!$AB$3:$AB$1315,DataRegularSeason20242025!$B$3:$B$1315, "&lt;=" &amp; DT$1, DataRegularSeason20242025!$E$3:$E$1315, $A20)</f>
        <v>59</v>
      </c>
      <c r="DU20">
        <f>SUMIFS(DataRegularSeason20242025!$AA$3:$AA$1315,DataRegularSeason20242025!$B$3:$B$1315, "&lt;=" &amp; DU$1, DataRegularSeason20242025!$D$3:$D$1315, $A20)+SUMIFS(DataRegularSeason20242025!$AB$3:$AB$1315,DataRegularSeason20242025!$B$3:$B$1315, "&lt;=" &amp; DU$1, DataRegularSeason20242025!$E$3:$E$1315, $A20)</f>
        <v>59</v>
      </c>
      <c r="DV20">
        <f>SUMIFS(DataRegularSeason20242025!$AA$3:$AA$1315,DataRegularSeason20242025!$B$3:$B$1315, "&lt;=" &amp; DV$1, DataRegularSeason20242025!$D$3:$D$1315, $A20)+SUMIFS(DataRegularSeason20242025!$AB$3:$AB$1315,DataRegularSeason20242025!$B$3:$B$1315, "&lt;=" &amp; DV$1, DataRegularSeason20242025!$E$3:$E$1315, $A20)</f>
        <v>59</v>
      </c>
      <c r="DW20">
        <f>SUMIFS(DataRegularSeason20242025!$AA$3:$AA$1315,DataRegularSeason20242025!$B$3:$B$1315, "&lt;=" &amp; DW$1, DataRegularSeason20242025!$D$3:$D$1315, $A20)+SUMIFS(DataRegularSeason20242025!$AB$3:$AB$1315,DataRegularSeason20242025!$B$3:$B$1315, "&lt;=" &amp; DW$1, DataRegularSeason20242025!$E$3:$E$1315, $A20)</f>
        <v>59</v>
      </c>
      <c r="DX20">
        <f>SUMIFS(DataRegularSeason20242025!$AA$3:$AA$1315,DataRegularSeason20242025!$B$3:$B$1315, "&lt;=" &amp; DX$1, DataRegularSeason20242025!$D$3:$D$1315, $A20)+SUMIFS(DataRegularSeason20242025!$AB$3:$AB$1315,DataRegularSeason20242025!$B$3:$B$1315, "&lt;=" &amp; DX$1, DataRegularSeason20242025!$E$3:$E$1315, $A20)</f>
        <v>59</v>
      </c>
      <c r="DY20">
        <f>SUMIFS(DataRegularSeason20242025!$AA$3:$AA$1315,DataRegularSeason20242025!$B$3:$B$1315, "&lt;=" &amp; DY$1, DataRegularSeason20242025!$D$3:$D$1315, $A20)+SUMIFS(DataRegularSeason20242025!$AB$3:$AB$1315,DataRegularSeason20242025!$B$3:$B$1315, "&lt;=" &amp; DY$1, DataRegularSeason20242025!$E$3:$E$1315, $A20)</f>
        <v>59</v>
      </c>
      <c r="DZ20">
        <f>SUMIFS(DataRegularSeason20242025!$AA$3:$AA$1315,DataRegularSeason20242025!$B$3:$B$1315, "&lt;=" &amp; DZ$1, DataRegularSeason20242025!$D$3:$D$1315, $A20)+SUMIFS(DataRegularSeason20242025!$AB$3:$AB$1315,DataRegularSeason20242025!$B$3:$B$1315, "&lt;=" &amp; DZ$1, DataRegularSeason20242025!$E$3:$E$1315, $A20)</f>
        <v>59</v>
      </c>
      <c r="EA20">
        <f>SUMIFS(DataRegularSeason20242025!$AA$3:$AA$1315,DataRegularSeason20242025!$B$3:$B$1315, "&lt;=" &amp; EA$1, DataRegularSeason20242025!$D$3:$D$1315, $A20)+SUMIFS(DataRegularSeason20242025!$AB$3:$AB$1315,DataRegularSeason20242025!$B$3:$B$1315, "&lt;=" &amp; EA$1, DataRegularSeason20242025!$E$3:$E$1315, $A20)</f>
        <v>59</v>
      </c>
      <c r="EB20">
        <f>SUMIFS(DataRegularSeason20242025!$AA$3:$AA$1315,DataRegularSeason20242025!$B$3:$B$1315, "&lt;=" &amp; EB$1, DataRegularSeason20242025!$D$3:$D$1315, $A20)+SUMIFS(DataRegularSeason20242025!$AB$3:$AB$1315,DataRegularSeason20242025!$B$3:$B$1315, "&lt;=" &amp; EB$1, DataRegularSeason20242025!$E$3:$E$1315, $A20)</f>
        <v>59</v>
      </c>
      <c r="EC20">
        <f>SUMIFS(DataRegularSeason20242025!$AA$3:$AA$1315,DataRegularSeason20242025!$B$3:$B$1315, "&lt;=" &amp; EC$1, DataRegularSeason20242025!$D$3:$D$1315, $A20)+SUMIFS(DataRegularSeason20242025!$AB$3:$AB$1315,DataRegularSeason20242025!$B$3:$B$1315, "&lt;=" &amp; EC$1, DataRegularSeason20242025!$E$3:$E$1315, $A20)</f>
        <v>59</v>
      </c>
      <c r="ED20">
        <f>SUMIFS(DataRegularSeason20242025!$AA$3:$AA$1315,DataRegularSeason20242025!$B$3:$B$1315, "&lt;=" &amp; ED$1, DataRegularSeason20242025!$D$3:$D$1315, $A20)+SUMIFS(DataRegularSeason20242025!$AB$3:$AB$1315,DataRegularSeason20242025!$B$3:$B$1315, "&lt;=" &amp; ED$1, DataRegularSeason20242025!$E$3:$E$1315, $A20)</f>
        <v>59</v>
      </c>
      <c r="EE20">
        <f>SUMIFS(DataRegularSeason20242025!$AA$3:$AA$1315,DataRegularSeason20242025!$B$3:$B$1315, "&lt;=" &amp; EE$1, DataRegularSeason20242025!$D$3:$D$1315, $A20)+SUMIFS(DataRegularSeason20242025!$AB$3:$AB$1315,DataRegularSeason20242025!$B$3:$B$1315, "&lt;=" &amp; EE$1, DataRegularSeason20242025!$E$3:$E$1315, $A20)</f>
        <v>59</v>
      </c>
      <c r="EF20">
        <f>SUMIFS(DataRegularSeason20242025!$AA$3:$AA$1315,DataRegularSeason20242025!$B$3:$B$1315, "&lt;=" &amp; EF$1, DataRegularSeason20242025!$D$3:$D$1315, $A20)+SUMIFS(DataRegularSeason20242025!$AB$3:$AB$1315,DataRegularSeason20242025!$B$3:$B$1315, "&lt;=" &amp; EF$1, DataRegularSeason20242025!$E$3:$E$1315, $A20)</f>
        <v>59</v>
      </c>
      <c r="EG20">
        <f>SUMIFS(DataRegularSeason20242025!$AA$3:$AA$1315,DataRegularSeason20242025!$B$3:$B$1315, "&lt;=" &amp; EG$1, DataRegularSeason20242025!$D$3:$D$1315, $A20)+SUMIFS(DataRegularSeason20242025!$AB$3:$AB$1315,DataRegularSeason20242025!$B$3:$B$1315, "&lt;=" &amp; EG$1, DataRegularSeason20242025!$E$3:$E$1315, $A20)</f>
        <v>59</v>
      </c>
      <c r="EH20">
        <f>SUMIFS(DataRegularSeason20242025!$AA$3:$AA$1315,DataRegularSeason20242025!$B$3:$B$1315, "&lt;=" &amp; EH$1, DataRegularSeason20242025!$D$3:$D$1315, $A20)+SUMIFS(DataRegularSeason20242025!$AB$3:$AB$1315,DataRegularSeason20242025!$B$3:$B$1315, "&lt;=" &amp; EH$1, DataRegularSeason20242025!$E$3:$E$1315, $A20)</f>
        <v>59</v>
      </c>
      <c r="EI20">
        <f>SUMIFS(DataRegularSeason20242025!$AA$3:$AA$1315,DataRegularSeason20242025!$B$3:$B$1315, "&lt;=" &amp; EI$1, DataRegularSeason20242025!$D$3:$D$1315, $A20)+SUMIFS(DataRegularSeason20242025!$AB$3:$AB$1315,DataRegularSeason20242025!$B$3:$B$1315, "&lt;=" &amp; EI$1, DataRegularSeason20242025!$E$3:$E$1315, $A20)</f>
        <v>59</v>
      </c>
      <c r="EJ20">
        <f>SUMIFS(DataRegularSeason20242025!$AA$3:$AA$1315,DataRegularSeason20242025!$B$3:$B$1315, "&lt;=" &amp; EJ$1, DataRegularSeason20242025!$D$3:$D$1315, $A20)+SUMIFS(DataRegularSeason20242025!$AB$3:$AB$1315,DataRegularSeason20242025!$B$3:$B$1315, "&lt;=" &amp; EJ$1, DataRegularSeason20242025!$E$3:$E$1315, $A20)</f>
        <v>59</v>
      </c>
      <c r="EK20">
        <f>SUMIFS(DataRegularSeason20242025!$AA$3:$AA$1315,DataRegularSeason20242025!$B$3:$B$1315, "&lt;=" &amp; EK$1, DataRegularSeason20242025!$D$3:$D$1315, $A20)+SUMIFS(DataRegularSeason20242025!$AB$3:$AB$1315,DataRegularSeason20242025!$B$3:$B$1315, "&lt;=" &amp; EK$1, DataRegularSeason20242025!$E$3:$E$1315, $A20)</f>
        <v>59</v>
      </c>
      <c r="EL20">
        <f>SUMIFS(DataRegularSeason20242025!$AA$3:$AA$1315,DataRegularSeason20242025!$B$3:$B$1315, "&lt;=" &amp; EL$1, DataRegularSeason20242025!$D$3:$D$1315, $A20)+SUMIFS(DataRegularSeason20242025!$AB$3:$AB$1315,DataRegularSeason20242025!$B$3:$B$1315, "&lt;=" &amp; EL$1, DataRegularSeason20242025!$E$3:$E$1315, $A20)</f>
        <v>59</v>
      </c>
      <c r="EM20">
        <f>SUMIFS(DataRegularSeason20242025!$AA$3:$AA$1315,DataRegularSeason20242025!$B$3:$B$1315, "&lt;=" &amp; EM$1, DataRegularSeason20242025!$D$3:$D$1315, $A20)+SUMIFS(DataRegularSeason20242025!$AB$3:$AB$1315,DataRegularSeason20242025!$B$3:$B$1315, "&lt;=" &amp; EM$1, DataRegularSeason20242025!$E$3:$E$1315, $A20)</f>
        <v>59</v>
      </c>
      <c r="EN20">
        <f>SUMIFS(DataRegularSeason20242025!$AA$3:$AA$1315,DataRegularSeason20242025!$B$3:$B$1315, "&lt;=" &amp; EN$1, DataRegularSeason20242025!$D$3:$D$1315, $A20)+SUMIFS(DataRegularSeason20242025!$AB$3:$AB$1315,DataRegularSeason20242025!$B$3:$B$1315, "&lt;=" &amp; EN$1, DataRegularSeason20242025!$E$3:$E$1315, $A20)</f>
        <v>59</v>
      </c>
      <c r="EO20">
        <f>SUMIFS(DataRegularSeason20242025!$AA$3:$AA$1315,DataRegularSeason20242025!$B$3:$B$1315, "&lt;=" &amp; EO$1, DataRegularSeason20242025!$D$3:$D$1315, $A20)+SUMIFS(DataRegularSeason20242025!$AB$3:$AB$1315,DataRegularSeason20242025!$B$3:$B$1315, "&lt;=" &amp; EO$1, DataRegularSeason20242025!$E$3:$E$1315, $A20)</f>
        <v>59</v>
      </c>
      <c r="EP20">
        <f>SUMIFS(DataRegularSeason20242025!$AA$3:$AA$1315,DataRegularSeason20242025!$B$3:$B$1315, "&lt;=" &amp; EP$1, DataRegularSeason20242025!$D$3:$D$1315, $A20)+SUMIFS(DataRegularSeason20242025!$AB$3:$AB$1315,DataRegularSeason20242025!$B$3:$B$1315, "&lt;=" &amp; EP$1, DataRegularSeason20242025!$E$3:$E$1315, $A20)</f>
        <v>59</v>
      </c>
      <c r="EQ20">
        <f>SUMIFS(DataRegularSeason20242025!$AA$3:$AA$1315,DataRegularSeason20242025!$B$3:$B$1315, "&lt;=" &amp; EQ$1, DataRegularSeason20242025!$D$3:$D$1315, $A20)+SUMIFS(DataRegularSeason20242025!$AB$3:$AB$1315,DataRegularSeason20242025!$B$3:$B$1315, "&lt;=" &amp; EQ$1, DataRegularSeason20242025!$E$3:$E$1315, $A20)</f>
        <v>59</v>
      </c>
      <c r="ER20">
        <f>SUMIFS(DataRegularSeason20242025!$AA$3:$AA$1315,DataRegularSeason20242025!$B$3:$B$1315, "&lt;=" &amp; ER$1, DataRegularSeason20242025!$D$3:$D$1315, $A20)+SUMIFS(DataRegularSeason20242025!$AB$3:$AB$1315,DataRegularSeason20242025!$B$3:$B$1315, "&lt;=" &amp; ER$1, DataRegularSeason20242025!$E$3:$E$1315, $A20)</f>
        <v>59</v>
      </c>
      <c r="ES20">
        <f>SUMIFS(DataRegularSeason20242025!$AA$3:$AA$1315,DataRegularSeason20242025!$B$3:$B$1315, "&lt;=" &amp; ES$1, DataRegularSeason20242025!$D$3:$D$1315, $A20)+SUMIFS(DataRegularSeason20242025!$AB$3:$AB$1315,DataRegularSeason20242025!$B$3:$B$1315, "&lt;=" &amp; ES$1, DataRegularSeason20242025!$E$3:$E$1315, $A20)</f>
        <v>59</v>
      </c>
      <c r="ET20">
        <f>SUMIFS(DataRegularSeason20242025!$AA$3:$AA$1315,DataRegularSeason20242025!$B$3:$B$1315, "&lt;=" &amp; ET$1, DataRegularSeason20242025!$D$3:$D$1315, $A20)+SUMIFS(DataRegularSeason20242025!$AB$3:$AB$1315,DataRegularSeason20242025!$B$3:$B$1315, "&lt;=" &amp; ET$1, DataRegularSeason20242025!$E$3:$E$1315, $A20)</f>
        <v>59</v>
      </c>
      <c r="EU20">
        <f>SUMIFS(DataRegularSeason20242025!$AA$3:$AA$1315,DataRegularSeason20242025!$B$3:$B$1315, "&lt;=" &amp; EU$1, DataRegularSeason20242025!$D$3:$D$1315, $A20)+SUMIFS(DataRegularSeason20242025!$AB$3:$AB$1315,DataRegularSeason20242025!$B$3:$B$1315, "&lt;=" &amp; EU$1, DataRegularSeason20242025!$E$3:$E$1315, $A20)</f>
        <v>59</v>
      </c>
      <c r="EV20">
        <f>SUMIFS(DataRegularSeason20242025!$AA$3:$AA$1315,DataRegularSeason20242025!$B$3:$B$1315, "&lt;=" &amp; EV$1, DataRegularSeason20242025!$D$3:$D$1315, $A20)+SUMIFS(DataRegularSeason20242025!$AB$3:$AB$1315,DataRegularSeason20242025!$B$3:$B$1315, "&lt;=" &amp; EV$1, DataRegularSeason20242025!$E$3:$E$1315, $A20)</f>
        <v>59</v>
      </c>
      <c r="EW20">
        <f>SUMIFS(DataRegularSeason20242025!$AA$3:$AA$1315,DataRegularSeason20242025!$B$3:$B$1315, "&lt;=" &amp; EW$1, DataRegularSeason20242025!$D$3:$D$1315, $A20)+SUMIFS(DataRegularSeason20242025!$AB$3:$AB$1315,DataRegularSeason20242025!$B$3:$B$1315, "&lt;=" &amp; EW$1, DataRegularSeason20242025!$E$3:$E$1315, $A20)</f>
        <v>59</v>
      </c>
      <c r="EX20">
        <f>SUMIFS(DataRegularSeason20242025!$AA$3:$AA$1315,DataRegularSeason20242025!$B$3:$B$1315, "&lt;=" &amp; EX$1, DataRegularSeason20242025!$D$3:$D$1315, $A20)+SUMIFS(DataRegularSeason20242025!$AB$3:$AB$1315,DataRegularSeason20242025!$B$3:$B$1315, "&lt;=" &amp; EX$1, DataRegularSeason20242025!$E$3:$E$1315, $A20)</f>
        <v>59</v>
      </c>
      <c r="EY20">
        <f>SUMIFS(DataRegularSeason20242025!$AA$3:$AA$1315,DataRegularSeason20242025!$B$3:$B$1315, "&lt;=" &amp; EY$1, DataRegularSeason20242025!$D$3:$D$1315, $A20)+SUMIFS(DataRegularSeason20242025!$AB$3:$AB$1315,DataRegularSeason20242025!$B$3:$B$1315, "&lt;=" &amp; EY$1, DataRegularSeason20242025!$E$3:$E$1315, $A20)</f>
        <v>59</v>
      </c>
      <c r="EZ20">
        <f>SUMIFS(DataRegularSeason20242025!$AA$3:$AA$1315,DataRegularSeason20242025!$B$3:$B$1315, "&lt;=" &amp; EZ$1, DataRegularSeason20242025!$D$3:$D$1315, $A20)+SUMIFS(DataRegularSeason20242025!$AB$3:$AB$1315,DataRegularSeason20242025!$B$3:$B$1315, "&lt;=" &amp; EZ$1, DataRegularSeason20242025!$E$3:$E$1315, $A20)</f>
        <v>59</v>
      </c>
      <c r="FA20">
        <f>SUMIFS(DataRegularSeason20242025!$AA$3:$AA$1315,DataRegularSeason20242025!$B$3:$B$1315, "&lt;=" &amp; FA$1, DataRegularSeason20242025!$D$3:$D$1315, $A20)+SUMIFS(DataRegularSeason20242025!$AB$3:$AB$1315,DataRegularSeason20242025!$B$3:$B$1315, "&lt;=" &amp; FA$1, DataRegularSeason20242025!$E$3:$E$1315, $A20)</f>
        <v>59</v>
      </c>
      <c r="FB20">
        <f>SUMIFS(DataRegularSeason20242025!$AA$3:$AA$1315,DataRegularSeason20242025!$B$3:$B$1315, "&lt;=" &amp; FB$1, DataRegularSeason20242025!$D$3:$D$1315, $A20)+SUMIFS(DataRegularSeason20242025!$AB$3:$AB$1315,DataRegularSeason20242025!$B$3:$B$1315, "&lt;=" &amp; FB$1, DataRegularSeason20242025!$E$3:$E$1315, $A20)</f>
        <v>59</v>
      </c>
      <c r="FC20">
        <f>SUMIFS(DataRegularSeason20242025!$AA$3:$AA$1315,DataRegularSeason20242025!$B$3:$B$1315, "&lt;=" &amp; FC$1, DataRegularSeason20242025!$D$3:$D$1315, $A20)+SUMIFS(DataRegularSeason20242025!$AB$3:$AB$1315,DataRegularSeason20242025!$B$3:$B$1315, "&lt;=" &amp; FC$1, DataRegularSeason20242025!$E$3:$E$1315, $A20)</f>
        <v>59</v>
      </c>
      <c r="FD20">
        <f>SUMIFS(DataRegularSeason20242025!$AA$3:$AA$1315,DataRegularSeason20242025!$B$3:$B$1315, "&lt;=" &amp; FD$1, DataRegularSeason20242025!$D$3:$D$1315, $A20)+SUMIFS(DataRegularSeason20242025!$AB$3:$AB$1315,DataRegularSeason20242025!$B$3:$B$1315, "&lt;=" &amp; FD$1, DataRegularSeason20242025!$E$3:$E$1315, $A20)</f>
        <v>59</v>
      </c>
      <c r="FE20">
        <f>SUMIFS(DataRegularSeason20242025!$AA$3:$AA$1315,DataRegularSeason20242025!$B$3:$B$1315, "&lt;=" &amp; FE$1, DataRegularSeason20242025!$D$3:$D$1315, $A20)+SUMIFS(DataRegularSeason20242025!$AB$3:$AB$1315,DataRegularSeason20242025!$B$3:$B$1315, "&lt;=" &amp; FE$1, DataRegularSeason20242025!$E$3:$E$1315, $A20)</f>
        <v>59</v>
      </c>
      <c r="FF20">
        <f>SUMIFS(DataRegularSeason20242025!$AA$3:$AA$1315,DataRegularSeason20242025!$B$3:$B$1315, "&lt;=" &amp; FF$1, DataRegularSeason20242025!$D$3:$D$1315, $A20)+SUMIFS(DataRegularSeason20242025!$AB$3:$AB$1315,DataRegularSeason20242025!$B$3:$B$1315, "&lt;=" &amp; FF$1, DataRegularSeason20242025!$E$3:$E$1315, $A20)</f>
        <v>59</v>
      </c>
      <c r="FG20">
        <f>SUMIFS(DataRegularSeason20242025!$AA$3:$AA$1315,DataRegularSeason20242025!$B$3:$B$1315, "&lt;=" &amp; FG$1, DataRegularSeason20242025!$D$3:$D$1315, $A20)+SUMIFS(DataRegularSeason20242025!$AB$3:$AB$1315,DataRegularSeason20242025!$B$3:$B$1315, "&lt;=" &amp; FG$1, DataRegularSeason20242025!$E$3:$E$1315, $A20)</f>
        <v>59</v>
      </c>
      <c r="FH20">
        <f>SUMIFS(DataRegularSeason20242025!$AA$3:$AA$1315,DataRegularSeason20242025!$B$3:$B$1315, "&lt;=" &amp; FH$1, DataRegularSeason20242025!$D$3:$D$1315, $A20)+SUMIFS(DataRegularSeason20242025!$AB$3:$AB$1315,DataRegularSeason20242025!$B$3:$B$1315, "&lt;=" &amp; FH$1, DataRegularSeason20242025!$E$3:$E$1315, $A20)</f>
        <v>59</v>
      </c>
      <c r="FI20">
        <f>SUMIFS(DataRegularSeason20242025!$AA$3:$AA$1315,DataRegularSeason20242025!$B$3:$B$1315, "&lt;=" &amp; FI$1, DataRegularSeason20242025!$D$3:$D$1315, $A20)+SUMIFS(DataRegularSeason20242025!$AB$3:$AB$1315,DataRegularSeason20242025!$B$3:$B$1315, "&lt;=" &amp; FI$1, DataRegularSeason20242025!$E$3:$E$1315, $A20)</f>
        <v>59</v>
      </c>
      <c r="FJ20">
        <f>SUMIFS(DataRegularSeason20242025!$AA$3:$AA$1315,DataRegularSeason20242025!$B$3:$B$1315, "&lt;=" &amp; FJ$1, DataRegularSeason20242025!$D$3:$D$1315, $A20)+SUMIFS(DataRegularSeason20242025!$AB$3:$AB$1315,DataRegularSeason20242025!$B$3:$B$1315, "&lt;=" &amp; FJ$1, DataRegularSeason20242025!$E$3:$E$1315, $A20)</f>
        <v>59</v>
      </c>
      <c r="FK20">
        <f>SUMIFS(DataRegularSeason20242025!$AA$3:$AA$1315,DataRegularSeason20242025!$B$3:$B$1315, "&lt;=" &amp; FK$1, DataRegularSeason20242025!$D$3:$D$1315, $A20)+SUMIFS(DataRegularSeason20242025!$AB$3:$AB$1315,DataRegularSeason20242025!$B$3:$B$1315, "&lt;=" &amp; FK$1, DataRegularSeason20242025!$E$3:$E$1315, $A20)</f>
        <v>59</v>
      </c>
      <c r="FL20">
        <f>SUMIFS(DataRegularSeason20242025!$AA$3:$AA$1315,DataRegularSeason20242025!$B$3:$B$1315, "&lt;=" &amp; FL$1, DataRegularSeason20242025!$D$3:$D$1315, $A20)+SUMIFS(DataRegularSeason20242025!$AB$3:$AB$1315,DataRegularSeason20242025!$B$3:$B$1315, "&lt;=" &amp; FL$1, DataRegularSeason20242025!$E$3:$E$1315, $A20)</f>
        <v>59</v>
      </c>
      <c r="FM20">
        <f>SUMIFS(DataRegularSeason20242025!$AA$3:$AA$1315,DataRegularSeason20242025!$B$3:$B$1315, "&lt;=" &amp; FM$1, DataRegularSeason20242025!$D$3:$D$1315, $A20)+SUMIFS(DataRegularSeason20242025!$AB$3:$AB$1315,DataRegularSeason20242025!$B$3:$B$1315, "&lt;=" &amp; FM$1, DataRegularSeason20242025!$E$3:$E$1315, $A20)</f>
        <v>59</v>
      </c>
      <c r="FN20">
        <f>SUMIFS(DataRegularSeason20242025!$AA$3:$AA$1315,DataRegularSeason20242025!$B$3:$B$1315, "&lt;=" &amp; FN$1, DataRegularSeason20242025!$D$3:$D$1315, $A20)+SUMIFS(DataRegularSeason20242025!$AB$3:$AB$1315,DataRegularSeason20242025!$B$3:$B$1315, "&lt;=" &amp; FN$1, DataRegularSeason20242025!$E$3:$E$1315, $A20)</f>
        <v>59</v>
      </c>
      <c r="FO20">
        <f>SUMIFS(DataRegularSeason20242025!$AA$3:$AA$1315,DataRegularSeason20242025!$B$3:$B$1315, "&lt;=" &amp; FO$1, DataRegularSeason20242025!$D$3:$D$1315, $A20)+SUMIFS(DataRegularSeason20242025!$AB$3:$AB$1315,DataRegularSeason20242025!$B$3:$B$1315, "&lt;=" &amp; FO$1, DataRegularSeason20242025!$E$3:$E$1315, $A20)</f>
        <v>59</v>
      </c>
      <c r="FP20">
        <f>SUMIFS(DataRegularSeason20242025!$AA$3:$AA$1315,DataRegularSeason20242025!$B$3:$B$1315, "&lt;=" &amp; FP$1, DataRegularSeason20242025!$D$3:$D$1315, $A20)+SUMIFS(DataRegularSeason20242025!$AB$3:$AB$1315,DataRegularSeason20242025!$B$3:$B$1315, "&lt;=" &amp; FP$1, DataRegularSeason20242025!$E$3:$E$1315, $A20)</f>
        <v>59</v>
      </c>
      <c r="FQ20">
        <f>SUMIFS(DataRegularSeason20242025!$AA$3:$AA$1315,DataRegularSeason20242025!$B$3:$B$1315, "&lt;=" &amp; FQ$1, DataRegularSeason20242025!$D$3:$D$1315, $A20)+SUMIFS(DataRegularSeason20242025!$AB$3:$AB$1315,DataRegularSeason20242025!$B$3:$B$1315, "&lt;=" &amp; FQ$1, DataRegularSeason20242025!$E$3:$E$1315, $A20)</f>
        <v>59</v>
      </c>
      <c r="FR20">
        <f>SUMIFS(DataRegularSeason20242025!$AA$3:$AA$1315,DataRegularSeason20242025!$B$3:$B$1315, "&lt;=" &amp; FR$1, DataRegularSeason20242025!$D$3:$D$1315, $A20)+SUMIFS(DataRegularSeason20242025!$AB$3:$AB$1315,DataRegularSeason20242025!$B$3:$B$1315, "&lt;=" &amp; FR$1, DataRegularSeason20242025!$E$3:$E$1315, $A20)</f>
        <v>59</v>
      </c>
      <c r="FS20">
        <f>SUMIFS(DataRegularSeason20242025!$AA$3:$AA$1315,DataRegularSeason20242025!$B$3:$B$1315, "&lt;=" &amp; FS$1, DataRegularSeason20242025!$D$3:$D$1315, $A20)+SUMIFS(DataRegularSeason20242025!$AB$3:$AB$1315,DataRegularSeason20242025!$B$3:$B$1315, "&lt;=" &amp; FS$1, DataRegularSeason20242025!$E$3:$E$1315, $A20)</f>
        <v>59</v>
      </c>
      <c r="FT20">
        <f>SUMIFS(DataRegularSeason20242025!$AA$3:$AA$1315,DataRegularSeason20242025!$B$3:$B$1315, "&lt;=" &amp; FT$1, DataRegularSeason20242025!$D$3:$D$1315, $A20)+SUMIFS(DataRegularSeason20242025!$AB$3:$AB$1315,DataRegularSeason20242025!$B$3:$B$1315, "&lt;=" &amp; FT$1, DataRegularSeason20242025!$E$3:$E$1315, $A20)</f>
        <v>59</v>
      </c>
      <c r="FU20">
        <f>SUMIFS(DataRegularSeason20242025!$AA$3:$AA$1315,DataRegularSeason20242025!$B$3:$B$1315, "&lt;=" &amp; FU$1, DataRegularSeason20242025!$D$3:$D$1315, $A20)+SUMIFS(DataRegularSeason20242025!$AB$3:$AB$1315,DataRegularSeason20242025!$B$3:$B$1315, "&lt;=" &amp; FU$1, DataRegularSeason20242025!$E$3:$E$1315, $A20)</f>
        <v>59</v>
      </c>
      <c r="FV20">
        <f>SUMIFS(DataRegularSeason20242025!$AA$3:$AA$1315,DataRegularSeason20242025!$B$3:$B$1315, "&lt;=" &amp; FV$1, DataRegularSeason20242025!$D$3:$D$1315, $A20)+SUMIFS(DataRegularSeason20242025!$AB$3:$AB$1315,DataRegularSeason20242025!$B$3:$B$1315, "&lt;=" &amp; FV$1, DataRegularSeason20242025!$E$3:$E$1315, $A20)</f>
        <v>59</v>
      </c>
      <c r="FW20">
        <f>SUMIFS(DataRegularSeason20242025!$AA$3:$AA$1315,DataRegularSeason20242025!$B$3:$B$1315, "&lt;=" &amp; FW$1, DataRegularSeason20242025!$D$3:$D$1315, $A20)+SUMIFS(DataRegularSeason20242025!$AB$3:$AB$1315,DataRegularSeason20242025!$B$3:$B$1315, "&lt;=" &amp; FW$1, DataRegularSeason20242025!$E$3:$E$1315, $A20)</f>
        <v>59</v>
      </c>
      <c r="FX20">
        <f>SUMIFS(DataRegularSeason20242025!$AA$3:$AA$1315,DataRegularSeason20242025!$B$3:$B$1315, "&lt;=" &amp; FX$1, DataRegularSeason20242025!$D$3:$D$1315, $A20)+SUMIFS(DataRegularSeason20242025!$AB$3:$AB$1315,DataRegularSeason20242025!$B$3:$B$1315, "&lt;=" &amp; FX$1, DataRegularSeason20242025!$E$3:$E$1315, $A20)</f>
        <v>59</v>
      </c>
      <c r="FY20">
        <f>SUMIFS(DataRegularSeason20242025!$AA$3:$AA$1315,DataRegularSeason20242025!$B$3:$B$1315, "&lt;=" &amp; FY$1, DataRegularSeason20242025!$D$3:$D$1315, $A20)+SUMIFS(DataRegularSeason20242025!$AB$3:$AB$1315,DataRegularSeason20242025!$B$3:$B$1315, "&lt;=" &amp; FY$1, DataRegularSeason20242025!$E$3:$E$1315, $A20)</f>
        <v>59</v>
      </c>
      <c r="FZ20">
        <f>SUMIFS(DataRegularSeason20242025!$AA$3:$AA$1315,DataRegularSeason20242025!$B$3:$B$1315, "&lt;=" &amp; FZ$1, DataRegularSeason20242025!$D$3:$D$1315, $A20)+SUMIFS(DataRegularSeason20242025!$AB$3:$AB$1315,DataRegularSeason20242025!$B$3:$B$1315, "&lt;=" &amp; FZ$1, DataRegularSeason20242025!$E$3:$E$1315, $A20)</f>
        <v>59</v>
      </c>
      <c r="GA20">
        <f>SUMIFS(DataRegularSeason20242025!$AA$3:$AA$1315,DataRegularSeason20242025!$B$3:$B$1315, "&lt;=" &amp; GA$1, DataRegularSeason20242025!$D$3:$D$1315, $A20)+SUMIFS(DataRegularSeason20242025!$AB$3:$AB$1315,DataRegularSeason20242025!$B$3:$B$1315, "&lt;=" &amp; GA$1, DataRegularSeason20242025!$E$3:$E$1315, $A20)</f>
        <v>59</v>
      </c>
      <c r="GB20">
        <f>SUMIFS(DataRegularSeason20242025!$AA$3:$AA$1315,DataRegularSeason20242025!$B$3:$B$1315, "&lt;=" &amp; GB$1, DataRegularSeason20242025!$D$3:$D$1315, $A20)+SUMIFS(DataRegularSeason20242025!$AB$3:$AB$1315,DataRegularSeason20242025!$B$3:$B$1315, "&lt;=" &amp; GB$1, DataRegularSeason20242025!$E$3:$E$1315, $A20)</f>
        <v>59</v>
      </c>
      <c r="GC20">
        <f>SUMIFS(DataRegularSeason20242025!$AA$3:$AA$1315,DataRegularSeason20242025!$B$3:$B$1315, "&lt;=" &amp; GC$1, DataRegularSeason20242025!$D$3:$D$1315, $A20)+SUMIFS(DataRegularSeason20242025!$AB$3:$AB$1315,DataRegularSeason20242025!$B$3:$B$1315, "&lt;=" &amp; GC$1, DataRegularSeason20242025!$E$3:$E$1315, $A20)</f>
        <v>59</v>
      </c>
      <c r="GD20">
        <f>SUMIFS(DataRegularSeason20242025!$AA$3:$AA$1315,DataRegularSeason20242025!$B$3:$B$1315, "&lt;=" &amp; GD$1, DataRegularSeason20242025!$D$3:$D$1315, $A20)+SUMIFS(DataRegularSeason20242025!$AB$3:$AB$1315,DataRegularSeason20242025!$B$3:$B$1315, "&lt;=" &amp; GD$1, DataRegularSeason20242025!$E$3:$E$1315, $A20)</f>
        <v>59</v>
      </c>
      <c r="GE20">
        <f>SUMIFS(DataRegularSeason20242025!$AA$3:$AA$1315,DataRegularSeason20242025!$B$3:$B$1315, "&lt;=" &amp; GE$1, DataRegularSeason20242025!$D$3:$D$1315, $A20)+SUMIFS(DataRegularSeason20242025!$AB$3:$AB$1315,DataRegularSeason20242025!$B$3:$B$1315, "&lt;=" &amp; GE$1, DataRegularSeason20242025!$E$3:$E$1315, $A20)</f>
        <v>59</v>
      </c>
      <c r="GF20">
        <f>SUMIFS(DataRegularSeason20242025!$AA$3:$AA$1315,DataRegularSeason20242025!$B$3:$B$1315, "&lt;=" &amp; GF$1, DataRegularSeason20242025!$D$3:$D$1315, $A20)+SUMIFS(DataRegularSeason20242025!$AB$3:$AB$1315,DataRegularSeason20242025!$B$3:$B$1315, "&lt;=" &amp; GF$1, DataRegularSeason20242025!$E$3:$E$1315, $A20)</f>
        <v>59</v>
      </c>
      <c r="GG20">
        <f>SUMIFS(DataRegularSeason20242025!$AA$3:$AA$1315,DataRegularSeason20242025!$B$3:$B$1315, "&lt;=" &amp; GG$1, DataRegularSeason20242025!$D$3:$D$1315, $A20)+SUMIFS(DataRegularSeason20242025!$AB$3:$AB$1315,DataRegularSeason20242025!$B$3:$B$1315, "&lt;=" &amp; GG$1, DataRegularSeason20242025!$E$3:$E$1315, $A20)</f>
        <v>59</v>
      </c>
      <c r="GH20">
        <f>SUMIFS(DataRegularSeason20242025!$AA$3:$AA$1315,DataRegularSeason20242025!$B$3:$B$1315, "&lt;=" &amp; GH$1, DataRegularSeason20242025!$D$3:$D$1315, $A20)+SUMIFS(DataRegularSeason20242025!$AB$3:$AB$1315,DataRegularSeason20242025!$B$3:$B$1315, "&lt;=" &amp; GH$1, DataRegularSeason20242025!$E$3:$E$1315, $A20)</f>
        <v>59</v>
      </c>
      <c r="GI20">
        <f>SUMIFS(DataRegularSeason20242025!$AA$3:$AA$1315,DataRegularSeason20242025!$B$3:$B$1315, "&lt;=" &amp; GI$1, DataRegularSeason20242025!$D$3:$D$1315, $A20)+SUMIFS(DataRegularSeason20242025!$AB$3:$AB$1315,DataRegularSeason20242025!$B$3:$B$1315, "&lt;=" &amp; GI$1, DataRegularSeason20242025!$E$3:$E$1315, $A20)</f>
        <v>59</v>
      </c>
      <c r="GJ20">
        <f>SUMIFS(DataRegularSeason20242025!$AA$3:$AA$1315,DataRegularSeason20242025!$B$3:$B$1315, "&lt;=" &amp; GJ$1, DataRegularSeason20242025!$D$3:$D$1315, $A20)+SUMIFS(DataRegularSeason20242025!$AB$3:$AB$1315,DataRegularSeason20242025!$B$3:$B$1315, "&lt;=" &amp; GJ$1, DataRegularSeason20242025!$E$3:$E$1315, $A20)</f>
        <v>59</v>
      </c>
      <c r="GK20">
        <f>SUMIFS(DataRegularSeason20242025!$AA$3:$AA$1315,DataRegularSeason20242025!$B$3:$B$1315, "&lt;=" &amp; GK$1, DataRegularSeason20242025!$D$3:$D$1315, $A20)+SUMIFS(DataRegularSeason20242025!$AB$3:$AB$1315,DataRegularSeason20242025!$B$3:$B$1315, "&lt;=" &amp; GK$1, DataRegularSeason20242025!$E$3:$E$1315, $A20)</f>
        <v>59</v>
      </c>
      <c r="GL20">
        <f>SUMIFS(DataRegularSeason20242025!$AA$3:$AA$1315,DataRegularSeason20242025!$B$3:$B$1315, "&lt;=" &amp; GL$1, DataRegularSeason20242025!$D$3:$D$1315, $A20)+SUMIFS(DataRegularSeason20242025!$AB$3:$AB$1315,DataRegularSeason20242025!$B$3:$B$1315, "&lt;=" &amp; GL$1, DataRegularSeason20242025!$E$3:$E$1315, $A20)</f>
        <v>59</v>
      </c>
      <c r="GM20">
        <f>SUMIFS(DataRegularSeason20242025!$AA$3:$AA$1315,DataRegularSeason20242025!$B$3:$B$1315, "&lt;=" &amp; GM$1, DataRegularSeason20242025!$D$3:$D$1315, $A20)+SUMIFS(DataRegularSeason20242025!$AB$3:$AB$1315,DataRegularSeason20242025!$B$3:$B$1315, "&lt;=" &amp; GM$1, DataRegularSeason20242025!$E$3:$E$1315, $A20)</f>
        <v>59</v>
      </c>
      <c r="GN20">
        <f>SUMIFS(DataRegularSeason20242025!$AA$3:$AA$1315,DataRegularSeason20242025!$B$3:$B$1315, "&lt;=" &amp; GN$1, DataRegularSeason20242025!$D$3:$D$1315, $A20)+SUMIFS(DataRegularSeason20242025!$AB$3:$AB$1315,DataRegularSeason20242025!$B$3:$B$1315, "&lt;=" &amp; GN$1, DataRegularSeason20242025!$E$3:$E$1315, $A20)</f>
        <v>59</v>
      </c>
      <c r="GO20">
        <f>SUMIFS(DataRegularSeason20242025!$AA$3:$AA$1315,DataRegularSeason20242025!$B$3:$B$1315, "&lt;=" &amp; GO$1, DataRegularSeason20242025!$D$3:$D$1315, $A20)+SUMIFS(DataRegularSeason20242025!$AB$3:$AB$1315,DataRegularSeason20242025!$B$3:$B$1315, "&lt;=" &amp; GO$1, DataRegularSeason20242025!$E$3:$E$1315, $A20)</f>
        <v>59</v>
      </c>
      <c r="GP20">
        <f>SUMIFS(DataRegularSeason20242025!$AA$3:$AA$1315,DataRegularSeason20242025!$B$3:$B$1315, "&lt;=" &amp; GP$1, DataRegularSeason20242025!$D$3:$D$1315, $A20)+SUMIFS(DataRegularSeason20242025!$AB$3:$AB$1315,DataRegularSeason20242025!$B$3:$B$1315, "&lt;=" &amp; GP$1, DataRegularSeason20242025!$E$3:$E$1315, $A20)</f>
        <v>59</v>
      </c>
      <c r="GQ20">
        <f>SUMIFS(DataRegularSeason20242025!$AA$3:$AA$1315,DataRegularSeason20242025!$B$3:$B$1315, "&lt;=" &amp; GQ$1, DataRegularSeason20242025!$D$3:$D$1315, $A20)+SUMIFS(DataRegularSeason20242025!$AB$3:$AB$1315,DataRegularSeason20242025!$B$3:$B$1315, "&lt;=" &amp; GQ$1, DataRegularSeason20242025!$E$3:$E$1315, $A20)</f>
        <v>59</v>
      </c>
      <c r="GR20">
        <f>SUMIFS(DataRegularSeason20242025!$AA$3:$AA$1315,DataRegularSeason20242025!$B$3:$B$1315, "&lt;=" &amp; GR$1, DataRegularSeason20242025!$D$3:$D$1315, $A20)+SUMIFS(DataRegularSeason20242025!$AB$3:$AB$1315,DataRegularSeason20242025!$B$3:$B$1315, "&lt;=" &amp; GR$1, DataRegularSeason20242025!$E$3:$E$1315, $A20)</f>
        <v>59</v>
      </c>
      <c r="GS20">
        <f>SUMIFS(DataRegularSeason20242025!$AA$3:$AA$1315,DataRegularSeason20242025!$B$3:$B$1315, "&lt;=" &amp; GS$1, DataRegularSeason20242025!$D$3:$D$1315, $A20)+SUMIFS(DataRegularSeason20242025!$AB$3:$AB$1315,DataRegularSeason20242025!$B$3:$B$1315, "&lt;=" &amp; GS$1, DataRegularSeason20242025!$E$3:$E$1315, $A20)</f>
        <v>59</v>
      </c>
      <c r="GT20">
        <f>SUMIFS(DataRegularSeason20242025!$AA$3:$AA$1315,DataRegularSeason20242025!$B$3:$B$1315, "&lt;=" &amp; GT$1, DataRegularSeason20242025!$D$3:$D$1315, $A20)+SUMIFS(DataRegularSeason20242025!$AB$3:$AB$1315,DataRegularSeason20242025!$B$3:$B$1315, "&lt;=" &amp; GT$1, DataRegularSeason20242025!$E$3:$E$1315, $A20)</f>
        <v>59</v>
      </c>
      <c r="GU20">
        <f>SUMIFS(DataRegularSeason20242025!$AA$3:$AA$1315,DataRegularSeason20242025!$B$3:$B$1315, "&lt;=" &amp; GU$1, DataRegularSeason20242025!$D$3:$D$1315, $A20)+SUMIFS(DataRegularSeason20242025!$AB$3:$AB$1315,DataRegularSeason20242025!$B$3:$B$1315, "&lt;=" &amp; GU$1, DataRegularSeason20242025!$E$3:$E$1315, $A20)</f>
        <v>59</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50</v>
      </c>
      <c r="DJ22">
        <f>SUMIFS(DataRegularSeason20242025!$AA$3:$AA$1315,DataRegularSeason20242025!$B$3:$B$1315, "&lt;=" &amp; DJ$1, DataRegularSeason20242025!$D$3:$D$1315, $A22)+SUMIFS(DataRegularSeason20242025!$AB$3:$AB$1315,DataRegularSeason20242025!$B$3:$B$1315, "&lt;=" &amp; DJ$1, DataRegularSeason20242025!$E$3:$E$1315, $A22)</f>
        <v>50</v>
      </c>
      <c r="DK22">
        <f>SUMIFS(DataRegularSeason20242025!$AA$3:$AA$1315,DataRegularSeason20242025!$B$3:$B$1315, "&lt;=" &amp; DK$1, DataRegularSeason20242025!$D$3:$D$1315, $A22)+SUMIFS(DataRegularSeason20242025!$AB$3:$AB$1315,DataRegularSeason20242025!$B$3:$B$1315, "&lt;=" &amp; DK$1, DataRegularSeason20242025!$E$3:$E$1315, $A22)</f>
        <v>50</v>
      </c>
      <c r="DL22">
        <f>SUMIFS(DataRegularSeason20242025!$AA$3:$AA$1315,DataRegularSeason20242025!$B$3:$B$1315, "&lt;=" &amp; DL$1, DataRegularSeason20242025!$D$3:$D$1315, $A22)+SUMIFS(DataRegularSeason20242025!$AB$3:$AB$1315,DataRegularSeason20242025!$B$3:$B$1315, "&lt;=" &amp; DL$1, DataRegularSeason20242025!$E$3:$E$1315, $A22)</f>
        <v>50</v>
      </c>
      <c r="DM22">
        <f>SUMIFS(DataRegularSeason20242025!$AA$3:$AA$1315,DataRegularSeason20242025!$B$3:$B$1315, "&lt;=" &amp; DM$1, DataRegularSeason20242025!$D$3:$D$1315, $A22)+SUMIFS(DataRegularSeason20242025!$AB$3:$AB$1315,DataRegularSeason20242025!$B$3:$B$1315, "&lt;=" &amp; DM$1, DataRegularSeason20242025!$E$3:$E$1315, $A22)</f>
        <v>50</v>
      </c>
      <c r="DN22">
        <f>SUMIFS(DataRegularSeason20242025!$AA$3:$AA$1315,DataRegularSeason20242025!$B$3:$B$1315, "&lt;=" &amp; DN$1, DataRegularSeason20242025!$D$3:$D$1315, $A22)+SUMIFS(DataRegularSeason20242025!$AB$3:$AB$1315,DataRegularSeason20242025!$B$3:$B$1315, "&lt;=" &amp; DN$1, DataRegularSeason20242025!$E$3:$E$1315, $A22)</f>
        <v>50</v>
      </c>
      <c r="DO22">
        <f>SUMIFS(DataRegularSeason20242025!$AA$3:$AA$1315,DataRegularSeason20242025!$B$3:$B$1315, "&lt;=" &amp; DO$1, DataRegularSeason20242025!$D$3:$D$1315, $A22)+SUMIFS(DataRegularSeason20242025!$AB$3:$AB$1315,DataRegularSeason20242025!$B$3:$B$1315, "&lt;=" &amp; DO$1, DataRegularSeason20242025!$E$3:$E$1315, $A22)</f>
        <v>50</v>
      </c>
      <c r="DP22">
        <f>SUMIFS(DataRegularSeason20242025!$AA$3:$AA$1315,DataRegularSeason20242025!$B$3:$B$1315, "&lt;=" &amp; DP$1, DataRegularSeason20242025!$D$3:$D$1315, $A22)+SUMIFS(DataRegularSeason20242025!$AB$3:$AB$1315,DataRegularSeason20242025!$B$3:$B$1315, "&lt;=" &amp; DP$1, DataRegularSeason20242025!$E$3:$E$1315, $A22)</f>
        <v>50</v>
      </c>
      <c r="DQ22">
        <f>SUMIFS(DataRegularSeason20242025!$AA$3:$AA$1315,DataRegularSeason20242025!$B$3:$B$1315, "&lt;=" &amp; DQ$1, DataRegularSeason20242025!$D$3:$D$1315, $A22)+SUMIFS(DataRegularSeason20242025!$AB$3:$AB$1315,DataRegularSeason20242025!$B$3:$B$1315, "&lt;=" &amp; DQ$1, DataRegularSeason20242025!$E$3:$E$1315, $A22)</f>
        <v>50</v>
      </c>
      <c r="DR22">
        <f>SUMIFS(DataRegularSeason20242025!$AA$3:$AA$1315,DataRegularSeason20242025!$B$3:$B$1315, "&lt;=" &amp; DR$1, DataRegularSeason20242025!$D$3:$D$1315, $A22)+SUMIFS(DataRegularSeason20242025!$AB$3:$AB$1315,DataRegularSeason20242025!$B$3:$B$1315, "&lt;=" &amp; DR$1, DataRegularSeason20242025!$E$3:$E$1315, $A22)</f>
        <v>50</v>
      </c>
      <c r="DS22">
        <f>SUMIFS(DataRegularSeason20242025!$AA$3:$AA$1315,DataRegularSeason20242025!$B$3:$B$1315, "&lt;=" &amp; DS$1, DataRegularSeason20242025!$D$3:$D$1315, $A22)+SUMIFS(DataRegularSeason20242025!$AB$3:$AB$1315,DataRegularSeason20242025!$B$3:$B$1315, "&lt;=" &amp; DS$1, DataRegularSeason20242025!$E$3:$E$1315, $A22)</f>
        <v>50</v>
      </c>
      <c r="DT22">
        <f>SUMIFS(DataRegularSeason20242025!$AA$3:$AA$1315,DataRegularSeason20242025!$B$3:$B$1315, "&lt;=" &amp; DT$1, DataRegularSeason20242025!$D$3:$D$1315, $A22)+SUMIFS(DataRegularSeason20242025!$AB$3:$AB$1315,DataRegularSeason20242025!$B$3:$B$1315, "&lt;=" &amp; DT$1, DataRegularSeason20242025!$E$3:$E$1315, $A22)</f>
        <v>50</v>
      </c>
      <c r="DU22">
        <f>SUMIFS(DataRegularSeason20242025!$AA$3:$AA$1315,DataRegularSeason20242025!$B$3:$B$1315, "&lt;=" &amp; DU$1, DataRegularSeason20242025!$D$3:$D$1315, $A22)+SUMIFS(DataRegularSeason20242025!$AB$3:$AB$1315,DataRegularSeason20242025!$B$3:$B$1315, "&lt;=" &amp; DU$1, DataRegularSeason20242025!$E$3:$E$1315, $A22)</f>
        <v>50</v>
      </c>
      <c r="DV22">
        <f>SUMIFS(DataRegularSeason20242025!$AA$3:$AA$1315,DataRegularSeason20242025!$B$3:$B$1315, "&lt;=" &amp; DV$1, DataRegularSeason20242025!$D$3:$D$1315, $A22)+SUMIFS(DataRegularSeason20242025!$AB$3:$AB$1315,DataRegularSeason20242025!$B$3:$B$1315, "&lt;=" &amp; DV$1, DataRegularSeason20242025!$E$3:$E$1315, $A22)</f>
        <v>50</v>
      </c>
      <c r="DW22">
        <f>SUMIFS(DataRegularSeason20242025!$AA$3:$AA$1315,DataRegularSeason20242025!$B$3:$B$1315, "&lt;=" &amp; DW$1, DataRegularSeason20242025!$D$3:$D$1315, $A22)+SUMIFS(DataRegularSeason20242025!$AB$3:$AB$1315,DataRegularSeason20242025!$B$3:$B$1315, "&lt;=" &amp; DW$1, DataRegularSeason20242025!$E$3:$E$1315, $A22)</f>
        <v>50</v>
      </c>
      <c r="DX22">
        <f>SUMIFS(DataRegularSeason20242025!$AA$3:$AA$1315,DataRegularSeason20242025!$B$3:$B$1315, "&lt;=" &amp; DX$1, DataRegularSeason20242025!$D$3:$D$1315, $A22)+SUMIFS(DataRegularSeason20242025!$AB$3:$AB$1315,DataRegularSeason20242025!$B$3:$B$1315, "&lt;=" &amp; DX$1, DataRegularSeason20242025!$E$3:$E$1315, $A22)</f>
        <v>50</v>
      </c>
      <c r="DY22">
        <f>SUMIFS(DataRegularSeason20242025!$AA$3:$AA$1315,DataRegularSeason20242025!$B$3:$B$1315, "&lt;=" &amp; DY$1, DataRegularSeason20242025!$D$3:$D$1315, $A22)+SUMIFS(DataRegularSeason20242025!$AB$3:$AB$1315,DataRegularSeason20242025!$B$3:$B$1315, "&lt;=" &amp; DY$1, DataRegularSeason20242025!$E$3:$E$1315, $A22)</f>
        <v>50</v>
      </c>
      <c r="DZ22">
        <f>SUMIFS(DataRegularSeason20242025!$AA$3:$AA$1315,DataRegularSeason20242025!$B$3:$B$1315, "&lt;=" &amp; DZ$1, DataRegularSeason20242025!$D$3:$D$1315, $A22)+SUMIFS(DataRegularSeason20242025!$AB$3:$AB$1315,DataRegularSeason20242025!$B$3:$B$1315, "&lt;=" &amp; DZ$1, DataRegularSeason20242025!$E$3:$E$1315, $A22)</f>
        <v>50</v>
      </c>
      <c r="EA22">
        <f>SUMIFS(DataRegularSeason20242025!$AA$3:$AA$1315,DataRegularSeason20242025!$B$3:$B$1315, "&lt;=" &amp; EA$1, DataRegularSeason20242025!$D$3:$D$1315, $A22)+SUMIFS(DataRegularSeason20242025!$AB$3:$AB$1315,DataRegularSeason20242025!$B$3:$B$1315, "&lt;=" &amp; EA$1, DataRegularSeason20242025!$E$3:$E$1315, $A22)</f>
        <v>50</v>
      </c>
      <c r="EB22">
        <f>SUMIFS(DataRegularSeason20242025!$AA$3:$AA$1315,DataRegularSeason20242025!$B$3:$B$1315, "&lt;=" &amp; EB$1, DataRegularSeason20242025!$D$3:$D$1315, $A22)+SUMIFS(DataRegularSeason20242025!$AB$3:$AB$1315,DataRegularSeason20242025!$B$3:$B$1315, "&lt;=" &amp; EB$1, DataRegularSeason20242025!$E$3:$E$1315, $A22)</f>
        <v>50</v>
      </c>
      <c r="EC22">
        <f>SUMIFS(DataRegularSeason20242025!$AA$3:$AA$1315,DataRegularSeason20242025!$B$3:$B$1315, "&lt;=" &amp; EC$1, DataRegularSeason20242025!$D$3:$D$1315, $A22)+SUMIFS(DataRegularSeason20242025!$AB$3:$AB$1315,DataRegularSeason20242025!$B$3:$B$1315, "&lt;=" &amp; EC$1, DataRegularSeason20242025!$E$3:$E$1315, $A22)</f>
        <v>50</v>
      </c>
      <c r="ED22">
        <f>SUMIFS(DataRegularSeason20242025!$AA$3:$AA$1315,DataRegularSeason20242025!$B$3:$B$1315, "&lt;=" &amp; ED$1, DataRegularSeason20242025!$D$3:$D$1315, $A22)+SUMIFS(DataRegularSeason20242025!$AB$3:$AB$1315,DataRegularSeason20242025!$B$3:$B$1315, "&lt;=" &amp; ED$1, DataRegularSeason20242025!$E$3:$E$1315, $A22)</f>
        <v>50</v>
      </c>
      <c r="EE22">
        <f>SUMIFS(DataRegularSeason20242025!$AA$3:$AA$1315,DataRegularSeason20242025!$B$3:$B$1315, "&lt;=" &amp; EE$1, DataRegularSeason20242025!$D$3:$D$1315, $A22)+SUMIFS(DataRegularSeason20242025!$AB$3:$AB$1315,DataRegularSeason20242025!$B$3:$B$1315, "&lt;=" &amp; EE$1, DataRegularSeason20242025!$E$3:$E$1315, $A22)</f>
        <v>50</v>
      </c>
      <c r="EF22">
        <f>SUMIFS(DataRegularSeason20242025!$AA$3:$AA$1315,DataRegularSeason20242025!$B$3:$B$1315, "&lt;=" &amp; EF$1, DataRegularSeason20242025!$D$3:$D$1315, $A22)+SUMIFS(DataRegularSeason20242025!$AB$3:$AB$1315,DataRegularSeason20242025!$B$3:$B$1315, "&lt;=" &amp; EF$1, DataRegularSeason20242025!$E$3:$E$1315, $A22)</f>
        <v>50</v>
      </c>
      <c r="EG22">
        <f>SUMIFS(DataRegularSeason20242025!$AA$3:$AA$1315,DataRegularSeason20242025!$B$3:$B$1315, "&lt;=" &amp; EG$1, DataRegularSeason20242025!$D$3:$D$1315, $A22)+SUMIFS(DataRegularSeason20242025!$AB$3:$AB$1315,DataRegularSeason20242025!$B$3:$B$1315, "&lt;=" &amp; EG$1, DataRegularSeason20242025!$E$3:$E$1315, $A22)</f>
        <v>50</v>
      </c>
      <c r="EH22">
        <f>SUMIFS(DataRegularSeason20242025!$AA$3:$AA$1315,DataRegularSeason20242025!$B$3:$B$1315, "&lt;=" &amp; EH$1, DataRegularSeason20242025!$D$3:$D$1315, $A22)+SUMIFS(DataRegularSeason20242025!$AB$3:$AB$1315,DataRegularSeason20242025!$B$3:$B$1315, "&lt;=" &amp; EH$1, DataRegularSeason20242025!$E$3:$E$1315, $A22)</f>
        <v>50</v>
      </c>
      <c r="EI22">
        <f>SUMIFS(DataRegularSeason20242025!$AA$3:$AA$1315,DataRegularSeason20242025!$B$3:$B$1315, "&lt;=" &amp; EI$1, DataRegularSeason20242025!$D$3:$D$1315, $A22)+SUMIFS(DataRegularSeason20242025!$AB$3:$AB$1315,DataRegularSeason20242025!$B$3:$B$1315, "&lt;=" &amp; EI$1, DataRegularSeason20242025!$E$3:$E$1315, $A22)</f>
        <v>50</v>
      </c>
      <c r="EJ22">
        <f>SUMIFS(DataRegularSeason20242025!$AA$3:$AA$1315,DataRegularSeason20242025!$B$3:$B$1315, "&lt;=" &amp; EJ$1, DataRegularSeason20242025!$D$3:$D$1315, $A22)+SUMIFS(DataRegularSeason20242025!$AB$3:$AB$1315,DataRegularSeason20242025!$B$3:$B$1315, "&lt;=" &amp; EJ$1, DataRegularSeason20242025!$E$3:$E$1315, $A22)</f>
        <v>50</v>
      </c>
      <c r="EK22">
        <f>SUMIFS(DataRegularSeason20242025!$AA$3:$AA$1315,DataRegularSeason20242025!$B$3:$B$1315, "&lt;=" &amp; EK$1, DataRegularSeason20242025!$D$3:$D$1315, $A22)+SUMIFS(DataRegularSeason20242025!$AB$3:$AB$1315,DataRegularSeason20242025!$B$3:$B$1315, "&lt;=" &amp; EK$1, DataRegularSeason20242025!$E$3:$E$1315, $A22)</f>
        <v>50</v>
      </c>
      <c r="EL22">
        <f>SUMIFS(DataRegularSeason20242025!$AA$3:$AA$1315,DataRegularSeason20242025!$B$3:$B$1315, "&lt;=" &amp; EL$1, DataRegularSeason20242025!$D$3:$D$1315, $A22)+SUMIFS(DataRegularSeason20242025!$AB$3:$AB$1315,DataRegularSeason20242025!$B$3:$B$1315, "&lt;=" &amp; EL$1, DataRegularSeason20242025!$E$3:$E$1315, $A22)</f>
        <v>50</v>
      </c>
      <c r="EM22">
        <f>SUMIFS(DataRegularSeason20242025!$AA$3:$AA$1315,DataRegularSeason20242025!$B$3:$B$1315, "&lt;=" &amp; EM$1, DataRegularSeason20242025!$D$3:$D$1315, $A22)+SUMIFS(DataRegularSeason20242025!$AB$3:$AB$1315,DataRegularSeason20242025!$B$3:$B$1315, "&lt;=" &amp; EM$1, DataRegularSeason20242025!$E$3:$E$1315, $A22)</f>
        <v>50</v>
      </c>
      <c r="EN22">
        <f>SUMIFS(DataRegularSeason20242025!$AA$3:$AA$1315,DataRegularSeason20242025!$B$3:$B$1315, "&lt;=" &amp; EN$1, DataRegularSeason20242025!$D$3:$D$1315, $A22)+SUMIFS(DataRegularSeason20242025!$AB$3:$AB$1315,DataRegularSeason20242025!$B$3:$B$1315, "&lt;=" &amp; EN$1, DataRegularSeason20242025!$E$3:$E$1315, $A22)</f>
        <v>50</v>
      </c>
      <c r="EO22">
        <f>SUMIFS(DataRegularSeason20242025!$AA$3:$AA$1315,DataRegularSeason20242025!$B$3:$B$1315, "&lt;=" &amp; EO$1, DataRegularSeason20242025!$D$3:$D$1315, $A22)+SUMIFS(DataRegularSeason20242025!$AB$3:$AB$1315,DataRegularSeason20242025!$B$3:$B$1315, "&lt;=" &amp; EO$1, DataRegularSeason20242025!$E$3:$E$1315, $A22)</f>
        <v>50</v>
      </c>
      <c r="EP22">
        <f>SUMIFS(DataRegularSeason20242025!$AA$3:$AA$1315,DataRegularSeason20242025!$B$3:$B$1315, "&lt;=" &amp; EP$1, DataRegularSeason20242025!$D$3:$D$1315, $A22)+SUMIFS(DataRegularSeason20242025!$AB$3:$AB$1315,DataRegularSeason20242025!$B$3:$B$1315, "&lt;=" &amp; EP$1, DataRegularSeason20242025!$E$3:$E$1315, $A22)</f>
        <v>50</v>
      </c>
      <c r="EQ22">
        <f>SUMIFS(DataRegularSeason20242025!$AA$3:$AA$1315,DataRegularSeason20242025!$B$3:$B$1315, "&lt;=" &amp; EQ$1, DataRegularSeason20242025!$D$3:$D$1315, $A22)+SUMIFS(DataRegularSeason20242025!$AB$3:$AB$1315,DataRegularSeason20242025!$B$3:$B$1315, "&lt;=" &amp; EQ$1, DataRegularSeason20242025!$E$3:$E$1315, $A22)</f>
        <v>50</v>
      </c>
      <c r="ER22">
        <f>SUMIFS(DataRegularSeason20242025!$AA$3:$AA$1315,DataRegularSeason20242025!$B$3:$B$1315, "&lt;=" &amp; ER$1, DataRegularSeason20242025!$D$3:$D$1315, $A22)+SUMIFS(DataRegularSeason20242025!$AB$3:$AB$1315,DataRegularSeason20242025!$B$3:$B$1315, "&lt;=" &amp; ER$1, DataRegularSeason20242025!$E$3:$E$1315, $A22)</f>
        <v>50</v>
      </c>
      <c r="ES22">
        <f>SUMIFS(DataRegularSeason20242025!$AA$3:$AA$1315,DataRegularSeason20242025!$B$3:$B$1315, "&lt;=" &amp; ES$1, DataRegularSeason20242025!$D$3:$D$1315, $A22)+SUMIFS(DataRegularSeason20242025!$AB$3:$AB$1315,DataRegularSeason20242025!$B$3:$B$1315, "&lt;=" &amp; ES$1, DataRegularSeason20242025!$E$3:$E$1315, $A22)</f>
        <v>50</v>
      </c>
      <c r="ET22">
        <f>SUMIFS(DataRegularSeason20242025!$AA$3:$AA$1315,DataRegularSeason20242025!$B$3:$B$1315, "&lt;=" &amp; ET$1, DataRegularSeason20242025!$D$3:$D$1315, $A22)+SUMIFS(DataRegularSeason20242025!$AB$3:$AB$1315,DataRegularSeason20242025!$B$3:$B$1315, "&lt;=" &amp; ET$1, DataRegularSeason20242025!$E$3:$E$1315, $A22)</f>
        <v>50</v>
      </c>
      <c r="EU22">
        <f>SUMIFS(DataRegularSeason20242025!$AA$3:$AA$1315,DataRegularSeason20242025!$B$3:$B$1315, "&lt;=" &amp; EU$1, DataRegularSeason20242025!$D$3:$D$1315, $A22)+SUMIFS(DataRegularSeason20242025!$AB$3:$AB$1315,DataRegularSeason20242025!$B$3:$B$1315, "&lt;=" &amp; EU$1, DataRegularSeason20242025!$E$3:$E$1315, $A22)</f>
        <v>50</v>
      </c>
      <c r="EV22">
        <f>SUMIFS(DataRegularSeason20242025!$AA$3:$AA$1315,DataRegularSeason20242025!$B$3:$B$1315, "&lt;=" &amp; EV$1, DataRegularSeason20242025!$D$3:$D$1315, $A22)+SUMIFS(DataRegularSeason20242025!$AB$3:$AB$1315,DataRegularSeason20242025!$B$3:$B$1315, "&lt;=" &amp; EV$1, DataRegularSeason20242025!$E$3:$E$1315, $A22)</f>
        <v>50</v>
      </c>
      <c r="EW22">
        <f>SUMIFS(DataRegularSeason20242025!$AA$3:$AA$1315,DataRegularSeason20242025!$B$3:$B$1315, "&lt;=" &amp; EW$1, DataRegularSeason20242025!$D$3:$D$1315, $A22)+SUMIFS(DataRegularSeason20242025!$AB$3:$AB$1315,DataRegularSeason20242025!$B$3:$B$1315, "&lt;=" &amp; EW$1, DataRegularSeason20242025!$E$3:$E$1315, $A22)</f>
        <v>50</v>
      </c>
      <c r="EX22">
        <f>SUMIFS(DataRegularSeason20242025!$AA$3:$AA$1315,DataRegularSeason20242025!$B$3:$B$1315, "&lt;=" &amp; EX$1, DataRegularSeason20242025!$D$3:$D$1315, $A22)+SUMIFS(DataRegularSeason20242025!$AB$3:$AB$1315,DataRegularSeason20242025!$B$3:$B$1315, "&lt;=" &amp; EX$1, DataRegularSeason20242025!$E$3:$E$1315, $A22)</f>
        <v>50</v>
      </c>
      <c r="EY22">
        <f>SUMIFS(DataRegularSeason20242025!$AA$3:$AA$1315,DataRegularSeason20242025!$B$3:$B$1315, "&lt;=" &amp; EY$1, DataRegularSeason20242025!$D$3:$D$1315, $A22)+SUMIFS(DataRegularSeason20242025!$AB$3:$AB$1315,DataRegularSeason20242025!$B$3:$B$1315, "&lt;=" &amp; EY$1, DataRegularSeason20242025!$E$3:$E$1315, $A22)</f>
        <v>50</v>
      </c>
      <c r="EZ22">
        <f>SUMIFS(DataRegularSeason20242025!$AA$3:$AA$1315,DataRegularSeason20242025!$B$3:$B$1315, "&lt;=" &amp; EZ$1, DataRegularSeason20242025!$D$3:$D$1315, $A22)+SUMIFS(DataRegularSeason20242025!$AB$3:$AB$1315,DataRegularSeason20242025!$B$3:$B$1315, "&lt;=" &amp; EZ$1, DataRegularSeason20242025!$E$3:$E$1315, $A22)</f>
        <v>50</v>
      </c>
      <c r="FA22">
        <f>SUMIFS(DataRegularSeason20242025!$AA$3:$AA$1315,DataRegularSeason20242025!$B$3:$B$1315, "&lt;=" &amp; FA$1, DataRegularSeason20242025!$D$3:$D$1315, $A22)+SUMIFS(DataRegularSeason20242025!$AB$3:$AB$1315,DataRegularSeason20242025!$B$3:$B$1315, "&lt;=" &amp; FA$1, DataRegularSeason20242025!$E$3:$E$1315, $A22)</f>
        <v>50</v>
      </c>
      <c r="FB22">
        <f>SUMIFS(DataRegularSeason20242025!$AA$3:$AA$1315,DataRegularSeason20242025!$B$3:$B$1315, "&lt;=" &amp; FB$1, DataRegularSeason20242025!$D$3:$D$1315, $A22)+SUMIFS(DataRegularSeason20242025!$AB$3:$AB$1315,DataRegularSeason20242025!$B$3:$B$1315, "&lt;=" &amp; FB$1, DataRegularSeason20242025!$E$3:$E$1315, $A22)</f>
        <v>50</v>
      </c>
      <c r="FC22">
        <f>SUMIFS(DataRegularSeason20242025!$AA$3:$AA$1315,DataRegularSeason20242025!$B$3:$B$1315, "&lt;=" &amp; FC$1, DataRegularSeason20242025!$D$3:$D$1315, $A22)+SUMIFS(DataRegularSeason20242025!$AB$3:$AB$1315,DataRegularSeason20242025!$B$3:$B$1315, "&lt;=" &amp; FC$1, DataRegularSeason20242025!$E$3:$E$1315, $A22)</f>
        <v>50</v>
      </c>
      <c r="FD22">
        <f>SUMIFS(DataRegularSeason20242025!$AA$3:$AA$1315,DataRegularSeason20242025!$B$3:$B$1315, "&lt;=" &amp; FD$1, DataRegularSeason20242025!$D$3:$D$1315, $A22)+SUMIFS(DataRegularSeason20242025!$AB$3:$AB$1315,DataRegularSeason20242025!$B$3:$B$1315, "&lt;=" &amp; FD$1, DataRegularSeason20242025!$E$3:$E$1315, $A22)</f>
        <v>50</v>
      </c>
      <c r="FE22">
        <f>SUMIFS(DataRegularSeason20242025!$AA$3:$AA$1315,DataRegularSeason20242025!$B$3:$B$1315, "&lt;=" &amp; FE$1, DataRegularSeason20242025!$D$3:$D$1315, $A22)+SUMIFS(DataRegularSeason20242025!$AB$3:$AB$1315,DataRegularSeason20242025!$B$3:$B$1315, "&lt;=" &amp; FE$1, DataRegularSeason20242025!$E$3:$E$1315, $A22)</f>
        <v>50</v>
      </c>
      <c r="FF22">
        <f>SUMIFS(DataRegularSeason20242025!$AA$3:$AA$1315,DataRegularSeason20242025!$B$3:$B$1315, "&lt;=" &amp; FF$1, DataRegularSeason20242025!$D$3:$D$1315, $A22)+SUMIFS(DataRegularSeason20242025!$AB$3:$AB$1315,DataRegularSeason20242025!$B$3:$B$1315, "&lt;=" &amp; FF$1, DataRegularSeason20242025!$E$3:$E$1315, $A22)</f>
        <v>50</v>
      </c>
      <c r="FG22">
        <f>SUMIFS(DataRegularSeason20242025!$AA$3:$AA$1315,DataRegularSeason20242025!$B$3:$B$1315, "&lt;=" &amp; FG$1, DataRegularSeason20242025!$D$3:$D$1315, $A22)+SUMIFS(DataRegularSeason20242025!$AB$3:$AB$1315,DataRegularSeason20242025!$B$3:$B$1315, "&lt;=" &amp; FG$1, DataRegularSeason20242025!$E$3:$E$1315, $A22)</f>
        <v>50</v>
      </c>
      <c r="FH22">
        <f>SUMIFS(DataRegularSeason20242025!$AA$3:$AA$1315,DataRegularSeason20242025!$B$3:$B$1315, "&lt;=" &amp; FH$1, DataRegularSeason20242025!$D$3:$D$1315, $A22)+SUMIFS(DataRegularSeason20242025!$AB$3:$AB$1315,DataRegularSeason20242025!$B$3:$B$1315, "&lt;=" &amp; FH$1, DataRegularSeason20242025!$E$3:$E$1315, $A22)</f>
        <v>50</v>
      </c>
      <c r="FI22">
        <f>SUMIFS(DataRegularSeason20242025!$AA$3:$AA$1315,DataRegularSeason20242025!$B$3:$B$1315, "&lt;=" &amp; FI$1, DataRegularSeason20242025!$D$3:$D$1315, $A22)+SUMIFS(DataRegularSeason20242025!$AB$3:$AB$1315,DataRegularSeason20242025!$B$3:$B$1315, "&lt;=" &amp; FI$1, DataRegularSeason20242025!$E$3:$E$1315, $A22)</f>
        <v>50</v>
      </c>
      <c r="FJ22">
        <f>SUMIFS(DataRegularSeason20242025!$AA$3:$AA$1315,DataRegularSeason20242025!$B$3:$B$1315, "&lt;=" &amp; FJ$1, DataRegularSeason20242025!$D$3:$D$1315, $A22)+SUMIFS(DataRegularSeason20242025!$AB$3:$AB$1315,DataRegularSeason20242025!$B$3:$B$1315, "&lt;=" &amp; FJ$1, DataRegularSeason20242025!$E$3:$E$1315, $A22)</f>
        <v>50</v>
      </c>
      <c r="FK22">
        <f>SUMIFS(DataRegularSeason20242025!$AA$3:$AA$1315,DataRegularSeason20242025!$B$3:$B$1315, "&lt;=" &amp; FK$1, DataRegularSeason20242025!$D$3:$D$1315, $A22)+SUMIFS(DataRegularSeason20242025!$AB$3:$AB$1315,DataRegularSeason20242025!$B$3:$B$1315, "&lt;=" &amp; FK$1, DataRegularSeason20242025!$E$3:$E$1315, $A22)</f>
        <v>50</v>
      </c>
      <c r="FL22">
        <f>SUMIFS(DataRegularSeason20242025!$AA$3:$AA$1315,DataRegularSeason20242025!$B$3:$B$1315, "&lt;=" &amp; FL$1, DataRegularSeason20242025!$D$3:$D$1315, $A22)+SUMIFS(DataRegularSeason20242025!$AB$3:$AB$1315,DataRegularSeason20242025!$B$3:$B$1315, "&lt;=" &amp; FL$1, DataRegularSeason20242025!$E$3:$E$1315, $A22)</f>
        <v>50</v>
      </c>
      <c r="FM22">
        <f>SUMIFS(DataRegularSeason20242025!$AA$3:$AA$1315,DataRegularSeason20242025!$B$3:$B$1315, "&lt;=" &amp; FM$1, DataRegularSeason20242025!$D$3:$D$1315, $A22)+SUMIFS(DataRegularSeason20242025!$AB$3:$AB$1315,DataRegularSeason20242025!$B$3:$B$1315, "&lt;=" &amp; FM$1, DataRegularSeason20242025!$E$3:$E$1315, $A22)</f>
        <v>50</v>
      </c>
      <c r="FN22">
        <f>SUMIFS(DataRegularSeason20242025!$AA$3:$AA$1315,DataRegularSeason20242025!$B$3:$B$1315, "&lt;=" &amp; FN$1, DataRegularSeason20242025!$D$3:$D$1315, $A22)+SUMIFS(DataRegularSeason20242025!$AB$3:$AB$1315,DataRegularSeason20242025!$B$3:$B$1315, "&lt;=" &amp; FN$1, DataRegularSeason20242025!$E$3:$E$1315, $A22)</f>
        <v>50</v>
      </c>
      <c r="FO22">
        <f>SUMIFS(DataRegularSeason20242025!$AA$3:$AA$1315,DataRegularSeason20242025!$B$3:$B$1315, "&lt;=" &amp; FO$1, DataRegularSeason20242025!$D$3:$D$1315, $A22)+SUMIFS(DataRegularSeason20242025!$AB$3:$AB$1315,DataRegularSeason20242025!$B$3:$B$1315, "&lt;=" &amp; FO$1, DataRegularSeason20242025!$E$3:$E$1315, $A22)</f>
        <v>50</v>
      </c>
      <c r="FP22">
        <f>SUMIFS(DataRegularSeason20242025!$AA$3:$AA$1315,DataRegularSeason20242025!$B$3:$B$1315, "&lt;=" &amp; FP$1, DataRegularSeason20242025!$D$3:$D$1315, $A22)+SUMIFS(DataRegularSeason20242025!$AB$3:$AB$1315,DataRegularSeason20242025!$B$3:$B$1315, "&lt;=" &amp; FP$1, DataRegularSeason20242025!$E$3:$E$1315, $A22)</f>
        <v>50</v>
      </c>
      <c r="FQ22">
        <f>SUMIFS(DataRegularSeason20242025!$AA$3:$AA$1315,DataRegularSeason20242025!$B$3:$B$1315, "&lt;=" &amp; FQ$1, DataRegularSeason20242025!$D$3:$D$1315, $A22)+SUMIFS(DataRegularSeason20242025!$AB$3:$AB$1315,DataRegularSeason20242025!$B$3:$B$1315, "&lt;=" &amp; FQ$1, DataRegularSeason20242025!$E$3:$E$1315, $A22)</f>
        <v>50</v>
      </c>
      <c r="FR22">
        <f>SUMIFS(DataRegularSeason20242025!$AA$3:$AA$1315,DataRegularSeason20242025!$B$3:$B$1315, "&lt;=" &amp; FR$1, DataRegularSeason20242025!$D$3:$D$1315, $A22)+SUMIFS(DataRegularSeason20242025!$AB$3:$AB$1315,DataRegularSeason20242025!$B$3:$B$1315, "&lt;=" &amp; FR$1, DataRegularSeason20242025!$E$3:$E$1315, $A22)</f>
        <v>50</v>
      </c>
      <c r="FS22">
        <f>SUMIFS(DataRegularSeason20242025!$AA$3:$AA$1315,DataRegularSeason20242025!$B$3:$B$1315, "&lt;=" &amp; FS$1, DataRegularSeason20242025!$D$3:$D$1315, $A22)+SUMIFS(DataRegularSeason20242025!$AB$3:$AB$1315,DataRegularSeason20242025!$B$3:$B$1315, "&lt;=" &amp; FS$1, DataRegularSeason20242025!$E$3:$E$1315, $A22)</f>
        <v>50</v>
      </c>
      <c r="FT22">
        <f>SUMIFS(DataRegularSeason20242025!$AA$3:$AA$1315,DataRegularSeason20242025!$B$3:$B$1315, "&lt;=" &amp; FT$1, DataRegularSeason20242025!$D$3:$D$1315, $A22)+SUMIFS(DataRegularSeason20242025!$AB$3:$AB$1315,DataRegularSeason20242025!$B$3:$B$1315, "&lt;=" &amp; FT$1, DataRegularSeason20242025!$E$3:$E$1315, $A22)</f>
        <v>50</v>
      </c>
      <c r="FU22">
        <f>SUMIFS(DataRegularSeason20242025!$AA$3:$AA$1315,DataRegularSeason20242025!$B$3:$B$1315, "&lt;=" &amp; FU$1, DataRegularSeason20242025!$D$3:$D$1315, $A22)+SUMIFS(DataRegularSeason20242025!$AB$3:$AB$1315,DataRegularSeason20242025!$B$3:$B$1315, "&lt;=" &amp; FU$1, DataRegularSeason20242025!$E$3:$E$1315, $A22)</f>
        <v>50</v>
      </c>
      <c r="FV22">
        <f>SUMIFS(DataRegularSeason20242025!$AA$3:$AA$1315,DataRegularSeason20242025!$B$3:$B$1315, "&lt;=" &amp; FV$1, DataRegularSeason20242025!$D$3:$D$1315, $A22)+SUMIFS(DataRegularSeason20242025!$AB$3:$AB$1315,DataRegularSeason20242025!$B$3:$B$1315, "&lt;=" &amp; FV$1, DataRegularSeason20242025!$E$3:$E$1315, $A22)</f>
        <v>50</v>
      </c>
      <c r="FW22">
        <f>SUMIFS(DataRegularSeason20242025!$AA$3:$AA$1315,DataRegularSeason20242025!$B$3:$B$1315, "&lt;=" &amp; FW$1, DataRegularSeason20242025!$D$3:$D$1315, $A22)+SUMIFS(DataRegularSeason20242025!$AB$3:$AB$1315,DataRegularSeason20242025!$B$3:$B$1315, "&lt;=" &amp; FW$1, DataRegularSeason20242025!$E$3:$E$1315, $A22)</f>
        <v>50</v>
      </c>
      <c r="FX22">
        <f>SUMIFS(DataRegularSeason20242025!$AA$3:$AA$1315,DataRegularSeason20242025!$B$3:$B$1315, "&lt;=" &amp; FX$1, DataRegularSeason20242025!$D$3:$D$1315, $A22)+SUMIFS(DataRegularSeason20242025!$AB$3:$AB$1315,DataRegularSeason20242025!$B$3:$B$1315, "&lt;=" &amp; FX$1, DataRegularSeason20242025!$E$3:$E$1315, $A22)</f>
        <v>50</v>
      </c>
      <c r="FY22">
        <f>SUMIFS(DataRegularSeason20242025!$AA$3:$AA$1315,DataRegularSeason20242025!$B$3:$B$1315, "&lt;=" &amp; FY$1, DataRegularSeason20242025!$D$3:$D$1315, $A22)+SUMIFS(DataRegularSeason20242025!$AB$3:$AB$1315,DataRegularSeason20242025!$B$3:$B$1315, "&lt;=" &amp; FY$1, DataRegularSeason20242025!$E$3:$E$1315, $A22)</f>
        <v>50</v>
      </c>
      <c r="FZ22">
        <f>SUMIFS(DataRegularSeason20242025!$AA$3:$AA$1315,DataRegularSeason20242025!$B$3:$B$1315, "&lt;=" &amp; FZ$1, DataRegularSeason20242025!$D$3:$D$1315, $A22)+SUMIFS(DataRegularSeason20242025!$AB$3:$AB$1315,DataRegularSeason20242025!$B$3:$B$1315, "&lt;=" &amp; FZ$1, DataRegularSeason20242025!$E$3:$E$1315, $A22)</f>
        <v>50</v>
      </c>
      <c r="GA22">
        <f>SUMIFS(DataRegularSeason20242025!$AA$3:$AA$1315,DataRegularSeason20242025!$B$3:$B$1315, "&lt;=" &amp; GA$1, DataRegularSeason20242025!$D$3:$D$1315, $A22)+SUMIFS(DataRegularSeason20242025!$AB$3:$AB$1315,DataRegularSeason20242025!$B$3:$B$1315, "&lt;=" &amp; GA$1, DataRegularSeason20242025!$E$3:$E$1315, $A22)</f>
        <v>50</v>
      </c>
      <c r="GB22">
        <f>SUMIFS(DataRegularSeason20242025!$AA$3:$AA$1315,DataRegularSeason20242025!$B$3:$B$1315, "&lt;=" &amp; GB$1, DataRegularSeason20242025!$D$3:$D$1315, $A22)+SUMIFS(DataRegularSeason20242025!$AB$3:$AB$1315,DataRegularSeason20242025!$B$3:$B$1315, "&lt;=" &amp; GB$1, DataRegularSeason20242025!$E$3:$E$1315, $A22)</f>
        <v>50</v>
      </c>
      <c r="GC22">
        <f>SUMIFS(DataRegularSeason20242025!$AA$3:$AA$1315,DataRegularSeason20242025!$B$3:$B$1315, "&lt;=" &amp; GC$1, DataRegularSeason20242025!$D$3:$D$1315, $A22)+SUMIFS(DataRegularSeason20242025!$AB$3:$AB$1315,DataRegularSeason20242025!$B$3:$B$1315, "&lt;=" &amp; GC$1, DataRegularSeason20242025!$E$3:$E$1315, $A22)</f>
        <v>50</v>
      </c>
      <c r="GD22">
        <f>SUMIFS(DataRegularSeason20242025!$AA$3:$AA$1315,DataRegularSeason20242025!$B$3:$B$1315, "&lt;=" &amp; GD$1, DataRegularSeason20242025!$D$3:$D$1315, $A22)+SUMIFS(DataRegularSeason20242025!$AB$3:$AB$1315,DataRegularSeason20242025!$B$3:$B$1315, "&lt;=" &amp; GD$1, DataRegularSeason20242025!$E$3:$E$1315, $A22)</f>
        <v>50</v>
      </c>
      <c r="GE22">
        <f>SUMIFS(DataRegularSeason20242025!$AA$3:$AA$1315,DataRegularSeason20242025!$B$3:$B$1315, "&lt;=" &amp; GE$1, DataRegularSeason20242025!$D$3:$D$1315, $A22)+SUMIFS(DataRegularSeason20242025!$AB$3:$AB$1315,DataRegularSeason20242025!$B$3:$B$1315, "&lt;=" &amp; GE$1, DataRegularSeason20242025!$E$3:$E$1315, $A22)</f>
        <v>50</v>
      </c>
      <c r="GF22">
        <f>SUMIFS(DataRegularSeason20242025!$AA$3:$AA$1315,DataRegularSeason20242025!$B$3:$B$1315, "&lt;=" &amp; GF$1, DataRegularSeason20242025!$D$3:$D$1315, $A22)+SUMIFS(DataRegularSeason20242025!$AB$3:$AB$1315,DataRegularSeason20242025!$B$3:$B$1315, "&lt;=" &amp; GF$1, DataRegularSeason20242025!$E$3:$E$1315, $A22)</f>
        <v>50</v>
      </c>
      <c r="GG22">
        <f>SUMIFS(DataRegularSeason20242025!$AA$3:$AA$1315,DataRegularSeason20242025!$B$3:$B$1315, "&lt;=" &amp; GG$1, DataRegularSeason20242025!$D$3:$D$1315, $A22)+SUMIFS(DataRegularSeason20242025!$AB$3:$AB$1315,DataRegularSeason20242025!$B$3:$B$1315, "&lt;=" &amp; GG$1, DataRegularSeason20242025!$E$3:$E$1315, $A22)</f>
        <v>50</v>
      </c>
      <c r="GH22">
        <f>SUMIFS(DataRegularSeason20242025!$AA$3:$AA$1315,DataRegularSeason20242025!$B$3:$B$1315, "&lt;=" &amp; GH$1, DataRegularSeason20242025!$D$3:$D$1315, $A22)+SUMIFS(DataRegularSeason20242025!$AB$3:$AB$1315,DataRegularSeason20242025!$B$3:$B$1315, "&lt;=" &amp; GH$1, DataRegularSeason20242025!$E$3:$E$1315, $A22)</f>
        <v>50</v>
      </c>
      <c r="GI22">
        <f>SUMIFS(DataRegularSeason20242025!$AA$3:$AA$1315,DataRegularSeason20242025!$B$3:$B$1315, "&lt;=" &amp; GI$1, DataRegularSeason20242025!$D$3:$D$1315, $A22)+SUMIFS(DataRegularSeason20242025!$AB$3:$AB$1315,DataRegularSeason20242025!$B$3:$B$1315, "&lt;=" &amp; GI$1, DataRegularSeason20242025!$E$3:$E$1315, $A22)</f>
        <v>50</v>
      </c>
      <c r="GJ22">
        <f>SUMIFS(DataRegularSeason20242025!$AA$3:$AA$1315,DataRegularSeason20242025!$B$3:$B$1315, "&lt;=" &amp; GJ$1, DataRegularSeason20242025!$D$3:$D$1315, $A22)+SUMIFS(DataRegularSeason20242025!$AB$3:$AB$1315,DataRegularSeason20242025!$B$3:$B$1315, "&lt;=" &amp; GJ$1, DataRegularSeason20242025!$E$3:$E$1315, $A22)</f>
        <v>50</v>
      </c>
      <c r="GK22">
        <f>SUMIFS(DataRegularSeason20242025!$AA$3:$AA$1315,DataRegularSeason20242025!$B$3:$B$1315, "&lt;=" &amp; GK$1, DataRegularSeason20242025!$D$3:$D$1315, $A22)+SUMIFS(DataRegularSeason20242025!$AB$3:$AB$1315,DataRegularSeason20242025!$B$3:$B$1315, "&lt;=" &amp; GK$1, DataRegularSeason20242025!$E$3:$E$1315, $A22)</f>
        <v>50</v>
      </c>
      <c r="GL22">
        <f>SUMIFS(DataRegularSeason20242025!$AA$3:$AA$1315,DataRegularSeason20242025!$B$3:$B$1315, "&lt;=" &amp; GL$1, DataRegularSeason20242025!$D$3:$D$1315, $A22)+SUMIFS(DataRegularSeason20242025!$AB$3:$AB$1315,DataRegularSeason20242025!$B$3:$B$1315, "&lt;=" &amp; GL$1, DataRegularSeason20242025!$E$3:$E$1315, $A22)</f>
        <v>50</v>
      </c>
      <c r="GM22">
        <f>SUMIFS(DataRegularSeason20242025!$AA$3:$AA$1315,DataRegularSeason20242025!$B$3:$B$1315, "&lt;=" &amp; GM$1, DataRegularSeason20242025!$D$3:$D$1315, $A22)+SUMIFS(DataRegularSeason20242025!$AB$3:$AB$1315,DataRegularSeason20242025!$B$3:$B$1315, "&lt;=" &amp; GM$1, DataRegularSeason20242025!$E$3:$E$1315, $A22)</f>
        <v>50</v>
      </c>
      <c r="GN22">
        <f>SUMIFS(DataRegularSeason20242025!$AA$3:$AA$1315,DataRegularSeason20242025!$B$3:$B$1315, "&lt;=" &amp; GN$1, DataRegularSeason20242025!$D$3:$D$1315, $A22)+SUMIFS(DataRegularSeason20242025!$AB$3:$AB$1315,DataRegularSeason20242025!$B$3:$B$1315, "&lt;=" &amp; GN$1, DataRegularSeason20242025!$E$3:$E$1315, $A22)</f>
        <v>50</v>
      </c>
      <c r="GO22">
        <f>SUMIFS(DataRegularSeason20242025!$AA$3:$AA$1315,DataRegularSeason20242025!$B$3:$B$1315, "&lt;=" &amp; GO$1, DataRegularSeason20242025!$D$3:$D$1315, $A22)+SUMIFS(DataRegularSeason20242025!$AB$3:$AB$1315,DataRegularSeason20242025!$B$3:$B$1315, "&lt;=" &amp; GO$1, DataRegularSeason20242025!$E$3:$E$1315, $A22)</f>
        <v>50</v>
      </c>
      <c r="GP22">
        <f>SUMIFS(DataRegularSeason20242025!$AA$3:$AA$1315,DataRegularSeason20242025!$B$3:$B$1315, "&lt;=" &amp; GP$1, DataRegularSeason20242025!$D$3:$D$1315, $A22)+SUMIFS(DataRegularSeason20242025!$AB$3:$AB$1315,DataRegularSeason20242025!$B$3:$B$1315, "&lt;=" &amp; GP$1, DataRegularSeason20242025!$E$3:$E$1315, $A22)</f>
        <v>50</v>
      </c>
      <c r="GQ22">
        <f>SUMIFS(DataRegularSeason20242025!$AA$3:$AA$1315,DataRegularSeason20242025!$B$3:$B$1315, "&lt;=" &amp; GQ$1, DataRegularSeason20242025!$D$3:$D$1315, $A22)+SUMIFS(DataRegularSeason20242025!$AB$3:$AB$1315,DataRegularSeason20242025!$B$3:$B$1315, "&lt;=" &amp; GQ$1, DataRegularSeason20242025!$E$3:$E$1315, $A22)</f>
        <v>50</v>
      </c>
      <c r="GR22">
        <f>SUMIFS(DataRegularSeason20242025!$AA$3:$AA$1315,DataRegularSeason20242025!$B$3:$B$1315, "&lt;=" &amp; GR$1, DataRegularSeason20242025!$D$3:$D$1315, $A22)+SUMIFS(DataRegularSeason20242025!$AB$3:$AB$1315,DataRegularSeason20242025!$B$3:$B$1315, "&lt;=" &amp; GR$1, DataRegularSeason20242025!$E$3:$E$1315, $A22)</f>
        <v>50</v>
      </c>
      <c r="GS22">
        <f>SUMIFS(DataRegularSeason20242025!$AA$3:$AA$1315,DataRegularSeason20242025!$B$3:$B$1315, "&lt;=" &amp; GS$1, DataRegularSeason20242025!$D$3:$D$1315, $A22)+SUMIFS(DataRegularSeason20242025!$AB$3:$AB$1315,DataRegularSeason20242025!$B$3:$B$1315, "&lt;=" &amp; GS$1, DataRegularSeason20242025!$E$3:$E$1315, $A22)</f>
        <v>50</v>
      </c>
      <c r="GT22">
        <f>SUMIFS(DataRegularSeason20242025!$AA$3:$AA$1315,DataRegularSeason20242025!$B$3:$B$1315, "&lt;=" &amp; GT$1, DataRegularSeason20242025!$D$3:$D$1315, $A22)+SUMIFS(DataRegularSeason20242025!$AB$3:$AB$1315,DataRegularSeason20242025!$B$3:$B$1315, "&lt;=" &amp; GT$1, DataRegularSeason20242025!$E$3:$E$1315, $A22)</f>
        <v>50</v>
      </c>
      <c r="GU22">
        <f>SUMIFS(DataRegularSeason20242025!$AA$3:$AA$1315,DataRegularSeason20242025!$B$3:$B$1315, "&lt;=" &amp; GU$1, DataRegularSeason20242025!$D$3:$D$1315, $A22)+SUMIFS(DataRegularSeason20242025!$AB$3:$AB$1315,DataRegularSeason20242025!$B$3:$B$1315, "&lt;=" &amp; GU$1, DataRegularSeason20242025!$E$3:$E$1315, $A22)</f>
        <v>50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47</v>
      </c>
      <c r="DJ23">
        <f>SUMIFS(DataRegularSeason20242025!$AA$3:$AA$1315,DataRegularSeason20242025!$B$3:$B$1315, "&lt;=" &amp; DJ$1, DataRegularSeason20242025!$D$3:$D$1315, $A23)+SUMIFS(DataRegularSeason20242025!$AB$3:$AB$1315,DataRegularSeason20242025!$B$3:$B$1315, "&lt;=" &amp; DJ$1, DataRegularSeason20242025!$E$3:$E$1315, $A23)</f>
        <v>47</v>
      </c>
      <c r="DK23">
        <f>SUMIFS(DataRegularSeason20242025!$AA$3:$AA$1315,DataRegularSeason20242025!$B$3:$B$1315, "&lt;=" &amp; DK$1, DataRegularSeason20242025!$D$3:$D$1315, $A23)+SUMIFS(DataRegularSeason20242025!$AB$3:$AB$1315,DataRegularSeason20242025!$B$3:$B$1315, "&lt;=" &amp; DK$1, DataRegularSeason20242025!$E$3:$E$1315, $A23)</f>
        <v>47</v>
      </c>
      <c r="DL23">
        <f>SUMIFS(DataRegularSeason20242025!$AA$3:$AA$1315,DataRegularSeason20242025!$B$3:$B$1315, "&lt;=" &amp; DL$1, DataRegularSeason20242025!$D$3:$D$1315, $A23)+SUMIFS(DataRegularSeason20242025!$AB$3:$AB$1315,DataRegularSeason20242025!$B$3:$B$1315, "&lt;=" &amp; DL$1, DataRegularSeason20242025!$E$3:$E$1315, $A23)</f>
        <v>47</v>
      </c>
      <c r="DM23">
        <f>SUMIFS(DataRegularSeason20242025!$AA$3:$AA$1315,DataRegularSeason20242025!$B$3:$B$1315, "&lt;=" &amp; DM$1, DataRegularSeason20242025!$D$3:$D$1315, $A23)+SUMIFS(DataRegularSeason20242025!$AB$3:$AB$1315,DataRegularSeason20242025!$B$3:$B$1315, "&lt;=" &amp; DM$1, DataRegularSeason20242025!$E$3:$E$1315, $A23)</f>
        <v>47</v>
      </c>
      <c r="DN23">
        <f>SUMIFS(DataRegularSeason20242025!$AA$3:$AA$1315,DataRegularSeason20242025!$B$3:$B$1315, "&lt;=" &amp; DN$1, DataRegularSeason20242025!$D$3:$D$1315, $A23)+SUMIFS(DataRegularSeason20242025!$AB$3:$AB$1315,DataRegularSeason20242025!$B$3:$B$1315, "&lt;=" &amp; DN$1, DataRegularSeason20242025!$E$3:$E$1315, $A23)</f>
        <v>47</v>
      </c>
      <c r="DO23">
        <f>SUMIFS(DataRegularSeason20242025!$AA$3:$AA$1315,DataRegularSeason20242025!$B$3:$B$1315, "&lt;=" &amp; DO$1, DataRegularSeason20242025!$D$3:$D$1315, $A23)+SUMIFS(DataRegularSeason20242025!$AB$3:$AB$1315,DataRegularSeason20242025!$B$3:$B$1315, "&lt;=" &amp; DO$1, DataRegularSeason20242025!$E$3:$E$1315, $A23)</f>
        <v>47</v>
      </c>
      <c r="DP23">
        <f>SUMIFS(DataRegularSeason20242025!$AA$3:$AA$1315,DataRegularSeason20242025!$B$3:$B$1315, "&lt;=" &amp; DP$1, DataRegularSeason20242025!$D$3:$D$1315, $A23)+SUMIFS(DataRegularSeason20242025!$AB$3:$AB$1315,DataRegularSeason20242025!$B$3:$B$1315, "&lt;=" &amp; DP$1, DataRegularSeason20242025!$E$3:$E$1315, $A23)</f>
        <v>47</v>
      </c>
      <c r="DQ23">
        <f>SUMIFS(DataRegularSeason20242025!$AA$3:$AA$1315,DataRegularSeason20242025!$B$3:$B$1315, "&lt;=" &amp; DQ$1, DataRegularSeason20242025!$D$3:$D$1315, $A23)+SUMIFS(DataRegularSeason20242025!$AB$3:$AB$1315,DataRegularSeason20242025!$B$3:$B$1315, "&lt;=" &amp; DQ$1, DataRegularSeason20242025!$E$3:$E$1315, $A23)</f>
        <v>47</v>
      </c>
      <c r="DR23">
        <f>SUMIFS(DataRegularSeason20242025!$AA$3:$AA$1315,DataRegularSeason20242025!$B$3:$B$1315, "&lt;=" &amp; DR$1, DataRegularSeason20242025!$D$3:$D$1315, $A23)+SUMIFS(DataRegularSeason20242025!$AB$3:$AB$1315,DataRegularSeason20242025!$B$3:$B$1315, "&lt;=" &amp; DR$1, DataRegularSeason20242025!$E$3:$E$1315, $A23)</f>
        <v>47</v>
      </c>
      <c r="DS23">
        <f>SUMIFS(DataRegularSeason20242025!$AA$3:$AA$1315,DataRegularSeason20242025!$B$3:$B$1315, "&lt;=" &amp; DS$1, DataRegularSeason20242025!$D$3:$D$1315, $A23)+SUMIFS(DataRegularSeason20242025!$AB$3:$AB$1315,DataRegularSeason20242025!$B$3:$B$1315, "&lt;=" &amp; DS$1, DataRegularSeason20242025!$E$3:$E$1315, $A23)</f>
        <v>47</v>
      </c>
      <c r="DT23">
        <f>SUMIFS(DataRegularSeason20242025!$AA$3:$AA$1315,DataRegularSeason20242025!$B$3:$B$1315, "&lt;=" &amp; DT$1, DataRegularSeason20242025!$D$3:$D$1315, $A23)+SUMIFS(DataRegularSeason20242025!$AB$3:$AB$1315,DataRegularSeason20242025!$B$3:$B$1315, "&lt;=" &amp; DT$1, DataRegularSeason20242025!$E$3:$E$1315, $A23)</f>
        <v>47</v>
      </c>
      <c r="DU23">
        <f>SUMIFS(DataRegularSeason20242025!$AA$3:$AA$1315,DataRegularSeason20242025!$B$3:$B$1315, "&lt;=" &amp; DU$1, DataRegularSeason20242025!$D$3:$D$1315, $A23)+SUMIFS(DataRegularSeason20242025!$AB$3:$AB$1315,DataRegularSeason20242025!$B$3:$B$1315, "&lt;=" &amp; DU$1, DataRegularSeason20242025!$E$3:$E$1315, $A23)</f>
        <v>47</v>
      </c>
      <c r="DV23">
        <f>SUMIFS(DataRegularSeason20242025!$AA$3:$AA$1315,DataRegularSeason20242025!$B$3:$B$1315, "&lt;=" &amp; DV$1, DataRegularSeason20242025!$D$3:$D$1315, $A23)+SUMIFS(DataRegularSeason20242025!$AB$3:$AB$1315,DataRegularSeason20242025!$B$3:$B$1315, "&lt;=" &amp; DV$1, DataRegularSeason20242025!$E$3:$E$1315, $A23)</f>
        <v>47</v>
      </c>
      <c r="DW23">
        <f>SUMIFS(DataRegularSeason20242025!$AA$3:$AA$1315,DataRegularSeason20242025!$B$3:$B$1315, "&lt;=" &amp; DW$1, DataRegularSeason20242025!$D$3:$D$1315, $A23)+SUMIFS(DataRegularSeason20242025!$AB$3:$AB$1315,DataRegularSeason20242025!$B$3:$B$1315, "&lt;=" &amp; DW$1, DataRegularSeason20242025!$E$3:$E$1315, $A23)</f>
        <v>47</v>
      </c>
      <c r="DX23">
        <f>SUMIFS(DataRegularSeason20242025!$AA$3:$AA$1315,DataRegularSeason20242025!$B$3:$B$1315, "&lt;=" &amp; DX$1, DataRegularSeason20242025!$D$3:$D$1315, $A23)+SUMIFS(DataRegularSeason20242025!$AB$3:$AB$1315,DataRegularSeason20242025!$B$3:$B$1315, "&lt;=" &amp; DX$1, DataRegularSeason20242025!$E$3:$E$1315, $A23)</f>
        <v>47</v>
      </c>
      <c r="DY23">
        <f>SUMIFS(DataRegularSeason20242025!$AA$3:$AA$1315,DataRegularSeason20242025!$B$3:$B$1315, "&lt;=" &amp; DY$1, DataRegularSeason20242025!$D$3:$D$1315, $A23)+SUMIFS(DataRegularSeason20242025!$AB$3:$AB$1315,DataRegularSeason20242025!$B$3:$B$1315, "&lt;=" &amp; DY$1, DataRegularSeason20242025!$E$3:$E$1315, $A23)</f>
        <v>47</v>
      </c>
      <c r="DZ23">
        <f>SUMIFS(DataRegularSeason20242025!$AA$3:$AA$1315,DataRegularSeason20242025!$B$3:$B$1315, "&lt;=" &amp; DZ$1, DataRegularSeason20242025!$D$3:$D$1315, $A23)+SUMIFS(DataRegularSeason20242025!$AB$3:$AB$1315,DataRegularSeason20242025!$B$3:$B$1315, "&lt;=" &amp; DZ$1, DataRegularSeason20242025!$E$3:$E$1315, $A23)</f>
        <v>47</v>
      </c>
      <c r="EA23">
        <f>SUMIFS(DataRegularSeason20242025!$AA$3:$AA$1315,DataRegularSeason20242025!$B$3:$B$1315, "&lt;=" &amp; EA$1, DataRegularSeason20242025!$D$3:$D$1315, $A23)+SUMIFS(DataRegularSeason20242025!$AB$3:$AB$1315,DataRegularSeason20242025!$B$3:$B$1315, "&lt;=" &amp; EA$1, DataRegularSeason20242025!$E$3:$E$1315, $A23)</f>
        <v>47</v>
      </c>
      <c r="EB23">
        <f>SUMIFS(DataRegularSeason20242025!$AA$3:$AA$1315,DataRegularSeason20242025!$B$3:$B$1315, "&lt;=" &amp; EB$1, DataRegularSeason20242025!$D$3:$D$1315, $A23)+SUMIFS(DataRegularSeason20242025!$AB$3:$AB$1315,DataRegularSeason20242025!$B$3:$B$1315, "&lt;=" &amp; EB$1, DataRegularSeason20242025!$E$3:$E$1315, $A23)</f>
        <v>47</v>
      </c>
      <c r="EC23">
        <f>SUMIFS(DataRegularSeason20242025!$AA$3:$AA$1315,DataRegularSeason20242025!$B$3:$B$1315, "&lt;=" &amp; EC$1, DataRegularSeason20242025!$D$3:$D$1315, $A23)+SUMIFS(DataRegularSeason20242025!$AB$3:$AB$1315,DataRegularSeason20242025!$B$3:$B$1315, "&lt;=" &amp; EC$1, DataRegularSeason20242025!$E$3:$E$1315, $A23)</f>
        <v>47</v>
      </c>
      <c r="ED23">
        <f>SUMIFS(DataRegularSeason20242025!$AA$3:$AA$1315,DataRegularSeason20242025!$B$3:$B$1315, "&lt;=" &amp; ED$1, DataRegularSeason20242025!$D$3:$D$1315, $A23)+SUMIFS(DataRegularSeason20242025!$AB$3:$AB$1315,DataRegularSeason20242025!$B$3:$B$1315, "&lt;=" &amp; ED$1, DataRegularSeason20242025!$E$3:$E$1315, $A23)</f>
        <v>47</v>
      </c>
      <c r="EE23">
        <f>SUMIFS(DataRegularSeason20242025!$AA$3:$AA$1315,DataRegularSeason20242025!$B$3:$B$1315, "&lt;=" &amp; EE$1, DataRegularSeason20242025!$D$3:$D$1315, $A23)+SUMIFS(DataRegularSeason20242025!$AB$3:$AB$1315,DataRegularSeason20242025!$B$3:$B$1315, "&lt;=" &amp; EE$1, DataRegularSeason20242025!$E$3:$E$1315, $A23)</f>
        <v>47</v>
      </c>
      <c r="EF23">
        <f>SUMIFS(DataRegularSeason20242025!$AA$3:$AA$1315,DataRegularSeason20242025!$B$3:$B$1315, "&lt;=" &amp; EF$1, DataRegularSeason20242025!$D$3:$D$1315, $A23)+SUMIFS(DataRegularSeason20242025!$AB$3:$AB$1315,DataRegularSeason20242025!$B$3:$B$1315, "&lt;=" &amp; EF$1, DataRegularSeason20242025!$E$3:$E$1315, $A23)</f>
        <v>47</v>
      </c>
      <c r="EG23">
        <f>SUMIFS(DataRegularSeason20242025!$AA$3:$AA$1315,DataRegularSeason20242025!$B$3:$B$1315, "&lt;=" &amp; EG$1, DataRegularSeason20242025!$D$3:$D$1315, $A23)+SUMIFS(DataRegularSeason20242025!$AB$3:$AB$1315,DataRegularSeason20242025!$B$3:$B$1315, "&lt;=" &amp; EG$1, DataRegularSeason20242025!$E$3:$E$1315, $A23)</f>
        <v>47</v>
      </c>
      <c r="EH23">
        <f>SUMIFS(DataRegularSeason20242025!$AA$3:$AA$1315,DataRegularSeason20242025!$B$3:$B$1315, "&lt;=" &amp; EH$1, DataRegularSeason20242025!$D$3:$D$1315, $A23)+SUMIFS(DataRegularSeason20242025!$AB$3:$AB$1315,DataRegularSeason20242025!$B$3:$B$1315, "&lt;=" &amp; EH$1, DataRegularSeason20242025!$E$3:$E$1315, $A23)</f>
        <v>47</v>
      </c>
      <c r="EI23">
        <f>SUMIFS(DataRegularSeason20242025!$AA$3:$AA$1315,DataRegularSeason20242025!$B$3:$B$1315, "&lt;=" &amp; EI$1, DataRegularSeason20242025!$D$3:$D$1315, $A23)+SUMIFS(DataRegularSeason20242025!$AB$3:$AB$1315,DataRegularSeason20242025!$B$3:$B$1315, "&lt;=" &amp; EI$1, DataRegularSeason20242025!$E$3:$E$1315, $A23)</f>
        <v>47</v>
      </c>
      <c r="EJ23">
        <f>SUMIFS(DataRegularSeason20242025!$AA$3:$AA$1315,DataRegularSeason20242025!$B$3:$B$1315, "&lt;=" &amp; EJ$1, DataRegularSeason20242025!$D$3:$D$1315, $A23)+SUMIFS(DataRegularSeason20242025!$AB$3:$AB$1315,DataRegularSeason20242025!$B$3:$B$1315, "&lt;=" &amp; EJ$1, DataRegularSeason20242025!$E$3:$E$1315, $A23)</f>
        <v>47</v>
      </c>
      <c r="EK23">
        <f>SUMIFS(DataRegularSeason20242025!$AA$3:$AA$1315,DataRegularSeason20242025!$B$3:$B$1315, "&lt;=" &amp; EK$1, DataRegularSeason20242025!$D$3:$D$1315, $A23)+SUMIFS(DataRegularSeason20242025!$AB$3:$AB$1315,DataRegularSeason20242025!$B$3:$B$1315, "&lt;=" &amp; EK$1, DataRegularSeason20242025!$E$3:$E$1315, $A23)</f>
        <v>47</v>
      </c>
      <c r="EL23">
        <f>SUMIFS(DataRegularSeason20242025!$AA$3:$AA$1315,DataRegularSeason20242025!$B$3:$B$1315, "&lt;=" &amp; EL$1, DataRegularSeason20242025!$D$3:$D$1315, $A23)+SUMIFS(DataRegularSeason20242025!$AB$3:$AB$1315,DataRegularSeason20242025!$B$3:$B$1315, "&lt;=" &amp; EL$1, DataRegularSeason20242025!$E$3:$E$1315, $A23)</f>
        <v>47</v>
      </c>
      <c r="EM23">
        <f>SUMIFS(DataRegularSeason20242025!$AA$3:$AA$1315,DataRegularSeason20242025!$B$3:$B$1315, "&lt;=" &amp; EM$1, DataRegularSeason20242025!$D$3:$D$1315, $A23)+SUMIFS(DataRegularSeason20242025!$AB$3:$AB$1315,DataRegularSeason20242025!$B$3:$B$1315, "&lt;=" &amp; EM$1, DataRegularSeason20242025!$E$3:$E$1315, $A23)</f>
        <v>47</v>
      </c>
      <c r="EN23">
        <f>SUMIFS(DataRegularSeason20242025!$AA$3:$AA$1315,DataRegularSeason20242025!$B$3:$B$1315, "&lt;=" &amp; EN$1, DataRegularSeason20242025!$D$3:$D$1315, $A23)+SUMIFS(DataRegularSeason20242025!$AB$3:$AB$1315,DataRegularSeason20242025!$B$3:$B$1315, "&lt;=" &amp; EN$1, DataRegularSeason20242025!$E$3:$E$1315, $A23)</f>
        <v>47</v>
      </c>
      <c r="EO23">
        <f>SUMIFS(DataRegularSeason20242025!$AA$3:$AA$1315,DataRegularSeason20242025!$B$3:$B$1315, "&lt;=" &amp; EO$1, DataRegularSeason20242025!$D$3:$D$1315, $A23)+SUMIFS(DataRegularSeason20242025!$AB$3:$AB$1315,DataRegularSeason20242025!$B$3:$B$1315, "&lt;=" &amp; EO$1, DataRegularSeason20242025!$E$3:$E$1315, $A23)</f>
        <v>47</v>
      </c>
      <c r="EP23">
        <f>SUMIFS(DataRegularSeason20242025!$AA$3:$AA$1315,DataRegularSeason20242025!$B$3:$B$1315, "&lt;=" &amp; EP$1, DataRegularSeason20242025!$D$3:$D$1315, $A23)+SUMIFS(DataRegularSeason20242025!$AB$3:$AB$1315,DataRegularSeason20242025!$B$3:$B$1315, "&lt;=" &amp; EP$1, DataRegularSeason20242025!$E$3:$E$1315, $A23)</f>
        <v>47</v>
      </c>
      <c r="EQ23">
        <f>SUMIFS(DataRegularSeason20242025!$AA$3:$AA$1315,DataRegularSeason20242025!$B$3:$B$1315, "&lt;=" &amp; EQ$1, DataRegularSeason20242025!$D$3:$D$1315, $A23)+SUMIFS(DataRegularSeason20242025!$AB$3:$AB$1315,DataRegularSeason20242025!$B$3:$B$1315, "&lt;=" &amp; EQ$1, DataRegularSeason20242025!$E$3:$E$1315, $A23)</f>
        <v>47</v>
      </c>
      <c r="ER23">
        <f>SUMIFS(DataRegularSeason20242025!$AA$3:$AA$1315,DataRegularSeason20242025!$B$3:$B$1315, "&lt;=" &amp; ER$1, DataRegularSeason20242025!$D$3:$D$1315, $A23)+SUMIFS(DataRegularSeason20242025!$AB$3:$AB$1315,DataRegularSeason20242025!$B$3:$B$1315, "&lt;=" &amp; ER$1, DataRegularSeason20242025!$E$3:$E$1315, $A23)</f>
        <v>47</v>
      </c>
      <c r="ES23">
        <f>SUMIFS(DataRegularSeason20242025!$AA$3:$AA$1315,DataRegularSeason20242025!$B$3:$B$1315, "&lt;=" &amp; ES$1, DataRegularSeason20242025!$D$3:$D$1315, $A23)+SUMIFS(DataRegularSeason20242025!$AB$3:$AB$1315,DataRegularSeason20242025!$B$3:$B$1315, "&lt;=" &amp; ES$1, DataRegularSeason20242025!$E$3:$E$1315, $A23)</f>
        <v>47</v>
      </c>
      <c r="ET23">
        <f>SUMIFS(DataRegularSeason20242025!$AA$3:$AA$1315,DataRegularSeason20242025!$B$3:$B$1315, "&lt;=" &amp; ET$1, DataRegularSeason20242025!$D$3:$D$1315, $A23)+SUMIFS(DataRegularSeason20242025!$AB$3:$AB$1315,DataRegularSeason20242025!$B$3:$B$1315, "&lt;=" &amp; ET$1, DataRegularSeason20242025!$E$3:$E$1315, $A23)</f>
        <v>47</v>
      </c>
      <c r="EU23">
        <f>SUMIFS(DataRegularSeason20242025!$AA$3:$AA$1315,DataRegularSeason20242025!$B$3:$B$1315, "&lt;=" &amp; EU$1, DataRegularSeason20242025!$D$3:$D$1315, $A23)+SUMIFS(DataRegularSeason20242025!$AB$3:$AB$1315,DataRegularSeason20242025!$B$3:$B$1315, "&lt;=" &amp; EU$1, DataRegularSeason20242025!$E$3:$E$1315, $A23)</f>
        <v>47</v>
      </c>
      <c r="EV23">
        <f>SUMIFS(DataRegularSeason20242025!$AA$3:$AA$1315,DataRegularSeason20242025!$B$3:$B$1315, "&lt;=" &amp; EV$1, DataRegularSeason20242025!$D$3:$D$1315, $A23)+SUMIFS(DataRegularSeason20242025!$AB$3:$AB$1315,DataRegularSeason20242025!$B$3:$B$1315, "&lt;=" &amp; EV$1, DataRegularSeason20242025!$E$3:$E$1315, $A23)</f>
        <v>47</v>
      </c>
      <c r="EW23">
        <f>SUMIFS(DataRegularSeason20242025!$AA$3:$AA$1315,DataRegularSeason20242025!$B$3:$B$1315, "&lt;=" &amp; EW$1, DataRegularSeason20242025!$D$3:$D$1315, $A23)+SUMIFS(DataRegularSeason20242025!$AB$3:$AB$1315,DataRegularSeason20242025!$B$3:$B$1315, "&lt;=" &amp; EW$1, DataRegularSeason20242025!$E$3:$E$1315, $A23)</f>
        <v>47</v>
      </c>
      <c r="EX23">
        <f>SUMIFS(DataRegularSeason20242025!$AA$3:$AA$1315,DataRegularSeason20242025!$B$3:$B$1315, "&lt;=" &amp; EX$1, DataRegularSeason20242025!$D$3:$D$1315, $A23)+SUMIFS(DataRegularSeason20242025!$AB$3:$AB$1315,DataRegularSeason20242025!$B$3:$B$1315, "&lt;=" &amp; EX$1, DataRegularSeason20242025!$E$3:$E$1315, $A23)</f>
        <v>47</v>
      </c>
      <c r="EY23">
        <f>SUMIFS(DataRegularSeason20242025!$AA$3:$AA$1315,DataRegularSeason20242025!$B$3:$B$1315, "&lt;=" &amp; EY$1, DataRegularSeason20242025!$D$3:$D$1315, $A23)+SUMIFS(DataRegularSeason20242025!$AB$3:$AB$1315,DataRegularSeason20242025!$B$3:$B$1315, "&lt;=" &amp; EY$1, DataRegularSeason20242025!$E$3:$E$1315, $A23)</f>
        <v>47</v>
      </c>
      <c r="EZ23">
        <f>SUMIFS(DataRegularSeason20242025!$AA$3:$AA$1315,DataRegularSeason20242025!$B$3:$B$1315, "&lt;=" &amp; EZ$1, DataRegularSeason20242025!$D$3:$D$1315, $A23)+SUMIFS(DataRegularSeason20242025!$AB$3:$AB$1315,DataRegularSeason20242025!$B$3:$B$1315, "&lt;=" &amp; EZ$1, DataRegularSeason20242025!$E$3:$E$1315, $A23)</f>
        <v>47</v>
      </c>
      <c r="FA23">
        <f>SUMIFS(DataRegularSeason20242025!$AA$3:$AA$1315,DataRegularSeason20242025!$B$3:$B$1315, "&lt;=" &amp; FA$1, DataRegularSeason20242025!$D$3:$D$1315, $A23)+SUMIFS(DataRegularSeason20242025!$AB$3:$AB$1315,DataRegularSeason20242025!$B$3:$B$1315, "&lt;=" &amp; FA$1, DataRegularSeason20242025!$E$3:$E$1315, $A23)</f>
        <v>47</v>
      </c>
      <c r="FB23">
        <f>SUMIFS(DataRegularSeason20242025!$AA$3:$AA$1315,DataRegularSeason20242025!$B$3:$B$1315, "&lt;=" &amp; FB$1, DataRegularSeason20242025!$D$3:$D$1315, $A23)+SUMIFS(DataRegularSeason20242025!$AB$3:$AB$1315,DataRegularSeason20242025!$B$3:$B$1315, "&lt;=" &amp; FB$1, DataRegularSeason20242025!$E$3:$E$1315, $A23)</f>
        <v>47</v>
      </c>
      <c r="FC23">
        <f>SUMIFS(DataRegularSeason20242025!$AA$3:$AA$1315,DataRegularSeason20242025!$B$3:$B$1315, "&lt;=" &amp; FC$1, DataRegularSeason20242025!$D$3:$D$1315, $A23)+SUMIFS(DataRegularSeason20242025!$AB$3:$AB$1315,DataRegularSeason20242025!$B$3:$B$1315, "&lt;=" &amp; FC$1, DataRegularSeason20242025!$E$3:$E$1315, $A23)</f>
        <v>47</v>
      </c>
      <c r="FD23">
        <f>SUMIFS(DataRegularSeason20242025!$AA$3:$AA$1315,DataRegularSeason20242025!$B$3:$B$1315, "&lt;=" &amp; FD$1, DataRegularSeason20242025!$D$3:$D$1315, $A23)+SUMIFS(DataRegularSeason20242025!$AB$3:$AB$1315,DataRegularSeason20242025!$B$3:$B$1315, "&lt;=" &amp; FD$1, DataRegularSeason20242025!$E$3:$E$1315, $A23)</f>
        <v>47</v>
      </c>
      <c r="FE23">
        <f>SUMIFS(DataRegularSeason20242025!$AA$3:$AA$1315,DataRegularSeason20242025!$B$3:$B$1315, "&lt;=" &amp; FE$1, DataRegularSeason20242025!$D$3:$D$1315, $A23)+SUMIFS(DataRegularSeason20242025!$AB$3:$AB$1315,DataRegularSeason20242025!$B$3:$B$1315, "&lt;=" &amp; FE$1, DataRegularSeason20242025!$E$3:$E$1315, $A23)</f>
        <v>47</v>
      </c>
      <c r="FF23">
        <f>SUMIFS(DataRegularSeason20242025!$AA$3:$AA$1315,DataRegularSeason20242025!$B$3:$B$1315, "&lt;=" &amp; FF$1, DataRegularSeason20242025!$D$3:$D$1315, $A23)+SUMIFS(DataRegularSeason20242025!$AB$3:$AB$1315,DataRegularSeason20242025!$B$3:$B$1315, "&lt;=" &amp; FF$1, DataRegularSeason20242025!$E$3:$E$1315, $A23)</f>
        <v>47</v>
      </c>
      <c r="FG23">
        <f>SUMIFS(DataRegularSeason20242025!$AA$3:$AA$1315,DataRegularSeason20242025!$B$3:$B$1315, "&lt;=" &amp; FG$1, DataRegularSeason20242025!$D$3:$D$1315, $A23)+SUMIFS(DataRegularSeason20242025!$AB$3:$AB$1315,DataRegularSeason20242025!$B$3:$B$1315, "&lt;=" &amp; FG$1, DataRegularSeason20242025!$E$3:$E$1315, $A23)</f>
        <v>47</v>
      </c>
      <c r="FH23">
        <f>SUMIFS(DataRegularSeason20242025!$AA$3:$AA$1315,DataRegularSeason20242025!$B$3:$B$1315, "&lt;=" &amp; FH$1, DataRegularSeason20242025!$D$3:$D$1315, $A23)+SUMIFS(DataRegularSeason20242025!$AB$3:$AB$1315,DataRegularSeason20242025!$B$3:$B$1315, "&lt;=" &amp; FH$1, DataRegularSeason20242025!$E$3:$E$1315, $A23)</f>
        <v>47</v>
      </c>
      <c r="FI23">
        <f>SUMIFS(DataRegularSeason20242025!$AA$3:$AA$1315,DataRegularSeason20242025!$B$3:$B$1315, "&lt;=" &amp; FI$1, DataRegularSeason20242025!$D$3:$D$1315, $A23)+SUMIFS(DataRegularSeason20242025!$AB$3:$AB$1315,DataRegularSeason20242025!$B$3:$B$1315, "&lt;=" &amp; FI$1, DataRegularSeason20242025!$E$3:$E$1315, $A23)</f>
        <v>47</v>
      </c>
      <c r="FJ23">
        <f>SUMIFS(DataRegularSeason20242025!$AA$3:$AA$1315,DataRegularSeason20242025!$B$3:$B$1315, "&lt;=" &amp; FJ$1, DataRegularSeason20242025!$D$3:$D$1315, $A23)+SUMIFS(DataRegularSeason20242025!$AB$3:$AB$1315,DataRegularSeason20242025!$B$3:$B$1315, "&lt;=" &amp; FJ$1, DataRegularSeason20242025!$E$3:$E$1315, $A23)</f>
        <v>47</v>
      </c>
      <c r="FK23">
        <f>SUMIFS(DataRegularSeason20242025!$AA$3:$AA$1315,DataRegularSeason20242025!$B$3:$B$1315, "&lt;=" &amp; FK$1, DataRegularSeason20242025!$D$3:$D$1315, $A23)+SUMIFS(DataRegularSeason20242025!$AB$3:$AB$1315,DataRegularSeason20242025!$B$3:$B$1315, "&lt;=" &amp; FK$1, DataRegularSeason20242025!$E$3:$E$1315, $A23)</f>
        <v>47</v>
      </c>
      <c r="FL23">
        <f>SUMIFS(DataRegularSeason20242025!$AA$3:$AA$1315,DataRegularSeason20242025!$B$3:$B$1315, "&lt;=" &amp; FL$1, DataRegularSeason20242025!$D$3:$D$1315, $A23)+SUMIFS(DataRegularSeason20242025!$AB$3:$AB$1315,DataRegularSeason20242025!$B$3:$B$1315, "&lt;=" &amp; FL$1, DataRegularSeason20242025!$E$3:$E$1315, $A23)</f>
        <v>47</v>
      </c>
      <c r="FM23">
        <f>SUMIFS(DataRegularSeason20242025!$AA$3:$AA$1315,DataRegularSeason20242025!$B$3:$B$1315, "&lt;=" &amp; FM$1, DataRegularSeason20242025!$D$3:$D$1315, $A23)+SUMIFS(DataRegularSeason20242025!$AB$3:$AB$1315,DataRegularSeason20242025!$B$3:$B$1315, "&lt;=" &amp; FM$1, DataRegularSeason20242025!$E$3:$E$1315, $A23)</f>
        <v>47</v>
      </c>
      <c r="FN23">
        <f>SUMIFS(DataRegularSeason20242025!$AA$3:$AA$1315,DataRegularSeason20242025!$B$3:$B$1315, "&lt;=" &amp; FN$1, DataRegularSeason20242025!$D$3:$D$1315, $A23)+SUMIFS(DataRegularSeason20242025!$AB$3:$AB$1315,DataRegularSeason20242025!$B$3:$B$1315, "&lt;=" &amp; FN$1, DataRegularSeason20242025!$E$3:$E$1315, $A23)</f>
        <v>47</v>
      </c>
      <c r="FO23">
        <f>SUMIFS(DataRegularSeason20242025!$AA$3:$AA$1315,DataRegularSeason20242025!$B$3:$B$1315, "&lt;=" &amp; FO$1, DataRegularSeason20242025!$D$3:$D$1315, $A23)+SUMIFS(DataRegularSeason20242025!$AB$3:$AB$1315,DataRegularSeason20242025!$B$3:$B$1315, "&lt;=" &amp; FO$1, DataRegularSeason20242025!$E$3:$E$1315, $A23)</f>
        <v>47</v>
      </c>
      <c r="FP23">
        <f>SUMIFS(DataRegularSeason20242025!$AA$3:$AA$1315,DataRegularSeason20242025!$B$3:$B$1315, "&lt;=" &amp; FP$1, DataRegularSeason20242025!$D$3:$D$1315, $A23)+SUMIFS(DataRegularSeason20242025!$AB$3:$AB$1315,DataRegularSeason20242025!$B$3:$B$1315, "&lt;=" &amp; FP$1, DataRegularSeason20242025!$E$3:$E$1315, $A23)</f>
        <v>47</v>
      </c>
      <c r="FQ23">
        <f>SUMIFS(DataRegularSeason20242025!$AA$3:$AA$1315,DataRegularSeason20242025!$B$3:$B$1315, "&lt;=" &amp; FQ$1, DataRegularSeason20242025!$D$3:$D$1315, $A23)+SUMIFS(DataRegularSeason20242025!$AB$3:$AB$1315,DataRegularSeason20242025!$B$3:$B$1315, "&lt;=" &amp; FQ$1, DataRegularSeason20242025!$E$3:$E$1315, $A23)</f>
        <v>47</v>
      </c>
      <c r="FR23">
        <f>SUMIFS(DataRegularSeason20242025!$AA$3:$AA$1315,DataRegularSeason20242025!$B$3:$B$1315, "&lt;=" &amp; FR$1, DataRegularSeason20242025!$D$3:$D$1315, $A23)+SUMIFS(DataRegularSeason20242025!$AB$3:$AB$1315,DataRegularSeason20242025!$B$3:$B$1315, "&lt;=" &amp; FR$1, DataRegularSeason20242025!$E$3:$E$1315, $A23)</f>
        <v>47</v>
      </c>
      <c r="FS23">
        <f>SUMIFS(DataRegularSeason20242025!$AA$3:$AA$1315,DataRegularSeason20242025!$B$3:$B$1315, "&lt;=" &amp; FS$1, DataRegularSeason20242025!$D$3:$D$1315, $A23)+SUMIFS(DataRegularSeason20242025!$AB$3:$AB$1315,DataRegularSeason20242025!$B$3:$B$1315, "&lt;=" &amp; FS$1, DataRegularSeason20242025!$E$3:$E$1315, $A23)</f>
        <v>47</v>
      </c>
      <c r="FT23">
        <f>SUMIFS(DataRegularSeason20242025!$AA$3:$AA$1315,DataRegularSeason20242025!$B$3:$B$1315, "&lt;=" &amp; FT$1, DataRegularSeason20242025!$D$3:$D$1315, $A23)+SUMIFS(DataRegularSeason20242025!$AB$3:$AB$1315,DataRegularSeason20242025!$B$3:$B$1315, "&lt;=" &amp; FT$1, DataRegularSeason20242025!$E$3:$E$1315, $A23)</f>
        <v>47</v>
      </c>
      <c r="FU23">
        <f>SUMIFS(DataRegularSeason20242025!$AA$3:$AA$1315,DataRegularSeason20242025!$B$3:$B$1315, "&lt;=" &amp; FU$1, DataRegularSeason20242025!$D$3:$D$1315, $A23)+SUMIFS(DataRegularSeason20242025!$AB$3:$AB$1315,DataRegularSeason20242025!$B$3:$B$1315, "&lt;=" &amp; FU$1, DataRegularSeason20242025!$E$3:$E$1315, $A23)</f>
        <v>47</v>
      </c>
      <c r="FV23">
        <f>SUMIFS(DataRegularSeason20242025!$AA$3:$AA$1315,DataRegularSeason20242025!$B$3:$B$1315, "&lt;=" &amp; FV$1, DataRegularSeason20242025!$D$3:$D$1315, $A23)+SUMIFS(DataRegularSeason20242025!$AB$3:$AB$1315,DataRegularSeason20242025!$B$3:$B$1315, "&lt;=" &amp; FV$1, DataRegularSeason20242025!$E$3:$E$1315, $A23)</f>
        <v>47</v>
      </c>
      <c r="FW23">
        <f>SUMIFS(DataRegularSeason20242025!$AA$3:$AA$1315,DataRegularSeason20242025!$B$3:$B$1315, "&lt;=" &amp; FW$1, DataRegularSeason20242025!$D$3:$D$1315, $A23)+SUMIFS(DataRegularSeason20242025!$AB$3:$AB$1315,DataRegularSeason20242025!$B$3:$B$1315, "&lt;=" &amp; FW$1, DataRegularSeason20242025!$E$3:$E$1315, $A23)</f>
        <v>47</v>
      </c>
      <c r="FX23">
        <f>SUMIFS(DataRegularSeason20242025!$AA$3:$AA$1315,DataRegularSeason20242025!$B$3:$B$1315, "&lt;=" &amp; FX$1, DataRegularSeason20242025!$D$3:$D$1315, $A23)+SUMIFS(DataRegularSeason20242025!$AB$3:$AB$1315,DataRegularSeason20242025!$B$3:$B$1315, "&lt;=" &amp; FX$1, DataRegularSeason20242025!$E$3:$E$1315, $A23)</f>
        <v>47</v>
      </c>
      <c r="FY23">
        <f>SUMIFS(DataRegularSeason20242025!$AA$3:$AA$1315,DataRegularSeason20242025!$B$3:$B$1315, "&lt;=" &amp; FY$1, DataRegularSeason20242025!$D$3:$D$1315, $A23)+SUMIFS(DataRegularSeason20242025!$AB$3:$AB$1315,DataRegularSeason20242025!$B$3:$B$1315, "&lt;=" &amp; FY$1, DataRegularSeason20242025!$E$3:$E$1315, $A23)</f>
        <v>47</v>
      </c>
      <c r="FZ23">
        <f>SUMIFS(DataRegularSeason20242025!$AA$3:$AA$1315,DataRegularSeason20242025!$B$3:$B$1315, "&lt;=" &amp; FZ$1, DataRegularSeason20242025!$D$3:$D$1315, $A23)+SUMIFS(DataRegularSeason20242025!$AB$3:$AB$1315,DataRegularSeason20242025!$B$3:$B$1315, "&lt;=" &amp; FZ$1, DataRegularSeason20242025!$E$3:$E$1315, $A23)</f>
        <v>47</v>
      </c>
      <c r="GA23">
        <f>SUMIFS(DataRegularSeason20242025!$AA$3:$AA$1315,DataRegularSeason20242025!$B$3:$B$1315, "&lt;=" &amp; GA$1, DataRegularSeason20242025!$D$3:$D$1315, $A23)+SUMIFS(DataRegularSeason20242025!$AB$3:$AB$1315,DataRegularSeason20242025!$B$3:$B$1315, "&lt;=" &amp; GA$1, DataRegularSeason20242025!$E$3:$E$1315, $A23)</f>
        <v>47</v>
      </c>
      <c r="GB23">
        <f>SUMIFS(DataRegularSeason20242025!$AA$3:$AA$1315,DataRegularSeason20242025!$B$3:$B$1315, "&lt;=" &amp; GB$1, DataRegularSeason20242025!$D$3:$D$1315, $A23)+SUMIFS(DataRegularSeason20242025!$AB$3:$AB$1315,DataRegularSeason20242025!$B$3:$B$1315, "&lt;=" &amp; GB$1, DataRegularSeason20242025!$E$3:$E$1315, $A23)</f>
        <v>47</v>
      </c>
      <c r="GC23">
        <f>SUMIFS(DataRegularSeason20242025!$AA$3:$AA$1315,DataRegularSeason20242025!$B$3:$B$1315, "&lt;=" &amp; GC$1, DataRegularSeason20242025!$D$3:$D$1315, $A23)+SUMIFS(DataRegularSeason20242025!$AB$3:$AB$1315,DataRegularSeason20242025!$B$3:$B$1315, "&lt;=" &amp; GC$1, DataRegularSeason20242025!$E$3:$E$1315, $A23)</f>
        <v>47</v>
      </c>
      <c r="GD23">
        <f>SUMIFS(DataRegularSeason20242025!$AA$3:$AA$1315,DataRegularSeason20242025!$B$3:$B$1315, "&lt;=" &amp; GD$1, DataRegularSeason20242025!$D$3:$D$1315, $A23)+SUMIFS(DataRegularSeason20242025!$AB$3:$AB$1315,DataRegularSeason20242025!$B$3:$B$1315, "&lt;=" &amp; GD$1, DataRegularSeason20242025!$E$3:$E$1315, $A23)</f>
        <v>47</v>
      </c>
      <c r="GE23">
        <f>SUMIFS(DataRegularSeason20242025!$AA$3:$AA$1315,DataRegularSeason20242025!$B$3:$B$1315, "&lt;=" &amp; GE$1, DataRegularSeason20242025!$D$3:$D$1315, $A23)+SUMIFS(DataRegularSeason20242025!$AB$3:$AB$1315,DataRegularSeason20242025!$B$3:$B$1315, "&lt;=" &amp; GE$1, DataRegularSeason20242025!$E$3:$E$1315, $A23)</f>
        <v>47</v>
      </c>
      <c r="GF23">
        <f>SUMIFS(DataRegularSeason20242025!$AA$3:$AA$1315,DataRegularSeason20242025!$B$3:$B$1315, "&lt;=" &amp; GF$1, DataRegularSeason20242025!$D$3:$D$1315, $A23)+SUMIFS(DataRegularSeason20242025!$AB$3:$AB$1315,DataRegularSeason20242025!$B$3:$B$1315, "&lt;=" &amp; GF$1, DataRegularSeason20242025!$E$3:$E$1315, $A23)</f>
        <v>47</v>
      </c>
      <c r="GG23">
        <f>SUMIFS(DataRegularSeason20242025!$AA$3:$AA$1315,DataRegularSeason20242025!$B$3:$B$1315, "&lt;=" &amp; GG$1, DataRegularSeason20242025!$D$3:$D$1315, $A23)+SUMIFS(DataRegularSeason20242025!$AB$3:$AB$1315,DataRegularSeason20242025!$B$3:$B$1315, "&lt;=" &amp; GG$1, DataRegularSeason20242025!$E$3:$E$1315, $A23)</f>
        <v>47</v>
      </c>
      <c r="GH23">
        <f>SUMIFS(DataRegularSeason20242025!$AA$3:$AA$1315,DataRegularSeason20242025!$B$3:$B$1315, "&lt;=" &amp; GH$1, DataRegularSeason20242025!$D$3:$D$1315, $A23)+SUMIFS(DataRegularSeason20242025!$AB$3:$AB$1315,DataRegularSeason20242025!$B$3:$B$1315, "&lt;=" &amp; GH$1, DataRegularSeason20242025!$E$3:$E$1315, $A23)</f>
        <v>47</v>
      </c>
      <c r="GI23">
        <f>SUMIFS(DataRegularSeason20242025!$AA$3:$AA$1315,DataRegularSeason20242025!$B$3:$B$1315, "&lt;=" &amp; GI$1, DataRegularSeason20242025!$D$3:$D$1315, $A23)+SUMIFS(DataRegularSeason20242025!$AB$3:$AB$1315,DataRegularSeason20242025!$B$3:$B$1315, "&lt;=" &amp; GI$1, DataRegularSeason20242025!$E$3:$E$1315, $A23)</f>
        <v>47</v>
      </c>
      <c r="GJ23">
        <f>SUMIFS(DataRegularSeason20242025!$AA$3:$AA$1315,DataRegularSeason20242025!$B$3:$B$1315, "&lt;=" &amp; GJ$1, DataRegularSeason20242025!$D$3:$D$1315, $A23)+SUMIFS(DataRegularSeason20242025!$AB$3:$AB$1315,DataRegularSeason20242025!$B$3:$B$1315, "&lt;=" &amp; GJ$1, DataRegularSeason20242025!$E$3:$E$1315, $A23)</f>
        <v>47</v>
      </c>
      <c r="GK23">
        <f>SUMIFS(DataRegularSeason20242025!$AA$3:$AA$1315,DataRegularSeason20242025!$B$3:$B$1315, "&lt;=" &amp; GK$1, DataRegularSeason20242025!$D$3:$D$1315, $A23)+SUMIFS(DataRegularSeason20242025!$AB$3:$AB$1315,DataRegularSeason20242025!$B$3:$B$1315, "&lt;=" &amp; GK$1, DataRegularSeason20242025!$E$3:$E$1315, $A23)</f>
        <v>47</v>
      </c>
      <c r="GL23">
        <f>SUMIFS(DataRegularSeason20242025!$AA$3:$AA$1315,DataRegularSeason20242025!$B$3:$B$1315, "&lt;=" &amp; GL$1, DataRegularSeason20242025!$D$3:$D$1315, $A23)+SUMIFS(DataRegularSeason20242025!$AB$3:$AB$1315,DataRegularSeason20242025!$B$3:$B$1315, "&lt;=" &amp; GL$1, DataRegularSeason20242025!$E$3:$E$1315, $A23)</f>
        <v>47</v>
      </c>
      <c r="GM23">
        <f>SUMIFS(DataRegularSeason20242025!$AA$3:$AA$1315,DataRegularSeason20242025!$B$3:$B$1315, "&lt;=" &amp; GM$1, DataRegularSeason20242025!$D$3:$D$1315, $A23)+SUMIFS(DataRegularSeason20242025!$AB$3:$AB$1315,DataRegularSeason20242025!$B$3:$B$1315, "&lt;=" &amp; GM$1, DataRegularSeason20242025!$E$3:$E$1315, $A23)</f>
        <v>47</v>
      </c>
      <c r="GN23">
        <f>SUMIFS(DataRegularSeason20242025!$AA$3:$AA$1315,DataRegularSeason20242025!$B$3:$B$1315, "&lt;=" &amp; GN$1, DataRegularSeason20242025!$D$3:$D$1315, $A23)+SUMIFS(DataRegularSeason20242025!$AB$3:$AB$1315,DataRegularSeason20242025!$B$3:$B$1315, "&lt;=" &amp; GN$1, DataRegularSeason20242025!$E$3:$E$1315, $A23)</f>
        <v>47</v>
      </c>
      <c r="GO23">
        <f>SUMIFS(DataRegularSeason20242025!$AA$3:$AA$1315,DataRegularSeason20242025!$B$3:$B$1315, "&lt;=" &amp; GO$1, DataRegularSeason20242025!$D$3:$D$1315, $A23)+SUMIFS(DataRegularSeason20242025!$AB$3:$AB$1315,DataRegularSeason20242025!$B$3:$B$1315, "&lt;=" &amp; GO$1, DataRegularSeason20242025!$E$3:$E$1315, $A23)</f>
        <v>47</v>
      </c>
      <c r="GP23">
        <f>SUMIFS(DataRegularSeason20242025!$AA$3:$AA$1315,DataRegularSeason20242025!$B$3:$B$1315, "&lt;=" &amp; GP$1, DataRegularSeason20242025!$D$3:$D$1315, $A23)+SUMIFS(DataRegularSeason20242025!$AB$3:$AB$1315,DataRegularSeason20242025!$B$3:$B$1315, "&lt;=" &amp; GP$1, DataRegularSeason20242025!$E$3:$E$1315, $A23)</f>
        <v>47</v>
      </c>
      <c r="GQ23">
        <f>SUMIFS(DataRegularSeason20242025!$AA$3:$AA$1315,DataRegularSeason20242025!$B$3:$B$1315, "&lt;=" &amp; GQ$1, DataRegularSeason20242025!$D$3:$D$1315, $A23)+SUMIFS(DataRegularSeason20242025!$AB$3:$AB$1315,DataRegularSeason20242025!$B$3:$B$1315, "&lt;=" &amp; GQ$1, DataRegularSeason20242025!$E$3:$E$1315, $A23)</f>
        <v>47</v>
      </c>
      <c r="GR23">
        <f>SUMIFS(DataRegularSeason20242025!$AA$3:$AA$1315,DataRegularSeason20242025!$B$3:$B$1315, "&lt;=" &amp; GR$1, DataRegularSeason20242025!$D$3:$D$1315, $A23)+SUMIFS(DataRegularSeason20242025!$AB$3:$AB$1315,DataRegularSeason20242025!$B$3:$B$1315, "&lt;=" &amp; GR$1, DataRegularSeason20242025!$E$3:$E$1315, $A23)</f>
        <v>47</v>
      </c>
      <c r="GS23">
        <f>SUMIFS(DataRegularSeason20242025!$AA$3:$AA$1315,DataRegularSeason20242025!$B$3:$B$1315, "&lt;=" &amp; GS$1, DataRegularSeason20242025!$D$3:$D$1315, $A23)+SUMIFS(DataRegularSeason20242025!$AB$3:$AB$1315,DataRegularSeason20242025!$B$3:$B$1315, "&lt;=" &amp; GS$1, DataRegularSeason20242025!$E$3:$E$1315, $A23)</f>
        <v>47</v>
      </c>
      <c r="GT23">
        <f>SUMIFS(DataRegularSeason20242025!$AA$3:$AA$1315,DataRegularSeason20242025!$B$3:$B$1315, "&lt;=" &amp; GT$1, DataRegularSeason20242025!$D$3:$D$1315, $A23)+SUMIFS(DataRegularSeason20242025!$AB$3:$AB$1315,DataRegularSeason20242025!$B$3:$B$1315, "&lt;=" &amp; GT$1, DataRegularSeason20242025!$E$3:$E$1315, $A23)</f>
        <v>47</v>
      </c>
      <c r="GU23">
        <f>SUMIFS(DataRegularSeason20242025!$AA$3:$AA$1315,DataRegularSeason20242025!$B$3:$B$1315, "&lt;=" &amp; GU$1, DataRegularSeason20242025!$D$3:$D$1315, $A23)+SUMIFS(DataRegularSeason20242025!$AB$3:$AB$1315,DataRegularSeason20242025!$B$3:$B$1315, "&lt;=" &amp; GU$1, DataRegularSeason20242025!$E$3:$E$1315, $A23)</f>
        <v>47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41</v>
      </c>
      <c r="DK24">
        <f>SUMIFS(DataRegularSeason20242025!$AA$3:$AA$1315,DataRegularSeason20242025!$B$3:$B$1315, "&lt;=" &amp; DK$1, DataRegularSeason20242025!$D$3:$D$1315, $A24)+SUMIFS(DataRegularSeason20242025!$AB$3:$AB$1315,DataRegularSeason20242025!$B$3:$B$1315, "&lt;=" &amp; DK$1, DataRegularSeason20242025!$E$3:$E$1315, $A24)</f>
        <v>41</v>
      </c>
      <c r="DL24">
        <f>SUMIFS(DataRegularSeason20242025!$AA$3:$AA$1315,DataRegularSeason20242025!$B$3:$B$1315, "&lt;=" &amp; DL$1, DataRegularSeason20242025!$D$3:$D$1315, $A24)+SUMIFS(DataRegularSeason20242025!$AB$3:$AB$1315,DataRegularSeason20242025!$B$3:$B$1315, "&lt;=" &amp; DL$1, DataRegularSeason20242025!$E$3:$E$1315, $A24)</f>
        <v>41</v>
      </c>
      <c r="DM24">
        <f>SUMIFS(DataRegularSeason20242025!$AA$3:$AA$1315,DataRegularSeason20242025!$B$3:$B$1315, "&lt;=" &amp; DM$1, DataRegularSeason20242025!$D$3:$D$1315, $A24)+SUMIFS(DataRegularSeason20242025!$AB$3:$AB$1315,DataRegularSeason20242025!$B$3:$B$1315, "&lt;=" &amp; DM$1, DataRegularSeason20242025!$E$3:$E$1315, $A24)</f>
        <v>41</v>
      </c>
      <c r="DN24">
        <f>SUMIFS(DataRegularSeason20242025!$AA$3:$AA$1315,DataRegularSeason20242025!$B$3:$B$1315, "&lt;=" &amp; DN$1, DataRegularSeason20242025!$D$3:$D$1315, $A24)+SUMIFS(DataRegularSeason20242025!$AB$3:$AB$1315,DataRegularSeason20242025!$B$3:$B$1315, "&lt;=" &amp; DN$1, DataRegularSeason20242025!$E$3:$E$1315, $A24)</f>
        <v>41</v>
      </c>
      <c r="DO24">
        <f>SUMIFS(DataRegularSeason20242025!$AA$3:$AA$1315,DataRegularSeason20242025!$B$3:$B$1315, "&lt;=" &amp; DO$1, DataRegularSeason20242025!$D$3:$D$1315, $A24)+SUMIFS(DataRegularSeason20242025!$AB$3:$AB$1315,DataRegularSeason20242025!$B$3:$B$1315, "&lt;=" &amp; DO$1, DataRegularSeason20242025!$E$3:$E$1315, $A24)</f>
        <v>41</v>
      </c>
      <c r="DP24">
        <f>SUMIFS(DataRegularSeason20242025!$AA$3:$AA$1315,DataRegularSeason20242025!$B$3:$B$1315, "&lt;=" &amp; DP$1, DataRegularSeason20242025!$D$3:$D$1315, $A24)+SUMIFS(DataRegularSeason20242025!$AB$3:$AB$1315,DataRegularSeason20242025!$B$3:$B$1315, "&lt;=" &amp; DP$1, DataRegularSeason20242025!$E$3:$E$1315, $A24)</f>
        <v>41</v>
      </c>
      <c r="DQ24">
        <f>SUMIFS(DataRegularSeason20242025!$AA$3:$AA$1315,DataRegularSeason20242025!$B$3:$B$1315, "&lt;=" &amp; DQ$1, DataRegularSeason20242025!$D$3:$D$1315, $A24)+SUMIFS(DataRegularSeason20242025!$AB$3:$AB$1315,DataRegularSeason20242025!$B$3:$B$1315, "&lt;=" &amp; DQ$1, DataRegularSeason20242025!$E$3:$E$1315, $A24)</f>
        <v>41</v>
      </c>
      <c r="DR24">
        <f>SUMIFS(DataRegularSeason20242025!$AA$3:$AA$1315,DataRegularSeason20242025!$B$3:$B$1315, "&lt;=" &amp; DR$1, DataRegularSeason20242025!$D$3:$D$1315, $A24)+SUMIFS(DataRegularSeason20242025!$AB$3:$AB$1315,DataRegularSeason20242025!$B$3:$B$1315, "&lt;=" &amp; DR$1, DataRegularSeason20242025!$E$3:$E$1315, $A24)</f>
        <v>41</v>
      </c>
      <c r="DS24">
        <f>SUMIFS(DataRegularSeason20242025!$AA$3:$AA$1315,DataRegularSeason20242025!$B$3:$B$1315, "&lt;=" &amp; DS$1, DataRegularSeason20242025!$D$3:$D$1315, $A24)+SUMIFS(DataRegularSeason20242025!$AB$3:$AB$1315,DataRegularSeason20242025!$B$3:$B$1315, "&lt;=" &amp; DS$1, DataRegularSeason20242025!$E$3:$E$1315, $A24)</f>
        <v>41</v>
      </c>
      <c r="DT24">
        <f>SUMIFS(DataRegularSeason20242025!$AA$3:$AA$1315,DataRegularSeason20242025!$B$3:$B$1315, "&lt;=" &amp; DT$1, DataRegularSeason20242025!$D$3:$D$1315, $A24)+SUMIFS(DataRegularSeason20242025!$AB$3:$AB$1315,DataRegularSeason20242025!$B$3:$B$1315, "&lt;=" &amp; DT$1, DataRegularSeason20242025!$E$3:$E$1315, $A24)</f>
        <v>41</v>
      </c>
      <c r="DU24">
        <f>SUMIFS(DataRegularSeason20242025!$AA$3:$AA$1315,DataRegularSeason20242025!$B$3:$B$1315, "&lt;=" &amp; DU$1, DataRegularSeason20242025!$D$3:$D$1315, $A24)+SUMIFS(DataRegularSeason20242025!$AB$3:$AB$1315,DataRegularSeason20242025!$B$3:$B$1315, "&lt;=" &amp; DU$1, DataRegularSeason20242025!$E$3:$E$1315, $A24)</f>
        <v>41</v>
      </c>
      <c r="DV24">
        <f>SUMIFS(DataRegularSeason20242025!$AA$3:$AA$1315,DataRegularSeason20242025!$B$3:$B$1315, "&lt;=" &amp; DV$1, DataRegularSeason20242025!$D$3:$D$1315, $A24)+SUMIFS(DataRegularSeason20242025!$AB$3:$AB$1315,DataRegularSeason20242025!$B$3:$B$1315, "&lt;=" &amp; DV$1, DataRegularSeason20242025!$E$3:$E$1315, $A24)</f>
        <v>41</v>
      </c>
      <c r="DW24">
        <f>SUMIFS(DataRegularSeason20242025!$AA$3:$AA$1315,DataRegularSeason20242025!$B$3:$B$1315, "&lt;=" &amp; DW$1, DataRegularSeason20242025!$D$3:$D$1315, $A24)+SUMIFS(DataRegularSeason20242025!$AB$3:$AB$1315,DataRegularSeason20242025!$B$3:$B$1315, "&lt;=" &amp; DW$1, DataRegularSeason20242025!$E$3:$E$1315, $A24)</f>
        <v>41</v>
      </c>
      <c r="DX24">
        <f>SUMIFS(DataRegularSeason20242025!$AA$3:$AA$1315,DataRegularSeason20242025!$B$3:$B$1315, "&lt;=" &amp; DX$1, DataRegularSeason20242025!$D$3:$D$1315, $A24)+SUMIFS(DataRegularSeason20242025!$AB$3:$AB$1315,DataRegularSeason20242025!$B$3:$B$1315, "&lt;=" &amp; DX$1, DataRegularSeason20242025!$E$3:$E$1315, $A24)</f>
        <v>41</v>
      </c>
      <c r="DY24">
        <f>SUMIFS(DataRegularSeason20242025!$AA$3:$AA$1315,DataRegularSeason20242025!$B$3:$B$1315, "&lt;=" &amp; DY$1, DataRegularSeason20242025!$D$3:$D$1315, $A24)+SUMIFS(DataRegularSeason20242025!$AB$3:$AB$1315,DataRegularSeason20242025!$B$3:$B$1315, "&lt;=" &amp; DY$1, DataRegularSeason20242025!$E$3:$E$1315, $A24)</f>
        <v>41</v>
      </c>
      <c r="DZ24">
        <f>SUMIFS(DataRegularSeason20242025!$AA$3:$AA$1315,DataRegularSeason20242025!$B$3:$B$1315, "&lt;=" &amp; DZ$1, DataRegularSeason20242025!$D$3:$D$1315, $A24)+SUMIFS(DataRegularSeason20242025!$AB$3:$AB$1315,DataRegularSeason20242025!$B$3:$B$1315, "&lt;=" &amp; DZ$1, DataRegularSeason20242025!$E$3:$E$1315, $A24)</f>
        <v>41</v>
      </c>
      <c r="EA24">
        <f>SUMIFS(DataRegularSeason20242025!$AA$3:$AA$1315,DataRegularSeason20242025!$B$3:$B$1315, "&lt;=" &amp; EA$1, DataRegularSeason20242025!$D$3:$D$1315, $A24)+SUMIFS(DataRegularSeason20242025!$AB$3:$AB$1315,DataRegularSeason20242025!$B$3:$B$1315, "&lt;=" &amp; EA$1, DataRegularSeason20242025!$E$3:$E$1315, $A24)</f>
        <v>41</v>
      </c>
      <c r="EB24">
        <f>SUMIFS(DataRegularSeason20242025!$AA$3:$AA$1315,DataRegularSeason20242025!$B$3:$B$1315, "&lt;=" &amp; EB$1, DataRegularSeason20242025!$D$3:$D$1315, $A24)+SUMIFS(DataRegularSeason20242025!$AB$3:$AB$1315,DataRegularSeason20242025!$B$3:$B$1315, "&lt;=" &amp; EB$1, DataRegularSeason20242025!$E$3:$E$1315, $A24)</f>
        <v>41</v>
      </c>
      <c r="EC24">
        <f>SUMIFS(DataRegularSeason20242025!$AA$3:$AA$1315,DataRegularSeason20242025!$B$3:$B$1315, "&lt;=" &amp; EC$1, DataRegularSeason20242025!$D$3:$D$1315, $A24)+SUMIFS(DataRegularSeason20242025!$AB$3:$AB$1315,DataRegularSeason20242025!$B$3:$B$1315, "&lt;=" &amp; EC$1, DataRegularSeason20242025!$E$3:$E$1315, $A24)</f>
        <v>41</v>
      </c>
      <c r="ED24">
        <f>SUMIFS(DataRegularSeason20242025!$AA$3:$AA$1315,DataRegularSeason20242025!$B$3:$B$1315, "&lt;=" &amp; ED$1, DataRegularSeason20242025!$D$3:$D$1315, $A24)+SUMIFS(DataRegularSeason20242025!$AB$3:$AB$1315,DataRegularSeason20242025!$B$3:$B$1315, "&lt;=" &amp; ED$1, DataRegularSeason20242025!$E$3:$E$1315, $A24)</f>
        <v>41</v>
      </c>
      <c r="EE24">
        <f>SUMIFS(DataRegularSeason20242025!$AA$3:$AA$1315,DataRegularSeason20242025!$B$3:$B$1315, "&lt;=" &amp; EE$1, DataRegularSeason20242025!$D$3:$D$1315, $A24)+SUMIFS(DataRegularSeason20242025!$AB$3:$AB$1315,DataRegularSeason20242025!$B$3:$B$1315, "&lt;=" &amp; EE$1, DataRegularSeason20242025!$E$3:$E$1315, $A24)</f>
        <v>41</v>
      </c>
      <c r="EF24">
        <f>SUMIFS(DataRegularSeason20242025!$AA$3:$AA$1315,DataRegularSeason20242025!$B$3:$B$1315, "&lt;=" &amp; EF$1, DataRegularSeason20242025!$D$3:$D$1315, $A24)+SUMIFS(DataRegularSeason20242025!$AB$3:$AB$1315,DataRegularSeason20242025!$B$3:$B$1315, "&lt;=" &amp; EF$1, DataRegularSeason20242025!$E$3:$E$1315, $A24)</f>
        <v>41</v>
      </c>
      <c r="EG24">
        <f>SUMIFS(DataRegularSeason20242025!$AA$3:$AA$1315,DataRegularSeason20242025!$B$3:$B$1315, "&lt;=" &amp; EG$1, DataRegularSeason20242025!$D$3:$D$1315, $A24)+SUMIFS(DataRegularSeason20242025!$AB$3:$AB$1315,DataRegularSeason20242025!$B$3:$B$1315, "&lt;=" &amp; EG$1, DataRegularSeason20242025!$E$3:$E$1315, $A24)</f>
        <v>41</v>
      </c>
      <c r="EH24">
        <f>SUMIFS(DataRegularSeason20242025!$AA$3:$AA$1315,DataRegularSeason20242025!$B$3:$B$1315, "&lt;=" &amp; EH$1, DataRegularSeason20242025!$D$3:$D$1315, $A24)+SUMIFS(DataRegularSeason20242025!$AB$3:$AB$1315,DataRegularSeason20242025!$B$3:$B$1315, "&lt;=" &amp; EH$1, DataRegularSeason20242025!$E$3:$E$1315, $A24)</f>
        <v>41</v>
      </c>
      <c r="EI24">
        <f>SUMIFS(DataRegularSeason20242025!$AA$3:$AA$1315,DataRegularSeason20242025!$B$3:$B$1315, "&lt;=" &amp; EI$1, DataRegularSeason20242025!$D$3:$D$1315, $A24)+SUMIFS(DataRegularSeason20242025!$AB$3:$AB$1315,DataRegularSeason20242025!$B$3:$B$1315, "&lt;=" &amp; EI$1, DataRegularSeason20242025!$E$3:$E$1315, $A24)</f>
        <v>41</v>
      </c>
      <c r="EJ24">
        <f>SUMIFS(DataRegularSeason20242025!$AA$3:$AA$1315,DataRegularSeason20242025!$B$3:$B$1315, "&lt;=" &amp; EJ$1, DataRegularSeason20242025!$D$3:$D$1315, $A24)+SUMIFS(DataRegularSeason20242025!$AB$3:$AB$1315,DataRegularSeason20242025!$B$3:$B$1315, "&lt;=" &amp; EJ$1, DataRegularSeason20242025!$E$3:$E$1315, $A24)</f>
        <v>41</v>
      </c>
      <c r="EK24">
        <f>SUMIFS(DataRegularSeason20242025!$AA$3:$AA$1315,DataRegularSeason20242025!$B$3:$B$1315, "&lt;=" &amp; EK$1, DataRegularSeason20242025!$D$3:$D$1315, $A24)+SUMIFS(DataRegularSeason20242025!$AB$3:$AB$1315,DataRegularSeason20242025!$B$3:$B$1315, "&lt;=" &amp; EK$1, DataRegularSeason20242025!$E$3:$E$1315, $A24)</f>
        <v>41</v>
      </c>
      <c r="EL24">
        <f>SUMIFS(DataRegularSeason20242025!$AA$3:$AA$1315,DataRegularSeason20242025!$B$3:$B$1315, "&lt;=" &amp; EL$1, DataRegularSeason20242025!$D$3:$D$1315, $A24)+SUMIFS(DataRegularSeason20242025!$AB$3:$AB$1315,DataRegularSeason20242025!$B$3:$B$1315, "&lt;=" &amp; EL$1, DataRegularSeason20242025!$E$3:$E$1315, $A24)</f>
        <v>41</v>
      </c>
      <c r="EM24">
        <f>SUMIFS(DataRegularSeason20242025!$AA$3:$AA$1315,DataRegularSeason20242025!$B$3:$B$1315, "&lt;=" &amp; EM$1, DataRegularSeason20242025!$D$3:$D$1315, $A24)+SUMIFS(DataRegularSeason20242025!$AB$3:$AB$1315,DataRegularSeason20242025!$B$3:$B$1315, "&lt;=" &amp; EM$1, DataRegularSeason20242025!$E$3:$E$1315, $A24)</f>
        <v>41</v>
      </c>
      <c r="EN24">
        <f>SUMIFS(DataRegularSeason20242025!$AA$3:$AA$1315,DataRegularSeason20242025!$B$3:$B$1315, "&lt;=" &amp; EN$1, DataRegularSeason20242025!$D$3:$D$1315, $A24)+SUMIFS(DataRegularSeason20242025!$AB$3:$AB$1315,DataRegularSeason20242025!$B$3:$B$1315, "&lt;=" &amp; EN$1, DataRegularSeason20242025!$E$3:$E$1315, $A24)</f>
        <v>41</v>
      </c>
      <c r="EO24">
        <f>SUMIFS(DataRegularSeason20242025!$AA$3:$AA$1315,DataRegularSeason20242025!$B$3:$B$1315, "&lt;=" &amp; EO$1, DataRegularSeason20242025!$D$3:$D$1315, $A24)+SUMIFS(DataRegularSeason20242025!$AB$3:$AB$1315,DataRegularSeason20242025!$B$3:$B$1315, "&lt;=" &amp; EO$1, DataRegularSeason20242025!$E$3:$E$1315, $A24)</f>
        <v>41</v>
      </c>
      <c r="EP24">
        <f>SUMIFS(DataRegularSeason20242025!$AA$3:$AA$1315,DataRegularSeason20242025!$B$3:$B$1315, "&lt;=" &amp; EP$1, DataRegularSeason20242025!$D$3:$D$1315, $A24)+SUMIFS(DataRegularSeason20242025!$AB$3:$AB$1315,DataRegularSeason20242025!$B$3:$B$1315, "&lt;=" &amp; EP$1, DataRegularSeason20242025!$E$3:$E$1315, $A24)</f>
        <v>41</v>
      </c>
      <c r="EQ24">
        <f>SUMIFS(DataRegularSeason20242025!$AA$3:$AA$1315,DataRegularSeason20242025!$B$3:$B$1315, "&lt;=" &amp; EQ$1, DataRegularSeason20242025!$D$3:$D$1315, $A24)+SUMIFS(DataRegularSeason20242025!$AB$3:$AB$1315,DataRegularSeason20242025!$B$3:$B$1315, "&lt;=" &amp; EQ$1, DataRegularSeason20242025!$E$3:$E$1315, $A24)</f>
        <v>41</v>
      </c>
      <c r="ER24">
        <f>SUMIFS(DataRegularSeason20242025!$AA$3:$AA$1315,DataRegularSeason20242025!$B$3:$B$1315, "&lt;=" &amp; ER$1, DataRegularSeason20242025!$D$3:$D$1315, $A24)+SUMIFS(DataRegularSeason20242025!$AB$3:$AB$1315,DataRegularSeason20242025!$B$3:$B$1315, "&lt;=" &amp; ER$1, DataRegularSeason20242025!$E$3:$E$1315, $A24)</f>
        <v>41</v>
      </c>
      <c r="ES24">
        <f>SUMIFS(DataRegularSeason20242025!$AA$3:$AA$1315,DataRegularSeason20242025!$B$3:$B$1315, "&lt;=" &amp; ES$1, DataRegularSeason20242025!$D$3:$D$1315, $A24)+SUMIFS(DataRegularSeason20242025!$AB$3:$AB$1315,DataRegularSeason20242025!$B$3:$B$1315, "&lt;=" &amp; ES$1, DataRegularSeason20242025!$E$3:$E$1315, $A24)</f>
        <v>41</v>
      </c>
      <c r="ET24">
        <f>SUMIFS(DataRegularSeason20242025!$AA$3:$AA$1315,DataRegularSeason20242025!$B$3:$B$1315, "&lt;=" &amp; ET$1, DataRegularSeason20242025!$D$3:$D$1315, $A24)+SUMIFS(DataRegularSeason20242025!$AB$3:$AB$1315,DataRegularSeason20242025!$B$3:$B$1315, "&lt;=" &amp; ET$1, DataRegularSeason20242025!$E$3:$E$1315, $A24)</f>
        <v>41</v>
      </c>
      <c r="EU24">
        <f>SUMIFS(DataRegularSeason20242025!$AA$3:$AA$1315,DataRegularSeason20242025!$B$3:$B$1315, "&lt;=" &amp; EU$1, DataRegularSeason20242025!$D$3:$D$1315, $A24)+SUMIFS(DataRegularSeason20242025!$AB$3:$AB$1315,DataRegularSeason20242025!$B$3:$B$1315, "&lt;=" &amp; EU$1, DataRegularSeason20242025!$E$3:$E$1315, $A24)</f>
        <v>41</v>
      </c>
      <c r="EV24">
        <f>SUMIFS(DataRegularSeason20242025!$AA$3:$AA$1315,DataRegularSeason20242025!$B$3:$B$1315, "&lt;=" &amp; EV$1, DataRegularSeason20242025!$D$3:$D$1315, $A24)+SUMIFS(DataRegularSeason20242025!$AB$3:$AB$1315,DataRegularSeason20242025!$B$3:$B$1315, "&lt;=" &amp; EV$1, DataRegularSeason20242025!$E$3:$E$1315, $A24)</f>
        <v>41</v>
      </c>
      <c r="EW24">
        <f>SUMIFS(DataRegularSeason20242025!$AA$3:$AA$1315,DataRegularSeason20242025!$B$3:$B$1315, "&lt;=" &amp; EW$1, DataRegularSeason20242025!$D$3:$D$1315, $A24)+SUMIFS(DataRegularSeason20242025!$AB$3:$AB$1315,DataRegularSeason20242025!$B$3:$B$1315, "&lt;=" &amp; EW$1, DataRegularSeason20242025!$E$3:$E$1315, $A24)</f>
        <v>41</v>
      </c>
      <c r="EX24">
        <f>SUMIFS(DataRegularSeason20242025!$AA$3:$AA$1315,DataRegularSeason20242025!$B$3:$B$1315, "&lt;=" &amp; EX$1, DataRegularSeason20242025!$D$3:$D$1315, $A24)+SUMIFS(DataRegularSeason20242025!$AB$3:$AB$1315,DataRegularSeason20242025!$B$3:$B$1315, "&lt;=" &amp; EX$1, DataRegularSeason20242025!$E$3:$E$1315, $A24)</f>
        <v>41</v>
      </c>
      <c r="EY24">
        <f>SUMIFS(DataRegularSeason20242025!$AA$3:$AA$1315,DataRegularSeason20242025!$B$3:$B$1315, "&lt;=" &amp; EY$1, DataRegularSeason20242025!$D$3:$D$1315, $A24)+SUMIFS(DataRegularSeason20242025!$AB$3:$AB$1315,DataRegularSeason20242025!$B$3:$B$1315, "&lt;=" &amp; EY$1, DataRegularSeason20242025!$E$3:$E$1315, $A24)</f>
        <v>41</v>
      </c>
      <c r="EZ24">
        <f>SUMIFS(DataRegularSeason20242025!$AA$3:$AA$1315,DataRegularSeason20242025!$B$3:$B$1315, "&lt;=" &amp; EZ$1, DataRegularSeason20242025!$D$3:$D$1315, $A24)+SUMIFS(DataRegularSeason20242025!$AB$3:$AB$1315,DataRegularSeason20242025!$B$3:$B$1315, "&lt;=" &amp; EZ$1, DataRegularSeason20242025!$E$3:$E$1315, $A24)</f>
        <v>41</v>
      </c>
      <c r="FA24">
        <f>SUMIFS(DataRegularSeason20242025!$AA$3:$AA$1315,DataRegularSeason20242025!$B$3:$B$1315, "&lt;=" &amp; FA$1, DataRegularSeason20242025!$D$3:$D$1315, $A24)+SUMIFS(DataRegularSeason20242025!$AB$3:$AB$1315,DataRegularSeason20242025!$B$3:$B$1315, "&lt;=" &amp; FA$1, DataRegularSeason20242025!$E$3:$E$1315, $A24)</f>
        <v>41</v>
      </c>
      <c r="FB24">
        <f>SUMIFS(DataRegularSeason20242025!$AA$3:$AA$1315,DataRegularSeason20242025!$B$3:$B$1315, "&lt;=" &amp; FB$1, DataRegularSeason20242025!$D$3:$D$1315, $A24)+SUMIFS(DataRegularSeason20242025!$AB$3:$AB$1315,DataRegularSeason20242025!$B$3:$B$1315, "&lt;=" &amp; FB$1, DataRegularSeason20242025!$E$3:$E$1315, $A24)</f>
        <v>41</v>
      </c>
      <c r="FC24">
        <f>SUMIFS(DataRegularSeason20242025!$AA$3:$AA$1315,DataRegularSeason20242025!$B$3:$B$1315, "&lt;=" &amp; FC$1, DataRegularSeason20242025!$D$3:$D$1315, $A24)+SUMIFS(DataRegularSeason20242025!$AB$3:$AB$1315,DataRegularSeason20242025!$B$3:$B$1315, "&lt;=" &amp; FC$1, DataRegularSeason20242025!$E$3:$E$1315, $A24)</f>
        <v>41</v>
      </c>
      <c r="FD24">
        <f>SUMIFS(DataRegularSeason20242025!$AA$3:$AA$1315,DataRegularSeason20242025!$B$3:$B$1315, "&lt;=" &amp; FD$1, DataRegularSeason20242025!$D$3:$D$1315, $A24)+SUMIFS(DataRegularSeason20242025!$AB$3:$AB$1315,DataRegularSeason20242025!$B$3:$B$1315, "&lt;=" &amp; FD$1, DataRegularSeason20242025!$E$3:$E$1315, $A24)</f>
        <v>41</v>
      </c>
      <c r="FE24">
        <f>SUMIFS(DataRegularSeason20242025!$AA$3:$AA$1315,DataRegularSeason20242025!$B$3:$B$1315, "&lt;=" &amp; FE$1, DataRegularSeason20242025!$D$3:$D$1315, $A24)+SUMIFS(DataRegularSeason20242025!$AB$3:$AB$1315,DataRegularSeason20242025!$B$3:$B$1315, "&lt;=" &amp; FE$1, DataRegularSeason20242025!$E$3:$E$1315, $A24)</f>
        <v>41</v>
      </c>
      <c r="FF24">
        <f>SUMIFS(DataRegularSeason20242025!$AA$3:$AA$1315,DataRegularSeason20242025!$B$3:$B$1315, "&lt;=" &amp; FF$1, DataRegularSeason20242025!$D$3:$D$1315, $A24)+SUMIFS(DataRegularSeason20242025!$AB$3:$AB$1315,DataRegularSeason20242025!$B$3:$B$1315, "&lt;=" &amp; FF$1, DataRegularSeason20242025!$E$3:$E$1315, $A24)</f>
        <v>41</v>
      </c>
      <c r="FG24">
        <f>SUMIFS(DataRegularSeason20242025!$AA$3:$AA$1315,DataRegularSeason20242025!$B$3:$B$1315, "&lt;=" &amp; FG$1, DataRegularSeason20242025!$D$3:$D$1315, $A24)+SUMIFS(DataRegularSeason20242025!$AB$3:$AB$1315,DataRegularSeason20242025!$B$3:$B$1315, "&lt;=" &amp; FG$1, DataRegularSeason20242025!$E$3:$E$1315, $A24)</f>
        <v>41</v>
      </c>
      <c r="FH24">
        <f>SUMIFS(DataRegularSeason20242025!$AA$3:$AA$1315,DataRegularSeason20242025!$B$3:$B$1315, "&lt;=" &amp; FH$1, DataRegularSeason20242025!$D$3:$D$1315, $A24)+SUMIFS(DataRegularSeason20242025!$AB$3:$AB$1315,DataRegularSeason20242025!$B$3:$B$1315, "&lt;=" &amp; FH$1, DataRegularSeason20242025!$E$3:$E$1315, $A24)</f>
        <v>41</v>
      </c>
      <c r="FI24">
        <f>SUMIFS(DataRegularSeason20242025!$AA$3:$AA$1315,DataRegularSeason20242025!$B$3:$B$1315, "&lt;=" &amp; FI$1, DataRegularSeason20242025!$D$3:$D$1315, $A24)+SUMIFS(DataRegularSeason20242025!$AB$3:$AB$1315,DataRegularSeason20242025!$B$3:$B$1315, "&lt;=" &amp; FI$1, DataRegularSeason20242025!$E$3:$E$1315, $A24)</f>
        <v>41</v>
      </c>
      <c r="FJ24">
        <f>SUMIFS(DataRegularSeason20242025!$AA$3:$AA$1315,DataRegularSeason20242025!$B$3:$B$1315, "&lt;=" &amp; FJ$1, DataRegularSeason20242025!$D$3:$D$1315, $A24)+SUMIFS(DataRegularSeason20242025!$AB$3:$AB$1315,DataRegularSeason20242025!$B$3:$B$1315, "&lt;=" &amp; FJ$1, DataRegularSeason20242025!$E$3:$E$1315, $A24)</f>
        <v>41</v>
      </c>
      <c r="FK24">
        <f>SUMIFS(DataRegularSeason20242025!$AA$3:$AA$1315,DataRegularSeason20242025!$B$3:$B$1315, "&lt;=" &amp; FK$1, DataRegularSeason20242025!$D$3:$D$1315, $A24)+SUMIFS(DataRegularSeason20242025!$AB$3:$AB$1315,DataRegularSeason20242025!$B$3:$B$1315, "&lt;=" &amp; FK$1, DataRegularSeason20242025!$E$3:$E$1315, $A24)</f>
        <v>41</v>
      </c>
      <c r="FL24">
        <f>SUMIFS(DataRegularSeason20242025!$AA$3:$AA$1315,DataRegularSeason20242025!$B$3:$B$1315, "&lt;=" &amp; FL$1, DataRegularSeason20242025!$D$3:$D$1315, $A24)+SUMIFS(DataRegularSeason20242025!$AB$3:$AB$1315,DataRegularSeason20242025!$B$3:$B$1315, "&lt;=" &amp; FL$1, DataRegularSeason20242025!$E$3:$E$1315, $A24)</f>
        <v>41</v>
      </c>
      <c r="FM24">
        <f>SUMIFS(DataRegularSeason20242025!$AA$3:$AA$1315,DataRegularSeason20242025!$B$3:$B$1315, "&lt;=" &amp; FM$1, DataRegularSeason20242025!$D$3:$D$1315, $A24)+SUMIFS(DataRegularSeason20242025!$AB$3:$AB$1315,DataRegularSeason20242025!$B$3:$B$1315, "&lt;=" &amp; FM$1, DataRegularSeason20242025!$E$3:$E$1315, $A24)</f>
        <v>41</v>
      </c>
      <c r="FN24">
        <f>SUMIFS(DataRegularSeason20242025!$AA$3:$AA$1315,DataRegularSeason20242025!$B$3:$B$1315, "&lt;=" &amp; FN$1, DataRegularSeason20242025!$D$3:$D$1315, $A24)+SUMIFS(DataRegularSeason20242025!$AB$3:$AB$1315,DataRegularSeason20242025!$B$3:$B$1315, "&lt;=" &amp; FN$1, DataRegularSeason20242025!$E$3:$E$1315, $A24)</f>
        <v>41</v>
      </c>
      <c r="FO24">
        <f>SUMIFS(DataRegularSeason20242025!$AA$3:$AA$1315,DataRegularSeason20242025!$B$3:$B$1315, "&lt;=" &amp; FO$1, DataRegularSeason20242025!$D$3:$D$1315, $A24)+SUMIFS(DataRegularSeason20242025!$AB$3:$AB$1315,DataRegularSeason20242025!$B$3:$B$1315, "&lt;=" &amp; FO$1, DataRegularSeason20242025!$E$3:$E$1315, $A24)</f>
        <v>41</v>
      </c>
      <c r="FP24">
        <f>SUMIFS(DataRegularSeason20242025!$AA$3:$AA$1315,DataRegularSeason20242025!$B$3:$B$1315, "&lt;=" &amp; FP$1, DataRegularSeason20242025!$D$3:$D$1315, $A24)+SUMIFS(DataRegularSeason20242025!$AB$3:$AB$1315,DataRegularSeason20242025!$B$3:$B$1315, "&lt;=" &amp; FP$1, DataRegularSeason20242025!$E$3:$E$1315, $A24)</f>
        <v>41</v>
      </c>
      <c r="FQ24">
        <f>SUMIFS(DataRegularSeason20242025!$AA$3:$AA$1315,DataRegularSeason20242025!$B$3:$B$1315, "&lt;=" &amp; FQ$1, DataRegularSeason20242025!$D$3:$D$1315, $A24)+SUMIFS(DataRegularSeason20242025!$AB$3:$AB$1315,DataRegularSeason20242025!$B$3:$B$1315, "&lt;=" &amp; FQ$1, DataRegularSeason20242025!$E$3:$E$1315, $A24)</f>
        <v>41</v>
      </c>
      <c r="FR24">
        <f>SUMIFS(DataRegularSeason20242025!$AA$3:$AA$1315,DataRegularSeason20242025!$B$3:$B$1315, "&lt;=" &amp; FR$1, DataRegularSeason20242025!$D$3:$D$1315, $A24)+SUMIFS(DataRegularSeason20242025!$AB$3:$AB$1315,DataRegularSeason20242025!$B$3:$B$1315, "&lt;=" &amp; FR$1, DataRegularSeason20242025!$E$3:$E$1315, $A24)</f>
        <v>41</v>
      </c>
      <c r="FS24">
        <f>SUMIFS(DataRegularSeason20242025!$AA$3:$AA$1315,DataRegularSeason20242025!$B$3:$B$1315, "&lt;=" &amp; FS$1, DataRegularSeason20242025!$D$3:$D$1315, $A24)+SUMIFS(DataRegularSeason20242025!$AB$3:$AB$1315,DataRegularSeason20242025!$B$3:$B$1315, "&lt;=" &amp; FS$1, DataRegularSeason20242025!$E$3:$E$1315, $A24)</f>
        <v>41</v>
      </c>
      <c r="FT24">
        <f>SUMIFS(DataRegularSeason20242025!$AA$3:$AA$1315,DataRegularSeason20242025!$B$3:$B$1315, "&lt;=" &amp; FT$1, DataRegularSeason20242025!$D$3:$D$1315, $A24)+SUMIFS(DataRegularSeason20242025!$AB$3:$AB$1315,DataRegularSeason20242025!$B$3:$B$1315, "&lt;=" &amp; FT$1, DataRegularSeason20242025!$E$3:$E$1315, $A24)</f>
        <v>41</v>
      </c>
      <c r="FU24">
        <f>SUMIFS(DataRegularSeason20242025!$AA$3:$AA$1315,DataRegularSeason20242025!$B$3:$B$1315, "&lt;=" &amp; FU$1, DataRegularSeason20242025!$D$3:$D$1315, $A24)+SUMIFS(DataRegularSeason20242025!$AB$3:$AB$1315,DataRegularSeason20242025!$B$3:$B$1315, "&lt;=" &amp; FU$1, DataRegularSeason20242025!$E$3:$E$1315, $A24)</f>
        <v>41</v>
      </c>
      <c r="FV24">
        <f>SUMIFS(DataRegularSeason20242025!$AA$3:$AA$1315,DataRegularSeason20242025!$B$3:$B$1315, "&lt;=" &amp; FV$1, DataRegularSeason20242025!$D$3:$D$1315, $A24)+SUMIFS(DataRegularSeason20242025!$AB$3:$AB$1315,DataRegularSeason20242025!$B$3:$B$1315, "&lt;=" &amp; FV$1, DataRegularSeason20242025!$E$3:$E$1315, $A24)</f>
        <v>41</v>
      </c>
      <c r="FW24">
        <f>SUMIFS(DataRegularSeason20242025!$AA$3:$AA$1315,DataRegularSeason20242025!$B$3:$B$1315, "&lt;=" &amp; FW$1, DataRegularSeason20242025!$D$3:$D$1315, $A24)+SUMIFS(DataRegularSeason20242025!$AB$3:$AB$1315,DataRegularSeason20242025!$B$3:$B$1315, "&lt;=" &amp; FW$1, DataRegularSeason20242025!$E$3:$E$1315, $A24)</f>
        <v>41</v>
      </c>
      <c r="FX24">
        <f>SUMIFS(DataRegularSeason20242025!$AA$3:$AA$1315,DataRegularSeason20242025!$B$3:$B$1315, "&lt;=" &amp; FX$1, DataRegularSeason20242025!$D$3:$D$1315, $A24)+SUMIFS(DataRegularSeason20242025!$AB$3:$AB$1315,DataRegularSeason20242025!$B$3:$B$1315, "&lt;=" &amp; FX$1, DataRegularSeason20242025!$E$3:$E$1315, $A24)</f>
        <v>41</v>
      </c>
      <c r="FY24">
        <f>SUMIFS(DataRegularSeason20242025!$AA$3:$AA$1315,DataRegularSeason20242025!$B$3:$B$1315, "&lt;=" &amp; FY$1, DataRegularSeason20242025!$D$3:$D$1315, $A24)+SUMIFS(DataRegularSeason20242025!$AB$3:$AB$1315,DataRegularSeason20242025!$B$3:$B$1315, "&lt;=" &amp; FY$1, DataRegularSeason20242025!$E$3:$E$1315, $A24)</f>
        <v>41</v>
      </c>
      <c r="FZ24">
        <f>SUMIFS(DataRegularSeason20242025!$AA$3:$AA$1315,DataRegularSeason20242025!$B$3:$B$1315, "&lt;=" &amp; FZ$1, DataRegularSeason20242025!$D$3:$D$1315, $A24)+SUMIFS(DataRegularSeason20242025!$AB$3:$AB$1315,DataRegularSeason20242025!$B$3:$B$1315, "&lt;=" &amp; FZ$1, DataRegularSeason20242025!$E$3:$E$1315, $A24)</f>
        <v>41</v>
      </c>
      <c r="GA24">
        <f>SUMIFS(DataRegularSeason20242025!$AA$3:$AA$1315,DataRegularSeason20242025!$B$3:$B$1315, "&lt;=" &amp; GA$1, DataRegularSeason20242025!$D$3:$D$1315, $A24)+SUMIFS(DataRegularSeason20242025!$AB$3:$AB$1315,DataRegularSeason20242025!$B$3:$B$1315, "&lt;=" &amp; GA$1, DataRegularSeason20242025!$E$3:$E$1315, $A24)</f>
        <v>41</v>
      </c>
      <c r="GB24">
        <f>SUMIFS(DataRegularSeason20242025!$AA$3:$AA$1315,DataRegularSeason20242025!$B$3:$B$1315, "&lt;=" &amp; GB$1, DataRegularSeason20242025!$D$3:$D$1315, $A24)+SUMIFS(DataRegularSeason20242025!$AB$3:$AB$1315,DataRegularSeason20242025!$B$3:$B$1315, "&lt;=" &amp; GB$1, DataRegularSeason20242025!$E$3:$E$1315, $A24)</f>
        <v>41</v>
      </c>
      <c r="GC24">
        <f>SUMIFS(DataRegularSeason20242025!$AA$3:$AA$1315,DataRegularSeason20242025!$B$3:$B$1315, "&lt;=" &amp; GC$1, DataRegularSeason20242025!$D$3:$D$1315, $A24)+SUMIFS(DataRegularSeason20242025!$AB$3:$AB$1315,DataRegularSeason20242025!$B$3:$B$1315, "&lt;=" &amp; GC$1, DataRegularSeason20242025!$E$3:$E$1315, $A24)</f>
        <v>41</v>
      </c>
      <c r="GD24">
        <f>SUMIFS(DataRegularSeason20242025!$AA$3:$AA$1315,DataRegularSeason20242025!$B$3:$B$1315, "&lt;=" &amp; GD$1, DataRegularSeason20242025!$D$3:$D$1315, $A24)+SUMIFS(DataRegularSeason20242025!$AB$3:$AB$1315,DataRegularSeason20242025!$B$3:$B$1315, "&lt;=" &amp; GD$1, DataRegularSeason20242025!$E$3:$E$1315, $A24)</f>
        <v>41</v>
      </c>
      <c r="GE24">
        <f>SUMIFS(DataRegularSeason20242025!$AA$3:$AA$1315,DataRegularSeason20242025!$B$3:$B$1315, "&lt;=" &amp; GE$1, DataRegularSeason20242025!$D$3:$D$1315, $A24)+SUMIFS(DataRegularSeason20242025!$AB$3:$AB$1315,DataRegularSeason20242025!$B$3:$B$1315, "&lt;=" &amp; GE$1, DataRegularSeason20242025!$E$3:$E$1315, $A24)</f>
        <v>41</v>
      </c>
      <c r="GF24">
        <f>SUMIFS(DataRegularSeason20242025!$AA$3:$AA$1315,DataRegularSeason20242025!$B$3:$B$1315, "&lt;=" &amp; GF$1, DataRegularSeason20242025!$D$3:$D$1315, $A24)+SUMIFS(DataRegularSeason20242025!$AB$3:$AB$1315,DataRegularSeason20242025!$B$3:$B$1315, "&lt;=" &amp; GF$1, DataRegularSeason20242025!$E$3:$E$1315, $A24)</f>
        <v>41</v>
      </c>
      <c r="GG24">
        <f>SUMIFS(DataRegularSeason20242025!$AA$3:$AA$1315,DataRegularSeason20242025!$B$3:$B$1315, "&lt;=" &amp; GG$1, DataRegularSeason20242025!$D$3:$D$1315, $A24)+SUMIFS(DataRegularSeason20242025!$AB$3:$AB$1315,DataRegularSeason20242025!$B$3:$B$1315, "&lt;=" &amp; GG$1, DataRegularSeason20242025!$E$3:$E$1315, $A24)</f>
        <v>41</v>
      </c>
      <c r="GH24">
        <f>SUMIFS(DataRegularSeason20242025!$AA$3:$AA$1315,DataRegularSeason20242025!$B$3:$B$1315, "&lt;=" &amp; GH$1, DataRegularSeason20242025!$D$3:$D$1315, $A24)+SUMIFS(DataRegularSeason20242025!$AB$3:$AB$1315,DataRegularSeason20242025!$B$3:$B$1315, "&lt;=" &amp; GH$1, DataRegularSeason20242025!$E$3:$E$1315, $A24)</f>
        <v>41</v>
      </c>
      <c r="GI24">
        <f>SUMIFS(DataRegularSeason20242025!$AA$3:$AA$1315,DataRegularSeason20242025!$B$3:$B$1315, "&lt;=" &amp; GI$1, DataRegularSeason20242025!$D$3:$D$1315, $A24)+SUMIFS(DataRegularSeason20242025!$AB$3:$AB$1315,DataRegularSeason20242025!$B$3:$B$1315, "&lt;=" &amp; GI$1, DataRegularSeason20242025!$E$3:$E$1315, $A24)</f>
        <v>41</v>
      </c>
      <c r="GJ24">
        <f>SUMIFS(DataRegularSeason20242025!$AA$3:$AA$1315,DataRegularSeason20242025!$B$3:$B$1315, "&lt;=" &amp; GJ$1, DataRegularSeason20242025!$D$3:$D$1315, $A24)+SUMIFS(DataRegularSeason20242025!$AB$3:$AB$1315,DataRegularSeason20242025!$B$3:$B$1315, "&lt;=" &amp; GJ$1, DataRegularSeason20242025!$E$3:$E$1315, $A24)</f>
        <v>41</v>
      </c>
      <c r="GK24">
        <f>SUMIFS(DataRegularSeason20242025!$AA$3:$AA$1315,DataRegularSeason20242025!$B$3:$B$1315, "&lt;=" &amp; GK$1, DataRegularSeason20242025!$D$3:$D$1315, $A24)+SUMIFS(DataRegularSeason20242025!$AB$3:$AB$1315,DataRegularSeason20242025!$B$3:$B$1315, "&lt;=" &amp; GK$1, DataRegularSeason20242025!$E$3:$E$1315, $A24)</f>
        <v>41</v>
      </c>
      <c r="GL24">
        <f>SUMIFS(DataRegularSeason20242025!$AA$3:$AA$1315,DataRegularSeason20242025!$B$3:$B$1315, "&lt;=" &amp; GL$1, DataRegularSeason20242025!$D$3:$D$1315, $A24)+SUMIFS(DataRegularSeason20242025!$AB$3:$AB$1315,DataRegularSeason20242025!$B$3:$B$1315, "&lt;=" &amp; GL$1, DataRegularSeason20242025!$E$3:$E$1315, $A24)</f>
        <v>41</v>
      </c>
      <c r="GM24">
        <f>SUMIFS(DataRegularSeason20242025!$AA$3:$AA$1315,DataRegularSeason20242025!$B$3:$B$1315, "&lt;=" &amp; GM$1, DataRegularSeason20242025!$D$3:$D$1315, $A24)+SUMIFS(DataRegularSeason20242025!$AB$3:$AB$1315,DataRegularSeason20242025!$B$3:$B$1315, "&lt;=" &amp; GM$1, DataRegularSeason20242025!$E$3:$E$1315, $A24)</f>
        <v>41</v>
      </c>
      <c r="GN24">
        <f>SUMIFS(DataRegularSeason20242025!$AA$3:$AA$1315,DataRegularSeason20242025!$B$3:$B$1315, "&lt;=" &amp; GN$1, DataRegularSeason20242025!$D$3:$D$1315, $A24)+SUMIFS(DataRegularSeason20242025!$AB$3:$AB$1315,DataRegularSeason20242025!$B$3:$B$1315, "&lt;=" &amp; GN$1, DataRegularSeason20242025!$E$3:$E$1315, $A24)</f>
        <v>41</v>
      </c>
      <c r="GO24">
        <f>SUMIFS(DataRegularSeason20242025!$AA$3:$AA$1315,DataRegularSeason20242025!$B$3:$B$1315, "&lt;=" &amp; GO$1, DataRegularSeason20242025!$D$3:$D$1315, $A24)+SUMIFS(DataRegularSeason20242025!$AB$3:$AB$1315,DataRegularSeason20242025!$B$3:$B$1315, "&lt;=" &amp; GO$1, DataRegularSeason20242025!$E$3:$E$1315, $A24)</f>
        <v>41</v>
      </c>
      <c r="GP24">
        <f>SUMIFS(DataRegularSeason20242025!$AA$3:$AA$1315,DataRegularSeason20242025!$B$3:$B$1315, "&lt;=" &amp; GP$1, DataRegularSeason20242025!$D$3:$D$1315, $A24)+SUMIFS(DataRegularSeason20242025!$AB$3:$AB$1315,DataRegularSeason20242025!$B$3:$B$1315, "&lt;=" &amp; GP$1, DataRegularSeason20242025!$E$3:$E$1315, $A24)</f>
        <v>41</v>
      </c>
      <c r="GQ24">
        <f>SUMIFS(DataRegularSeason20242025!$AA$3:$AA$1315,DataRegularSeason20242025!$B$3:$B$1315, "&lt;=" &amp; GQ$1, DataRegularSeason20242025!$D$3:$D$1315, $A24)+SUMIFS(DataRegularSeason20242025!$AB$3:$AB$1315,DataRegularSeason20242025!$B$3:$B$1315, "&lt;=" &amp; GQ$1, DataRegularSeason20242025!$E$3:$E$1315, $A24)</f>
        <v>41</v>
      </c>
      <c r="GR24">
        <f>SUMIFS(DataRegularSeason20242025!$AA$3:$AA$1315,DataRegularSeason20242025!$B$3:$B$1315, "&lt;=" &amp; GR$1, DataRegularSeason20242025!$D$3:$D$1315, $A24)+SUMIFS(DataRegularSeason20242025!$AB$3:$AB$1315,DataRegularSeason20242025!$B$3:$B$1315, "&lt;=" &amp; GR$1, DataRegularSeason20242025!$E$3:$E$1315, $A24)</f>
        <v>41</v>
      </c>
      <c r="GS24">
        <f>SUMIFS(DataRegularSeason20242025!$AA$3:$AA$1315,DataRegularSeason20242025!$B$3:$B$1315, "&lt;=" &amp; GS$1, DataRegularSeason20242025!$D$3:$D$1315, $A24)+SUMIFS(DataRegularSeason20242025!$AB$3:$AB$1315,DataRegularSeason20242025!$B$3:$B$1315, "&lt;=" &amp; GS$1, DataRegularSeason20242025!$E$3:$E$1315, $A24)</f>
        <v>41</v>
      </c>
      <c r="GT24">
        <f>SUMIFS(DataRegularSeason20242025!$AA$3:$AA$1315,DataRegularSeason20242025!$B$3:$B$1315, "&lt;=" &amp; GT$1, DataRegularSeason20242025!$D$3:$D$1315, $A24)+SUMIFS(DataRegularSeason20242025!$AB$3:$AB$1315,DataRegularSeason20242025!$B$3:$B$1315, "&lt;=" &amp; GT$1, DataRegularSeason20242025!$E$3:$E$1315, $A24)</f>
        <v>41</v>
      </c>
      <c r="GU24">
        <f>SUMIFS(DataRegularSeason20242025!$AA$3:$AA$1315,DataRegularSeason20242025!$B$3:$B$1315, "&lt;=" &amp; GU$1, DataRegularSeason20242025!$D$3:$D$1315, $A24)+SUMIFS(DataRegularSeason20242025!$AB$3:$AB$1315,DataRegularSeason20242025!$B$3:$B$1315, "&lt;=" &amp; GU$1, DataRegularSeason20242025!$E$3:$E$1315, $A24)</f>
        <v>41</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34</v>
      </c>
      <c r="DJ25">
        <f>SUMIFS(DataRegularSeason20242025!$AA$3:$AA$1315,DataRegularSeason20242025!$B$3:$B$1315, "&lt;=" &amp; DJ$1, DataRegularSeason20242025!$D$3:$D$1315, $A25)+SUMIFS(DataRegularSeason20242025!$AB$3:$AB$1315,DataRegularSeason20242025!$B$3:$B$1315, "&lt;=" &amp; DJ$1, DataRegularSeason20242025!$E$3:$E$1315, $A25)</f>
        <v>34</v>
      </c>
      <c r="DK25">
        <f>SUMIFS(DataRegularSeason20242025!$AA$3:$AA$1315,DataRegularSeason20242025!$B$3:$B$1315, "&lt;=" &amp; DK$1, DataRegularSeason20242025!$D$3:$D$1315, $A25)+SUMIFS(DataRegularSeason20242025!$AB$3:$AB$1315,DataRegularSeason20242025!$B$3:$B$1315, "&lt;=" &amp; DK$1, DataRegularSeason20242025!$E$3:$E$1315, $A25)</f>
        <v>34</v>
      </c>
      <c r="DL25">
        <f>SUMIFS(DataRegularSeason20242025!$AA$3:$AA$1315,DataRegularSeason20242025!$B$3:$B$1315, "&lt;=" &amp; DL$1, DataRegularSeason20242025!$D$3:$D$1315, $A25)+SUMIFS(DataRegularSeason20242025!$AB$3:$AB$1315,DataRegularSeason20242025!$B$3:$B$1315, "&lt;=" &amp; DL$1, DataRegularSeason20242025!$E$3:$E$1315, $A25)</f>
        <v>34</v>
      </c>
      <c r="DM25">
        <f>SUMIFS(DataRegularSeason20242025!$AA$3:$AA$1315,DataRegularSeason20242025!$B$3:$B$1315, "&lt;=" &amp; DM$1, DataRegularSeason20242025!$D$3:$D$1315, $A25)+SUMIFS(DataRegularSeason20242025!$AB$3:$AB$1315,DataRegularSeason20242025!$B$3:$B$1315, "&lt;=" &amp; DM$1, DataRegularSeason20242025!$E$3:$E$1315, $A25)</f>
        <v>34</v>
      </c>
      <c r="DN25">
        <f>SUMIFS(DataRegularSeason20242025!$AA$3:$AA$1315,DataRegularSeason20242025!$B$3:$B$1315, "&lt;=" &amp; DN$1, DataRegularSeason20242025!$D$3:$D$1315, $A25)+SUMIFS(DataRegularSeason20242025!$AB$3:$AB$1315,DataRegularSeason20242025!$B$3:$B$1315, "&lt;=" &amp; DN$1, DataRegularSeason20242025!$E$3:$E$1315, $A25)</f>
        <v>34</v>
      </c>
      <c r="DO25">
        <f>SUMIFS(DataRegularSeason20242025!$AA$3:$AA$1315,DataRegularSeason20242025!$B$3:$B$1315, "&lt;=" &amp; DO$1, DataRegularSeason20242025!$D$3:$D$1315, $A25)+SUMIFS(DataRegularSeason20242025!$AB$3:$AB$1315,DataRegularSeason20242025!$B$3:$B$1315, "&lt;=" &amp; DO$1, DataRegularSeason20242025!$E$3:$E$1315, $A25)</f>
        <v>34</v>
      </c>
      <c r="DP25">
        <f>SUMIFS(DataRegularSeason20242025!$AA$3:$AA$1315,DataRegularSeason20242025!$B$3:$B$1315, "&lt;=" &amp; DP$1, DataRegularSeason20242025!$D$3:$D$1315, $A25)+SUMIFS(DataRegularSeason20242025!$AB$3:$AB$1315,DataRegularSeason20242025!$B$3:$B$1315, "&lt;=" &amp; DP$1, DataRegularSeason20242025!$E$3:$E$1315, $A25)</f>
        <v>34</v>
      </c>
      <c r="DQ25">
        <f>SUMIFS(DataRegularSeason20242025!$AA$3:$AA$1315,DataRegularSeason20242025!$B$3:$B$1315, "&lt;=" &amp; DQ$1, DataRegularSeason20242025!$D$3:$D$1315, $A25)+SUMIFS(DataRegularSeason20242025!$AB$3:$AB$1315,DataRegularSeason20242025!$B$3:$B$1315, "&lt;=" &amp; DQ$1, DataRegularSeason20242025!$E$3:$E$1315, $A25)</f>
        <v>34</v>
      </c>
      <c r="DR25">
        <f>SUMIFS(DataRegularSeason20242025!$AA$3:$AA$1315,DataRegularSeason20242025!$B$3:$B$1315, "&lt;=" &amp; DR$1, DataRegularSeason20242025!$D$3:$D$1315, $A25)+SUMIFS(DataRegularSeason20242025!$AB$3:$AB$1315,DataRegularSeason20242025!$B$3:$B$1315, "&lt;=" &amp; DR$1, DataRegularSeason20242025!$E$3:$E$1315, $A25)</f>
        <v>34</v>
      </c>
      <c r="DS25">
        <f>SUMIFS(DataRegularSeason20242025!$AA$3:$AA$1315,DataRegularSeason20242025!$B$3:$B$1315, "&lt;=" &amp; DS$1, DataRegularSeason20242025!$D$3:$D$1315, $A25)+SUMIFS(DataRegularSeason20242025!$AB$3:$AB$1315,DataRegularSeason20242025!$B$3:$B$1315, "&lt;=" &amp; DS$1, DataRegularSeason20242025!$E$3:$E$1315, $A25)</f>
        <v>34</v>
      </c>
      <c r="DT25">
        <f>SUMIFS(DataRegularSeason20242025!$AA$3:$AA$1315,DataRegularSeason20242025!$B$3:$B$1315, "&lt;=" &amp; DT$1, DataRegularSeason20242025!$D$3:$D$1315, $A25)+SUMIFS(DataRegularSeason20242025!$AB$3:$AB$1315,DataRegularSeason20242025!$B$3:$B$1315, "&lt;=" &amp; DT$1, DataRegularSeason20242025!$E$3:$E$1315, $A25)</f>
        <v>34</v>
      </c>
      <c r="DU25">
        <f>SUMIFS(DataRegularSeason20242025!$AA$3:$AA$1315,DataRegularSeason20242025!$B$3:$B$1315, "&lt;=" &amp; DU$1, DataRegularSeason20242025!$D$3:$D$1315, $A25)+SUMIFS(DataRegularSeason20242025!$AB$3:$AB$1315,DataRegularSeason20242025!$B$3:$B$1315, "&lt;=" &amp; DU$1, DataRegularSeason20242025!$E$3:$E$1315, $A25)</f>
        <v>34</v>
      </c>
      <c r="DV25">
        <f>SUMIFS(DataRegularSeason20242025!$AA$3:$AA$1315,DataRegularSeason20242025!$B$3:$B$1315, "&lt;=" &amp; DV$1, DataRegularSeason20242025!$D$3:$D$1315, $A25)+SUMIFS(DataRegularSeason20242025!$AB$3:$AB$1315,DataRegularSeason20242025!$B$3:$B$1315, "&lt;=" &amp; DV$1, DataRegularSeason20242025!$E$3:$E$1315, $A25)</f>
        <v>34</v>
      </c>
      <c r="DW25">
        <f>SUMIFS(DataRegularSeason20242025!$AA$3:$AA$1315,DataRegularSeason20242025!$B$3:$B$1315, "&lt;=" &amp; DW$1, DataRegularSeason20242025!$D$3:$D$1315, $A25)+SUMIFS(DataRegularSeason20242025!$AB$3:$AB$1315,DataRegularSeason20242025!$B$3:$B$1315, "&lt;=" &amp; DW$1, DataRegularSeason20242025!$E$3:$E$1315, $A25)</f>
        <v>34</v>
      </c>
      <c r="DX25">
        <f>SUMIFS(DataRegularSeason20242025!$AA$3:$AA$1315,DataRegularSeason20242025!$B$3:$B$1315, "&lt;=" &amp; DX$1, DataRegularSeason20242025!$D$3:$D$1315, $A25)+SUMIFS(DataRegularSeason20242025!$AB$3:$AB$1315,DataRegularSeason20242025!$B$3:$B$1315, "&lt;=" &amp; DX$1, DataRegularSeason20242025!$E$3:$E$1315, $A25)</f>
        <v>34</v>
      </c>
      <c r="DY25">
        <f>SUMIFS(DataRegularSeason20242025!$AA$3:$AA$1315,DataRegularSeason20242025!$B$3:$B$1315, "&lt;=" &amp; DY$1, DataRegularSeason20242025!$D$3:$D$1315, $A25)+SUMIFS(DataRegularSeason20242025!$AB$3:$AB$1315,DataRegularSeason20242025!$B$3:$B$1315, "&lt;=" &amp; DY$1, DataRegularSeason20242025!$E$3:$E$1315, $A25)</f>
        <v>34</v>
      </c>
      <c r="DZ25">
        <f>SUMIFS(DataRegularSeason20242025!$AA$3:$AA$1315,DataRegularSeason20242025!$B$3:$B$1315, "&lt;=" &amp; DZ$1, DataRegularSeason20242025!$D$3:$D$1315, $A25)+SUMIFS(DataRegularSeason20242025!$AB$3:$AB$1315,DataRegularSeason20242025!$B$3:$B$1315, "&lt;=" &amp; DZ$1, DataRegularSeason20242025!$E$3:$E$1315, $A25)</f>
        <v>34</v>
      </c>
      <c r="EA25">
        <f>SUMIFS(DataRegularSeason20242025!$AA$3:$AA$1315,DataRegularSeason20242025!$B$3:$B$1315, "&lt;=" &amp; EA$1, DataRegularSeason20242025!$D$3:$D$1315, $A25)+SUMIFS(DataRegularSeason20242025!$AB$3:$AB$1315,DataRegularSeason20242025!$B$3:$B$1315, "&lt;=" &amp; EA$1, DataRegularSeason20242025!$E$3:$E$1315, $A25)</f>
        <v>34</v>
      </c>
      <c r="EB25">
        <f>SUMIFS(DataRegularSeason20242025!$AA$3:$AA$1315,DataRegularSeason20242025!$B$3:$B$1315, "&lt;=" &amp; EB$1, DataRegularSeason20242025!$D$3:$D$1315, $A25)+SUMIFS(DataRegularSeason20242025!$AB$3:$AB$1315,DataRegularSeason20242025!$B$3:$B$1315, "&lt;=" &amp; EB$1, DataRegularSeason20242025!$E$3:$E$1315, $A25)</f>
        <v>34</v>
      </c>
      <c r="EC25">
        <f>SUMIFS(DataRegularSeason20242025!$AA$3:$AA$1315,DataRegularSeason20242025!$B$3:$B$1315, "&lt;=" &amp; EC$1, DataRegularSeason20242025!$D$3:$D$1315, $A25)+SUMIFS(DataRegularSeason20242025!$AB$3:$AB$1315,DataRegularSeason20242025!$B$3:$B$1315, "&lt;=" &amp; EC$1, DataRegularSeason20242025!$E$3:$E$1315, $A25)</f>
        <v>34</v>
      </c>
      <c r="ED25">
        <f>SUMIFS(DataRegularSeason20242025!$AA$3:$AA$1315,DataRegularSeason20242025!$B$3:$B$1315, "&lt;=" &amp; ED$1, DataRegularSeason20242025!$D$3:$D$1315, $A25)+SUMIFS(DataRegularSeason20242025!$AB$3:$AB$1315,DataRegularSeason20242025!$B$3:$B$1315, "&lt;=" &amp; ED$1, DataRegularSeason20242025!$E$3:$E$1315, $A25)</f>
        <v>34</v>
      </c>
      <c r="EE25">
        <f>SUMIFS(DataRegularSeason20242025!$AA$3:$AA$1315,DataRegularSeason20242025!$B$3:$B$1315, "&lt;=" &amp; EE$1, DataRegularSeason20242025!$D$3:$D$1315, $A25)+SUMIFS(DataRegularSeason20242025!$AB$3:$AB$1315,DataRegularSeason20242025!$B$3:$B$1315, "&lt;=" &amp; EE$1, DataRegularSeason20242025!$E$3:$E$1315, $A25)</f>
        <v>34</v>
      </c>
      <c r="EF25">
        <f>SUMIFS(DataRegularSeason20242025!$AA$3:$AA$1315,DataRegularSeason20242025!$B$3:$B$1315, "&lt;=" &amp; EF$1, DataRegularSeason20242025!$D$3:$D$1315, $A25)+SUMIFS(DataRegularSeason20242025!$AB$3:$AB$1315,DataRegularSeason20242025!$B$3:$B$1315, "&lt;=" &amp; EF$1, DataRegularSeason20242025!$E$3:$E$1315, $A25)</f>
        <v>34</v>
      </c>
      <c r="EG25">
        <f>SUMIFS(DataRegularSeason20242025!$AA$3:$AA$1315,DataRegularSeason20242025!$B$3:$B$1315, "&lt;=" &amp; EG$1, DataRegularSeason20242025!$D$3:$D$1315, $A25)+SUMIFS(DataRegularSeason20242025!$AB$3:$AB$1315,DataRegularSeason20242025!$B$3:$B$1315, "&lt;=" &amp; EG$1, DataRegularSeason20242025!$E$3:$E$1315, $A25)</f>
        <v>34</v>
      </c>
      <c r="EH25">
        <f>SUMIFS(DataRegularSeason20242025!$AA$3:$AA$1315,DataRegularSeason20242025!$B$3:$B$1315, "&lt;=" &amp; EH$1, DataRegularSeason20242025!$D$3:$D$1315, $A25)+SUMIFS(DataRegularSeason20242025!$AB$3:$AB$1315,DataRegularSeason20242025!$B$3:$B$1315, "&lt;=" &amp; EH$1, DataRegularSeason20242025!$E$3:$E$1315, $A25)</f>
        <v>34</v>
      </c>
      <c r="EI25">
        <f>SUMIFS(DataRegularSeason20242025!$AA$3:$AA$1315,DataRegularSeason20242025!$B$3:$B$1315, "&lt;=" &amp; EI$1, DataRegularSeason20242025!$D$3:$D$1315, $A25)+SUMIFS(DataRegularSeason20242025!$AB$3:$AB$1315,DataRegularSeason20242025!$B$3:$B$1315, "&lt;=" &amp; EI$1, DataRegularSeason20242025!$E$3:$E$1315, $A25)</f>
        <v>34</v>
      </c>
      <c r="EJ25">
        <f>SUMIFS(DataRegularSeason20242025!$AA$3:$AA$1315,DataRegularSeason20242025!$B$3:$B$1315, "&lt;=" &amp; EJ$1, DataRegularSeason20242025!$D$3:$D$1315, $A25)+SUMIFS(DataRegularSeason20242025!$AB$3:$AB$1315,DataRegularSeason20242025!$B$3:$B$1315, "&lt;=" &amp; EJ$1, DataRegularSeason20242025!$E$3:$E$1315, $A25)</f>
        <v>34</v>
      </c>
      <c r="EK25">
        <f>SUMIFS(DataRegularSeason20242025!$AA$3:$AA$1315,DataRegularSeason20242025!$B$3:$B$1315, "&lt;=" &amp; EK$1, DataRegularSeason20242025!$D$3:$D$1315, $A25)+SUMIFS(DataRegularSeason20242025!$AB$3:$AB$1315,DataRegularSeason20242025!$B$3:$B$1315, "&lt;=" &amp; EK$1, DataRegularSeason20242025!$E$3:$E$1315, $A25)</f>
        <v>34</v>
      </c>
      <c r="EL25">
        <f>SUMIFS(DataRegularSeason20242025!$AA$3:$AA$1315,DataRegularSeason20242025!$B$3:$B$1315, "&lt;=" &amp; EL$1, DataRegularSeason20242025!$D$3:$D$1315, $A25)+SUMIFS(DataRegularSeason20242025!$AB$3:$AB$1315,DataRegularSeason20242025!$B$3:$B$1315, "&lt;=" &amp; EL$1, DataRegularSeason20242025!$E$3:$E$1315, $A25)</f>
        <v>34</v>
      </c>
      <c r="EM25">
        <f>SUMIFS(DataRegularSeason20242025!$AA$3:$AA$1315,DataRegularSeason20242025!$B$3:$B$1315, "&lt;=" &amp; EM$1, DataRegularSeason20242025!$D$3:$D$1315, $A25)+SUMIFS(DataRegularSeason20242025!$AB$3:$AB$1315,DataRegularSeason20242025!$B$3:$B$1315, "&lt;=" &amp; EM$1, DataRegularSeason20242025!$E$3:$E$1315, $A25)</f>
        <v>34</v>
      </c>
      <c r="EN25">
        <f>SUMIFS(DataRegularSeason20242025!$AA$3:$AA$1315,DataRegularSeason20242025!$B$3:$B$1315, "&lt;=" &amp; EN$1, DataRegularSeason20242025!$D$3:$D$1315, $A25)+SUMIFS(DataRegularSeason20242025!$AB$3:$AB$1315,DataRegularSeason20242025!$B$3:$B$1315, "&lt;=" &amp; EN$1, DataRegularSeason20242025!$E$3:$E$1315, $A25)</f>
        <v>34</v>
      </c>
      <c r="EO25">
        <f>SUMIFS(DataRegularSeason20242025!$AA$3:$AA$1315,DataRegularSeason20242025!$B$3:$B$1315, "&lt;=" &amp; EO$1, DataRegularSeason20242025!$D$3:$D$1315, $A25)+SUMIFS(DataRegularSeason20242025!$AB$3:$AB$1315,DataRegularSeason20242025!$B$3:$B$1315, "&lt;=" &amp; EO$1, DataRegularSeason20242025!$E$3:$E$1315, $A25)</f>
        <v>34</v>
      </c>
      <c r="EP25">
        <f>SUMIFS(DataRegularSeason20242025!$AA$3:$AA$1315,DataRegularSeason20242025!$B$3:$B$1315, "&lt;=" &amp; EP$1, DataRegularSeason20242025!$D$3:$D$1315, $A25)+SUMIFS(DataRegularSeason20242025!$AB$3:$AB$1315,DataRegularSeason20242025!$B$3:$B$1315, "&lt;=" &amp; EP$1, DataRegularSeason20242025!$E$3:$E$1315, $A25)</f>
        <v>34</v>
      </c>
      <c r="EQ25">
        <f>SUMIFS(DataRegularSeason20242025!$AA$3:$AA$1315,DataRegularSeason20242025!$B$3:$B$1315, "&lt;=" &amp; EQ$1, DataRegularSeason20242025!$D$3:$D$1315, $A25)+SUMIFS(DataRegularSeason20242025!$AB$3:$AB$1315,DataRegularSeason20242025!$B$3:$B$1315, "&lt;=" &amp; EQ$1, DataRegularSeason20242025!$E$3:$E$1315, $A25)</f>
        <v>34</v>
      </c>
      <c r="ER25">
        <f>SUMIFS(DataRegularSeason20242025!$AA$3:$AA$1315,DataRegularSeason20242025!$B$3:$B$1315, "&lt;=" &amp; ER$1, DataRegularSeason20242025!$D$3:$D$1315, $A25)+SUMIFS(DataRegularSeason20242025!$AB$3:$AB$1315,DataRegularSeason20242025!$B$3:$B$1315, "&lt;=" &amp; ER$1, DataRegularSeason20242025!$E$3:$E$1315, $A25)</f>
        <v>34</v>
      </c>
      <c r="ES25">
        <f>SUMIFS(DataRegularSeason20242025!$AA$3:$AA$1315,DataRegularSeason20242025!$B$3:$B$1315, "&lt;=" &amp; ES$1, DataRegularSeason20242025!$D$3:$D$1315, $A25)+SUMIFS(DataRegularSeason20242025!$AB$3:$AB$1315,DataRegularSeason20242025!$B$3:$B$1315, "&lt;=" &amp; ES$1, DataRegularSeason20242025!$E$3:$E$1315, $A25)</f>
        <v>34</v>
      </c>
      <c r="ET25">
        <f>SUMIFS(DataRegularSeason20242025!$AA$3:$AA$1315,DataRegularSeason20242025!$B$3:$B$1315, "&lt;=" &amp; ET$1, DataRegularSeason20242025!$D$3:$D$1315, $A25)+SUMIFS(DataRegularSeason20242025!$AB$3:$AB$1315,DataRegularSeason20242025!$B$3:$B$1315, "&lt;=" &amp; ET$1, DataRegularSeason20242025!$E$3:$E$1315, $A25)</f>
        <v>34</v>
      </c>
      <c r="EU25">
        <f>SUMIFS(DataRegularSeason20242025!$AA$3:$AA$1315,DataRegularSeason20242025!$B$3:$B$1315, "&lt;=" &amp; EU$1, DataRegularSeason20242025!$D$3:$D$1315, $A25)+SUMIFS(DataRegularSeason20242025!$AB$3:$AB$1315,DataRegularSeason20242025!$B$3:$B$1315, "&lt;=" &amp; EU$1, DataRegularSeason20242025!$E$3:$E$1315, $A25)</f>
        <v>34</v>
      </c>
      <c r="EV25">
        <f>SUMIFS(DataRegularSeason20242025!$AA$3:$AA$1315,DataRegularSeason20242025!$B$3:$B$1315, "&lt;=" &amp; EV$1, DataRegularSeason20242025!$D$3:$D$1315, $A25)+SUMIFS(DataRegularSeason20242025!$AB$3:$AB$1315,DataRegularSeason20242025!$B$3:$B$1315, "&lt;=" &amp; EV$1, DataRegularSeason20242025!$E$3:$E$1315, $A25)</f>
        <v>34</v>
      </c>
      <c r="EW25">
        <f>SUMIFS(DataRegularSeason20242025!$AA$3:$AA$1315,DataRegularSeason20242025!$B$3:$B$1315, "&lt;=" &amp; EW$1, DataRegularSeason20242025!$D$3:$D$1315, $A25)+SUMIFS(DataRegularSeason20242025!$AB$3:$AB$1315,DataRegularSeason20242025!$B$3:$B$1315, "&lt;=" &amp; EW$1, DataRegularSeason20242025!$E$3:$E$1315, $A25)</f>
        <v>34</v>
      </c>
      <c r="EX25">
        <f>SUMIFS(DataRegularSeason20242025!$AA$3:$AA$1315,DataRegularSeason20242025!$B$3:$B$1315, "&lt;=" &amp; EX$1, DataRegularSeason20242025!$D$3:$D$1315, $A25)+SUMIFS(DataRegularSeason20242025!$AB$3:$AB$1315,DataRegularSeason20242025!$B$3:$B$1315, "&lt;=" &amp; EX$1, DataRegularSeason20242025!$E$3:$E$1315, $A25)</f>
        <v>34</v>
      </c>
      <c r="EY25">
        <f>SUMIFS(DataRegularSeason20242025!$AA$3:$AA$1315,DataRegularSeason20242025!$B$3:$B$1315, "&lt;=" &amp; EY$1, DataRegularSeason20242025!$D$3:$D$1315, $A25)+SUMIFS(DataRegularSeason20242025!$AB$3:$AB$1315,DataRegularSeason20242025!$B$3:$B$1315, "&lt;=" &amp; EY$1, DataRegularSeason20242025!$E$3:$E$1315, $A25)</f>
        <v>34</v>
      </c>
      <c r="EZ25">
        <f>SUMIFS(DataRegularSeason20242025!$AA$3:$AA$1315,DataRegularSeason20242025!$B$3:$B$1315, "&lt;=" &amp; EZ$1, DataRegularSeason20242025!$D$3:$D$1315, $A25)+SUMIFS(DataRegularSeason20242025!$AB$3:$AB$1315,DataRegularSeason20242025!$B$3:$B$1315, "&lt;=" &amp; EZ$1, DataRegularSeason20242025!$E$3:$E$1315, $A25)</f>
        <v>34</v>
      </c>
      <c r="FA25">
        <f>SUMIFS(DataRegularSeason20242025!$AA$3:$AA$1315,DataRegularSeason20242025!$B$3:$B$1315, "&lt;=" &amp; FA$1, DataRegularSeason20242025!$D$3:$D$1315, $A25)+SUMIFS(DataRegularSeason20242025!$AB$3:$AB$1315,DataRegularSeason20242025!$B$3:$B$1315, "&lt;=" &amp; FA$1, DataRegularSeason20242025!$E$3:$E$1315, $A25)</f>
        <v>34</v>
      </c>
      <c r="FB25">
        <f>SUMIFS(DataRegularSeason20242025!$AA$3:$AA$1315,DataRegularSeason20242025!$B$3:$B$1315, "&lt;=" &amp; FB$1, DataRegularSeason20242025!$D$3:$D$1315, $A25)+SUMIFS(DataRegularSeason20242025!$AB$3:$AB$1315,DataRegularSeason20242025!$B$3:$B$1315, "&lt;=" &amp; FB$1, DataRegularSeason20242025!$E$3:$E$1315, $A25)</f>
        <v>34</v>
      </c>
      <c r="FC25">
        <f>SUMIFS(DataRegularSeason20242025!$AA$3:$AA$1315,DataRegularSeason20242025!$B$3:$B$1315, "&lt;=" &amp; FC$1, DataRegularSeason20242025!$D$3:$D$1315, $A25)+SUMIFS(DataRegularSeason20242025!$AB$3:$AB$1315,DataRegularSeason20242025!$B$3:$B$1315, "&lt;=" &amp; FC$1, DataRegularSeason20242025!$E$3:$E$1315, $A25)</f>
        <v>34</v>
      </c>
      <c r="FD25">
        <f>SUMIFS(DataRegularSeason20242025!$AA$3:$AA$1315,DataRegularSeason20242025!$B$3:$B$1315, "&lt;=" &amp; FD$1, DataRegularSeason20242025!$D$3:$D$1315, $A25)+SUMIFS(DataRegularSeason20242025!$AB$3:$AB$1315,DataRegularSeason20242025!$B$3:$B$1315, "&lt;=" &amp; FD$1, DataRegularSeason20242025!$E$3:$E$1315, $A25)</f>
        <v>34</v>
      </c>
      <c r="FE25">
        <f>SUMIFS(DataRegularSeason20242025!$AA$3:$AA$1315,DataRegularSeason20242025!$B$3:$B$1315, "&lt;=" &amp; FE$1, DataRegularSeason20242025!$D$3:$D$1315, $A25)+SUMIFS(DataRegularSeason20242025!$AB$3:$AB$1315,DataRegularSeason20242025!$B$3:$B$1315, "&lt;=" &amp; FE$1, DataRegularSeason20242025!$E$3:$E$1315, $A25)</f>
        <v>34</v>
      </c>
      <c r="FF25">
        <f>SUMIFS(DataRegularSeason20242025!$AA$3:$AA$1315,DataRegularSeason20242025!$B$3:$B$1315, "&lt;=" &amp; FF$1, DataRegularSeason20242025!$D$3:$D$1315, $A25)+SUMIFS(DataRegularSeason20242025!$AB$3:$AB$1315,DataRegularSeason20242025!$B$3:$B$1315, "&lt;=" &amp; FF$1, DataRegularSeason20242025!$E$3:$E$1315, $A25)</f>
        <v>34</v>
      </c>
      <c r="FG25">
        <f>SUMIFS(DataRegularSeason20242025!$AA$3:$AA$1315,DataRegularSeason20242025!$B$3:$B$1315, "&lt;=" &amp; FG$1, DataRegularSeason20242025!$D$3:$D$1315, $A25)+SUMIFS(DataRegularSeason20242025!$AB$3:$AB$1315,DataRegularSeason20242025!$B$3:$B$1315, "&lt;=" &amp; FG$1, DataRegularSeason20242025!$E$3:$E$1315, $A25)</f>
        <v>34</v>
      </c>
      <c r="FH25">
        <f>SUMIFS(DataRegularSeason20242025!$AA$3:$AA$1315,DataRegularSeason20242025!$B$3:$B$1315, "&lt;=" &amp; FH$1, DataRegularSeason20242025!$D$3:$D$1315, $A25)+SUMIFS(DataRegularSeason20242025!$AB$3:$AB$1315,DataRegularSeason20242025!$B$3:$B$1315, "&lt;=" &amp; FH$1, DataRegularSeason20242025!$E$3:$E$1315, $A25)</f>
        <v>34</v>
      </c>
      <c r="FI25">
        <f>SUMIFS(DataRegularSeason20242025!$AA$3:$AA$1315,DataRegularSeason20242025!$B$3:$B$1315, "&lt;=" &amp; FI$1, DataRegularSeason20242025!$D$3:$D$1315, $A25)+SUMIFS(DataRegularSeason20242025!$AB$3:$AB$1315,DataRegularSeason20242025!$B$3:$B$1315, "&lt;=" &amp; FI$1, DataRegularSeason20242025!$E$3:$E$1315, $A25)</f>
        <v>34</v>
      </c>
      <c r="FJ25">
        <f>SUMIFS(DataRegularSeason20242025!$AA$3:$AA$1315,DataRegularSeason20242025!$B$3:$B$1315, "&lt;=" &amp; FJ$1, DataRegularSeason20242025!$D$3:$D$1315, $A25)+SUMIFS(DataRegularSeason20242025!$AB$3:$AB$1315,DataRegularSeason20242025!$B$3:$B$1315, "&lt;=" &amp; FJ$1, DataRegularSeason20242025!$E$3:$E$1315, $A25)</f>
        <v>34</v>
      </c>
      <c r="FK25">
        <f>SUMIFS(DataRegularSeason20242025!$AA$3:$AA$1315,DataRegularSeason20242025!$B$3:$B$1315, "&lt;=" &amp; FK$1, DataRegularSeason20242025!$D$3:$D$1315, $A25)+SUMIFS(DataRegularSeason20242025!$AB$3:$AB$1315,DataRegularSeason20242025!$B$3:$B$1315, "&lt;=" &amp; FK$1, DataRegularSeason20242025!$E$3:$E$1315, $A25)</f>
        <v>34</v>
      </c>
      <c r="FL25">
        <f>SUMIFS(DataRegularSeason20242025!$AA$3:$AA$1315,DataRegularSeason20242025!$B$3:$B$1315, "&lt;=" &amp; FL$1, DataRegularSeason20242025!$D$3:$D$1315, $A25)+SUMIFS(DataRegularSeason20242025!$AB$3:$AB$1315,DataRegularSeason20242025!$B$3:$B$1315, "&lt;=" &amp; FL$1, DataRegularSeason20242025!$E$3:$E$1315, $A25)</f>
        <v>34</v>
      </c>
      <c r="FM25">
        <f>SUMIFS(DataRegularSeason20242025!$AA$3:$AA$1315,DataRegularSeason20242025!$B$3:$B$1315, "&lt;=" &amp; FM$1, DataRegularSeason20242025!$D$3:$D$1315, $A25)+SUMIFS(DataRegularSeason20242025!$AB$3:$AB$1315,DataRegularSeason20242025!$B$3:$B$1315, "&lt;=" &amp; FM$1, DataRegularSeason20242025!$E$3:$E$1315, $A25)</f>
        <v>34</v>
      </c>
      <c r="FN25">
        <f>SUMIFS(DataRegularSeason20242025!$AA$3:$AA$1315,DataRegularSeason20242025!$B$3:$B$1315, "&lt;=" &amp; FN$1, DataRegularSeason20242025!$D$3:$D$1315, $A25)+SUMIFS(DataRegularSeason20242025!$AB$3:$AB$1315,DataRegularSeason20242025!$B$3:$B$1315, "&lt;=" &amp; FN$1, DataRegularSeason20242025!$E$3:$E$1315, $A25)</f>
        <v>34</v>
      </c>
      <c r="FO25">
        <f>SUMIFS(DataRegularSeason20242025!$AA$3:$AA$1315,DataRegularSeason20242025!$B$3:$B$1315, "&lt;=" &amp; FO$1, DataRegularSeason20242025!$D$3:$D$1315, $A25)+SUMIFS(DataRegularSeason20242025!$AB$3:$AB$1315,DataRegularSeason20242025!$B$3:$B$1315, "&lt;=" &amp; FO$1, DataRegularSeason20242025!$E$3:$E$1315, $A25)</f>
        <v>34</v>
      </c>
      <c r="FP25">
        <f>SUMIFS(DataRegularSeason20242025!$AA$3:$AA$1315,DataRegularSeason20242025!$B$3:$B$1315, "&lt;=" &amp; FP$1, DataRegularSeason20242025!$D$3:$D$1315, $A25)+SUMIFS(DataRegularSeason20242025!$AB$3:$AB$1315,DataRegularSeason20242025!$B$3:$B$1315, "&lt;=" &amp; FP$1, DataRegularSeason20242025!$E$3:$E$1315, $A25)</f>
        <v>34</v>
      </c>
      <c r="FQ25">
        <f>SUMIFS(DataRegularSeason20242025!$AA$3:$AA$1315,DataRegularSeason20242025!$B$3:$B$1315, "&lt;=" &amp; FQ$1, DataRegularSeason20242025!$D$3:$D$1315, $A25)+SUMIFS(DataRegularSeason20242025!$AB$3:$AB$1315,DataRegularSeason20242025!$B$3:$B$1315, "&lt;=" &amp; FQ$1, DataRegularSeason20242025!$E$3:$E$1315, $A25)</f>
        <v>34</v>
      </c>
      <c r="FR25">
        <f>SUMIFS(DataRegularSeason20242025!$AA$3:$AA$1315,DataRegularSeason20242025!$B$3:$B$1315, "&lt;=" &amp; FR$1, DataRegularSeason20242025!$D$3:$D$1315, $A25)+SUMIFS(DataRegularSeason20242025!$AB$3:$AB$1315,DataRegularSeason20242025!$B$3:$B$1315, "&lt;=" &amp; FR$1, DataRegularSeason20242025!$E$3:$E$1315, $A25)</f>
        <v>34</v>
      </c>
      <c r="FS25">
        <f>SUMIFS(DataRegularSeason20242025!$AA$3:$AA$1315,DataRegularSeason20242025!$B$3:$B$1315, "&lt;=" &amp; FS$1, DataRegularSeason20242025!$D$3:$D$1315, $A25)+SUMIFS(DataRegularSeason20242025!$AB$3:$AB$1315,DataRegularSeason20242025!$B$3:$B$1315, "&lt;=" &amp; FS$1, DataRegularSeason20242025!$E$3:$E$1315, $A25)</f>
        <v>34</v>
      </c>
      <c r="FT25">
        <f>SUMIFS(DataRegularSeason20242025!$AA$3:$AA$1315,DataRegularSeason20242025!$B$3:$B$1315, "&lt;=" &amp; FT$1, DataRegularSeason20242025!$D$3:$D$1315, $A25)+SUMIFS(DataRegularSeason20242025!$AB$3:$AB$1315,DataRegularSeason20242025!$B$3:$B$1315, "&lt;=" &amp; FT$1, DataRegularSeason20242025!$E$3:$E$1315, $A25)</f>
        <v>34</v>
      </c>
      <c r="FU25">
        <f>SUMIFS(DataRegularSeason20242025!$AA$3:$AA$1315,DataRegularSeason20242025!$B$3:$B$1315, "&lt;=" &amp; FU$1, DataRegularSeason20242025!$D$3:$D$1315, $A25)+SUMIFS(DataRegularSeason20242025!$AB$3:$AB$1315,DataRegularSeason20242025!$B$3:$B$1315, "&lt;=" &amp; FU$1, DataRegularSeason20242025!$E$3:$E$1315, $A25)</f>
        <v>34</v>
      </c>
      <c r="FV25">
        <f>SUMIFS(DataRegularSeason20242025!$AA$3:$AA$1315,DataRegularSeason20242025!$B$3:$B$1315, "&lt;=" &amp; FV$1, DataRegularSeason20242025!$D$3:$D$1315, $A25)+SUMIFS(DataRegularSeason20242025!$AB$3:$AB$1315,DataRegularSeason20242025!$B$3:$B$1315, "&lt;=" &amp; FV$1, DataRegularSeason20242025!$E$3:$E$1315, $A25)</f>
        <v>34</v>
      </c>
      <c r="FW25">
        <f>SUMIFS(DataRegularSeason20242025!$AA$3:$AA$1315,DataRegularSeason20242025!$B$3:$B$1315, "&lt;=" &amp; FW$1, DataRegularSeason20242025!$D$3:$D$1315, $A25)+SUMIFS(DataRegularSeason20242025!$AB$3:$AB$1315,DataRegularSeason20242025!$B$3:$B$1315, "&lt;=" &amp; FW$1, DataRegularSeason20242025!$E$3:$E$1315, $A25)</f>
        <v>34</v>
      </c>
      <c r="FX25">
        <f>SUMIFS(DataRegularSeason20242025!$AA$3:$AA$1315,DataRegularSeason20242025!$B$3:$B$1315, "&lt;=" &amp; FX$1, DataRegularSeason20242025!$D$3:$D$1315, $A25)+SUMIFS(DataRegularSeason20242025!$AB$3:$AB$1315,DataRegularSeason20242025!$B$3:$B$1315, "&lt;=" &amp; FX$1, DataRegularSeason20242025!$E$3:$E$1315, $A25)</f>
        <v>34</v>
      </c>
      <c r="FY25">
        <f>SUMIFS(DataRegularSeason20242025!$AA$3:$AA$1315,DataRegularSeason20242025!$B$3:$B$1315, "&lt;=" &amp; FY$1, DataRegularSeason20242025!$D$3:$D$1315, $A25)+SUMIFS(DataRegularSeason20242025!$AB$3:$AB$1315,DataRegularSeason20242025!$B$3:$B$1315, "&lt;=" &amp; FY$1, DataRegularSeason20242025!$E$3:$E$1315, $A25)</f>
        <v>34</v>
      </c>
      <c r="FZ25">
        <f>SUMIFS(DataRegularSeason20242025!$AA$3:$AA$1315,DataRegularSeason20242025!$B$3:$B$1315, "&lt;=" &amp; FZ$1, DataRegularSeason20242025!$D$3:$D$1315, $A25)+SUMIFS(DataRegularSeason20242025!$AB$3:$AB$1315,DataRegularSeason20242025!$B$3:$B$1315, "&lt;=" &amp; FZ$1, DataRegularSeason20242025!$E$3:$E$1315, $A25)</f>
        <v>34</v>
      </c>
      <c r="GA25">
        <f>SUMIFS(DataRegularSeason20242025!$AA$3:$AA$1315,DataRegularSeason20242025!$B$3:$B$1315, "&lt;=" &amp; GA$1, DataRegularSeason20242025!$D$3:$D$1315, $A25)+SUMIFS(DataRegularSeason20242025!$AB$3:$AB$1315,DataRegularSeason20242025!$B$3:$B$1315, "&lt;=" &amp; GA$1, DataRegularSeason20242025!$E$3:$E$1315, $A25)</f>
        <v>34</v>
      </c>
      <c r="GB25">
        <f>SUMIFS(DataRegularSeason20242025!$AA$3:$AA$1315,DataRegularSeason20242025!$B$3:$B$1315, "&lt;=" &amp; GB$1, DataRegularSeason20242025!$D$3:$D$1315, $A25)+SUMIFS(DataRegularSeason20242025!$AB$3:$AB$1315,DataRegularSeason20242025!$B$3:$B$1315, "&lt;=" &amp; GB$1, DataRegularSeason20242025!$E$3:$E$1315, $A25)</f>
        <v>34</v>
      </c>
      <c r="GC25">
        <f>SUMIFS(DataRegularSeason20242025!$AA$3:$AA$1315,DataRegularSeason20242025!$B$3:$B$1315, "&lt;=" &amp; GC$1, DataRegularSeason20242025!$D$3:$D$1315, $A25)+SUMIFS(DataRegularSeason20242025!$AB$3:$AB$1315,DataRegularSeason20242025!$B$3:$B$1315, "&lt;=" &amp; GC$1, DataRegularSeason20242025!$E$3:$E$1315, $A25)</f>
        <v>34</v>
      </c>
      <c r="GD25">
        <f>SUMIFS(DataRegularSeason20242025!$AA$3:$AA$1315,DataRegularSeason20242025!$B$3:$B$1315, "&lt;=" &amp; GD$1, DataRegularSeason20242025!$D$3:$D$1315, $A25)+SUMIFS(DataRegularSeason20242025!$AB$3:$AB$1315,DataRegularSeason20242025!$B$3:$B$1315, "&lt;=" &amp; GD$1, DataRegularSeason20242025!$E$3:$E$1315, $A25)</f>
        <v>34</v>
      </c>
      <c r="GE25">
        <f>SUMIFS(DataRegularSeason20242025!$AA$3:$AA$1315,DataRegularSeason20242025!$B$3:$B$1315, "&lt;=" &amp; GE$1, DataRegularSeason20242025!$D$3:$D$1315, $A25)+SUMIFS(DataRegularSeason20242025!$AB$3:$AB$1315,DataRegularSeason20242025!$B$3:$B$1315, "&lt;=" &amp; GE$1, DataRegularSeason20242025!$E$3:$E$1315, $A25)</f>
        <v>34</v>
      </c>
      <c r="GF25">
        <f>SUMIFS(DataRegularSeason20242025!$AA$3:$AA$1315,DataRegularSeason20242025!$B$3:$B$1315, "&lt;=" &amp; GF$1, DataRegularSeason20242025!$D$3:$D$1315, $A25)+SUMIFS(DataRegularSeason20242025!$AB$3:$AB$1315,DataRegularSeason20242025!$B$3:$B$1315, "&lt;=" &amp; GF$1, DataRegularSeason20242025!$E$3:$E$1315, $A25)</f>
        <v>34</v>
      </c>
      <c r="GG25">
        <f>SUMIFS(DataRegularSeason20242025!$AA$3:$AA$1315,DataRegularSeason20242025!$B$3:$B$1315, "&lt;=" &amp; GG$1, DataRegularSeason20242025!$D$3:$D$1315, $A25)+SUMIFS(DataRegularSeason20242025!$AB$3:$AB$1315,DataRegularSeason20242025!$B$3:$B$1315, "&lt;=" &amp; GG$1, DataRegularSeason20242025!$E$3:$E$1315, $A25)</f>
        <v>34</v>
      </c>
      <c r="GH25">
        <f>SUMIFS(DataRegularSeason20242025!$AA$3:$AA$1315,DataRegularSeason20242025!$B$3:$B$1315, "&lt;=" &amp; GH$1, DataRegularSeason20242025!$D$3:$D$1315, $A25)+SUMIFS(DataRegularSeason20242025!$AB$3:$AB$1315,DataRegularSeason20242025!$B$3:$B$1315, "&lt;=" &amp; GH$1, DataRegularSeason20242025!$E$3:$E$1315, $A25)</f>
        <v>34</v>
      </c>
      <c r="GI25">
        <f>SUMIFS(DataRegularSeason20242025!$AA$3:$AA$1315,DataRegularSeason20242025!$B$3:$B$1315, "&lt;=" &amp; GI$1, DataRegularSeason20242025!$D$3:$D$1315, $A25)+SUMIFS(DataRegularSeason20242025!$AB$3:$AB$1315,DataRegularSeason20242025!$B$3:$B$1315, "&lt;=" &amp; GI$1, DataRegularSeason20242025!$E$3:$E$1315, $A25)</f>
        <v>34</v>
      </c>
      <c r="GJ25">
        <f>SUMIFS(DataRegularSeason20242025!$AA$3:$AA$1315,DataRegularSeason20242025!$B$3:$B$1315, "&lt;=" &amp; GJ$1, DataRegularSeason20242025!$D$3:$D$1315, $A25)+SUMIFS(DataRegularSeason20242025!$AB$3:$AB$1315,DataRegularSeason20242025!$B$3:$B$1315, "&lt;=" &amp; GJ$1, DataRegularSeason20242025!$E$3:$E$1315, $A25)</f>
        <v>34</v>
      </c>
      <c r="GK25">
        <f>SUMIFS(DataRegularSeason20242025!$AA$3:$AA$1315,DataRegularSeason20242025!$B$3:$B$1315, "&lt;=" &amp; GK$1, DataRegularSeason20242025!$D$3:$D$1315, $A25)+SUMIFS(DataRegularSeason20242025!$AB$3:$AB$1315,DataRegularSeason20242025!$B$3:$B$1315, "&lt;=" &amp; GK$1, DataRegularSeason20242025!$E$3:$E$1315, $A25)</f>
        <v>34</v>
      </c>
      <c r="GL25">
        <f>SUMIFS(DataRegularSeason20242025!$AA$3:$AA$1315,DataRegularSeason20242025!$B$3:$B$1315, "&lt;=" &amp; GL$1, DataRegularSeason20242025!$D$3:$D$1315, $A25)+SUMIFS(DataRegularSeason20242025!$AB$3:$AB$1315,DataRegularSeason20242025!$B$3:$B$1315, "&lt;=" &amp; GL$1, DataRegularSeason20242025!$E$3:$E$1315, $A25)</f>
        <v>34</v>
      </c>
      <c r="GM25">
        <f>SUMIFS(DataRegularSeason20242025!$AA$3:$AA$1315,DataRegularSeason20242025!$B$3:$B$1315, "&lt;=" &amp; GM$1, DataRegularSeason20242025!$D$3:$D$1315, $A25)+SUMIFS(DataRegularSeason20242025!$AB$3:$AB$1315,DataRegularSeason20242025!$B$3:$B$1315, "&lt;=" &amp; GM$1, DataRegularSeason20242025!$E$3:$E$1315, $A25)</f>
        <v>34</v>
      </c>
      <c r="GN25">
        <f>SUMIFS(DataRegularSeason20242025!$AA$3:$AA$1315,DataRegularSeason20242025!$B$3:$B$1315, "&lt;=" &amp; GN$1, DataRegularSeason20242025!$D$3:$D$1315, $A25)+SUMIFS(DataRegularSeason20242025!$AB$3:$AB$1315,DataRegularSeason20242025!$B$3:$B$1315, "&lt;=" &amp; GN$1, DataRegularSeason20242025!$E$3:$E$1315, $A25)</f>
        <v>34</v>
      </c>
      <c r="GO25">
        <f>SUMIFS(DataRegularSeason20242025!$AA$3:$AA$1315,DataRegularSeason20242025!$B$3:$B$1315, "&lt;=" &amp; GO$1, DataRegularSeason20242025!$D$3:$D$1315, $A25)+SUMIFS(DataRegularSeason20242025!$AB$3:$AB$1315,DataRegularSeason20242025!$B$3:$B$1315, "&lt;=" &amp; GO$1, DataRegularSeason20242025!$E$3:$E$1315, $A25)</f>
        <v>34</v>
      </c>
      <c r="GP25">
        <f>SUMIFS(DataRegularSeason20242025!$AA$3:$AA$1315,DataRegularSeason20242025!$B$3:$B$1315, "&lt;=" &amp; GP$1, DataRegularSeason20242025!$D$3:$D$1315, $A25)+SUMIFS(DataRegularSeason20242025!$AB$3:$AB$1315,DataRegularSeason20242025!$B$3:$B$1315, "&lt;=" &amp; GP$1, DataRegularSeason20242025!$E$3:$E$1315, $A25)</f>
        <v>34</v>
      </c>
      <c r="GQ25">
        <f>SUMIFS(DataRegularSeason20242025!$AA$3:$AA$1315,DataRegularSeason20242025!$B$3:$B$1315, "&lt;=" &amp; GQ$1, DataRegularSeason20242025!$D$3:$D$1315, $A25)+SUMIFS(DataRegularSeason20242025!$AB$3:$AB$1315,DataRegularSeason20242025!$B$3:$B$1315, "&lt;=" &amp; GQ$1, DataRegularSeason20242025!$E$3:$E$1315, $A25)</f>
        <v>34</v>
      </c>
      <c r="GR25">
        <f>SUMIFS(DataRegularSeason20242025!$AA$3:$AA$1315,DataRegularSeason20242025!$B$3:$B$1315, "&lt;=" &amp; GR$1, DataRegularSeason20242025!$D$3:$D$1315, $A25)+SUMIFS(DataRegularSeason20242025!$AB$3:$AB$1315,DataRegularSeason20242025!$B$3:$B$1315, "&lt;=" &amp; GR$1, DataRegularSeason20242025!$E$3:$E$1315, $A25)</f>
        <v>34</v>
      </c>
      <c r="GS25">
        <f>SUMIFS(DataRegularSeason20242025!$AA$3:$AA$1315,DataRegularSeason20242025!$B$3:$B$1315, "&lt;=" &amp; GS$1, DataRegularSeason20242025!$D$3:$D$1315, $A25)+SUMIFS(DataRegularSeason20242025!$AB$3:$AB$1315,DataRegularSeason20242025!$B$3:$B$1315, "&lt;=" &amp; GS$1, DataRegularSeason20242025!$E$3:$E$1315, $A25)</f>
        <v>34</v>
      </c>
      <c r="GT25">
        <f>SUMIFS(DataRegularSeason20242025!$AA$3:$AA$1315,DataRegularSeason20242025!$B$3:$B$1315, "&lt;=" &amp; GT$1, DataRegularSeason20242025!$D$3:$D$1315, $A25)+SUMIFS(DataRegularSeason20242025!$AB$3:$AB$1315,DataRegularSeason20242025!$B$3:$B$1315, "&lt;=" &amp; GT$1, DataRegularSeason20242025!$E$3:$E$1315, $A25)</f>
        <v>34</v>
      </c>
      <c r="GU25">
        <f>SUMIFS(DataRegularSeason20242025!$AA$3:$AA$1315,DataRegularSeason20242025!$B$3:$B$1315, "&lt;=" &amp; GU$1, DataRegularSeason20242025!$D$3:$D$1315, $A25)+SUMIFS(DataRegularSeason20242025!$AB$3:$AB$1315,DataRegularSeason20242025!$B$3:$B$1315, "&lt;=" &amp; GU$1, DataRegularSeason20242025!$E$3:$E$1315, $A25)</f>
        <v>34</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62</v>
      </c>
      <c r="DJ26">
        <f>SUMIFS(DataRegularSeason20242025!$AA$3:$AA$1315,DataRegularSeason20242025!$B$3:$B$1315, "&lt;=" &amp; DJ$1, DataRegularSeason20242025!$D$3:$D$1315, $A26)+SUMIFS(DataRegularSeason20242025!$AB$3:$AB$1315,DataRegularSeason20242025!$B$3:$B$1315, "&lt;=" &amp; DJ$1, DataRegularSeason20242025!$E$3:$E$1315, $A26)</f>
        <v>62</v>
      </c>
      <c r="DK26">
        <f>SUMIFS(DataRegularSeason20242025!$AA$3:$AA$1315,DataRegularSeason20242025!$B$3:$B$1315, "&lt;=" &amp; DK$1, DataRegularSeason20242025!$D$3:$D$1315, $A26)+SUMIFS(DataRegularSeason20242025!$AB$3:$AB$1315,DataRegularSeason20242025!$B$3:$B$1315, "&lt;=" &amp; DK$1, DataRegularSeason20242025!$E$3:$E$1315, $A26)</f>
        <v>62</v>
      </c>
      <c r="DL26">
        <f>SUMIFS(DataRegularSeason20242025!$AA$3:$AA$1315,DataRegularSeason20242025!$B$3:$B$1315, "&lt;=" &amp; DL$1, DataRegularSeason20242025!$D$3:$D$1315, $A26)+SUMIFS(DataRegularSeason20242025!$AB$3:$AB$1315,DataRegularSeason20242025!$B$3:$B$1315, "&lt;=" &amp; DL$1, DataRegularSeason20242025!$E$3:$E$1315, $A26)</f>
        <v>62</v>
      </c>
      <c r="DM26">
        <f>SUMIFS(DataRegularSeason20242025!$AA$3:$AA$1315,DataRegularSeason20242025!$B$3:$B$1315, "&lt;=" &amp; DM$1, DataRegularSeason20242025!$D$3:$D$1315, $A26)+SUMIFS(DataRegularSeason20242025!$AB$3:$AB$1315,DataRegularSeason20242025!$B$3:$B$1315, "&lt;=" &amp; DM$1, DataRegularSeason20242025!$E$3:$E$1315, $A26)</f>
        <v>62</v>
      </c>
      <c r="DN26">
        <f>SUMIFS(DataRegularSeason20242025!$AA$3:$AA$1315,DataRegularSeason20242025!$B$3:$B$1315, "&lt;=" &amp; DN$1, DataRegularSeason20242025!$D$3:$D$1315, $A26)+SUMIFS(DataRegularSeason20242025!$AB$3:$AB$1315,DataRegularSeason20242025!$B$3:$B$1315, "&lt;=" &amp; DN$1, DataRegularSeason20242025!$E$3:$E$1315, $A26)</f>
        <v>62</v>
      </c>
      <c r="DO26">
        <f>SUMIFS(DataRegularSeason20242025!$AA$3:$AA$1315,DataRegularSeason20242025!$B$3:$B$1315, "&lt;=" &amp; DO$1, DataRegularSeason20242025!$D$3:$D$1315, $A26)+SUMIFS(DataRegularSeason20242025!$AB$3:$AB$1315,DataRegularSeason20242025!$B$3:$B$1315, "&lt;=" &amp; DO$1, DataRegularSeason20242025!$E$3:$E$1315, $A26)</f>
        <v>62</v>
      </c>
      <c r="DP26">
        <f>SUMIFS(DataRegularSeason20242025!$AA$3:$AA$1315,DataRegularSeason20242025!$B$3:$B$1315, "&lt;=" &amp; DP$1, DataRegularSeason20242025!$D$3:$D$1315, $A26)+SUMIFS(DataRegularSeason20242025!$AB$3:$AB$1315,DataRegularSeason20242025!$B$3:$B$1315, "&lt;=" &amp; DP$1, DataRegularSeason20242025!$E$3:$E$1315, $A26)</f>
        <v>62</v>
      </c>
      <c r="DQ26">
        <f>SUMIFS(DataRegularSeason20242025!$AA$3:$AA$1315,DataRegularSeason20242025!$B$3:$B$1315, "&lt;=" &amp; DQ$1, DataRegularSeason20242025!$D$3:$D$1315, $A26)+SUMIFS(DataRegularSeason20242025!$AB$3:$AB$1315,DataRegularSeason20242025!$B$3:$B$1315, "&lt;=" &amp; DQ$1, DataRegularSeason20242025!$E$3:$E$1315, $A26)</f>
        <v>62</v>
      </c>
      <c r="DR26">
        <f>SUMIFS(DataRegularSeason20242025!$AA$3:$AA$1315,DataRegularSeason20242025!$B$3:$B$1315, "&lt;=" &amp; DR$1, DataRegularSeason20242025!$D$3:$D$1315, $A26)+SUMIFS(DataRegularSeason20242025!$AB$3:$AB$1315,DataRegularSeason20242025!$B$3:$B$1315, "&lt;=" &amp; DR$1, DataRegularSeason20242025!$E$3:$E$1315, $A26)</f>
        <v>62</v>
      </c>
      <c r="DS26">
        <f>SUMIFS(DataRegularSeason20242025!$AA$3:$AA$1315,DataRegularSeason20242025!$B$3:$B$1315, "&lt;=" &amp; DS$1, DataRegularSeason20242025!$D$3:$D$1315, $A26)+SUMIFS(DataRegularSeason20242025!$AB$3:$AB$1315,DataRegularSeason20242025!$B$3:$B$1315, "&lt;=" &amp; DS$1, DataRegularSeason20242025!$E$3:$E$1315, $A26)</f>
        <v>62</v>
      </c>
      <c r="DT26">
        <f>SUMIFS(DataRegularSeason20242025!$AA$3:$AA$1315,DataRegularSeason20242025!$B$3:$B$1315, "&lt;=" &amp; DT$1, DataRegularSeason20242025!$D$3:$D$1315, $A26)+SUMIFS(DataRegularSeason20242025!$AB$3:$AB$1315,DataRegularSeason20242025!$B$3:$B$1315, "&lt;=" &amp; DT$1, DataRegularSeason20242025!$E$3:$E$1315, $A26)</f>
        <v>62</v>
      </c>
      <c r="DU26">
        <f>SUMIFS(DataRegularSeason20242025!$AA$3:$AA$1315,DataRegularSeason20242025!$B$3:$B$1315, "&lt;=" &amp; DU$1, DataRegularSeason20242025!$D$3:$D$1315, $A26)+SUMIFS(DataRegularSeason20242025!$AB$3:$AB$1315,DataRegularSeason20242025!$B$3:$B$1315, "&lt;=" &amp; DU$1, DataRegularSeason20242025!$E$3:$E$1315, $A26)</f>
        <v>62</v>
      </c>
      <c r="DV26">
        <f>SUMIFS(DataRegularSeason20242025!$AA$3:$AA$1315,DataRegularSeason20242025!$B$3:$B$1315, "&lt;=" &amp; DV$1, DataRegularSeason20242025!$D$3:$D$1315, $A26)+SUMIFS(DataRegularSeason20242025!$AB$3:$AB$1315,DataRegularSeason20242025!$B$3:$B$1315, "&lt;=" &amp; DV$1, DataRegularSeason20242025!$E$3:$E$1315, $A26)</f>
        <v>62</v>
      </c>
      <c r="DW26">
        <f>SUMIFS(DataRegularSeason20242025!$AA$3:$AA$1315,DataRegularSeason20242025!$B$3:$B$1315, "&lt;=" &amp; DW$1, DataRegularSeason20242025!$D$3:$D$1315, $A26)+SUMIFS(DataRegularSeason20242025!$AB$3:$AB$1315,DataRegularSeason20242025!$B$3:$B$1315, "&lt;=" &amp; DW$1, DataRegularSeason20242025!$E$3:$E$1315, $A26)</f>
        <v>62</v>
      </c>
      <c r="DX26">
        <f>SUMIFS(DataRegularSeason20242025!$AA$3:$AA$1315,DataRegularSeason20242025!$B$3:$B$1315, "&lt;=" &amp; DX$1, DataRegularSeason20242025!$D$3:$D$1315, $A26)+SUMIFS(DataRegularSeason20242025!$AB$3:$AB$1315,DataRegularSeason20242025!$B$3:$B$1315, "&lt;=" &amp; DX$1, DataRegularSeason20242025!$E$3:$E$1315, $A26)</f>
        <v>62</v>
      </c>
      <c r="DY26">
        <f>SUMIFS(DataRegularSeason20242025!$AA$3:$AA$1315,DataRegularSeason20242025!$B$3:$B$1315, "&lt;=" &amp; DY$1, DataRegularSeason20242025!$D$3:$D$1315, $A26)+SUMIFS(DataRegularSeason20242025!$AB$3:$AB$1315,DataRegularSeason20242025!$B$3:$B$1315, "&lt;=" &amp; DY$1, DataRegularSeason20242025!$E$3:$E$1315, $A26)</f>
        <v>62</v>
      </c>
      <c r="DZ26">
        <f>SUMIFS(DataRegularSeason20242025!$AA$3:$AA$1315,DataRegularSeason20242025!$B$3:$B$1315, "&lt;=" &amp; DZ$1, DataRegularSeason20242025!$D$3:$D$1315, $A26)+SUMIFS(DataRegularSeason20242025!$AB$3:$AB$1315,DataRegularSeason20242025!$B$3:$B$1315, "&lt;=" &amp; DZ$1, DataRegularSeason20242025!$E$3:$E$1315, $A26)</f>
        <v>62</v>
      </c>
      <c r="EA26">
        <f>SUMIFS(DataRegularSeason20242025!$AA$3:$AA$1315,DataRegularSeason20242025!$B$3:$B$1315, "&lt;=" &amp; EA$1, DataRegularSeason20242025!$D$3:$D$1315, $A26)+SUMIFS(DataRegularSeason20242025!$AB$3:$AB$1315,DataRegularSeason20242025!$B$3:$B$1315, "&lt;=" &amp; EA$1, DataRegularSeason20242025!$E$3:$E$1315, $A26)</f>
        <v>62</v>
      </c>
      <c r="EB26">
        <f>SUMIFS(DataRegularSeason20242025!$AA$3:$AA$1315,DataRegularSeason20242025!$B$3:$B$1315, "&lt;=" &amp; EB$1, DataRegularSeason20242025!$D$3:$D$1315, $A26)+SUMIFS(DataRegularSeason20242025!$AB$3:$AB$1315,DataRegularSeason20242025!$B$3:$B$1315, "&lt;=" &amp; EB$1, DataRegularSeason20242025!$E$3:$E$1315, $A26)</f>
        <v>62</v>
      </c>
      <c r="EC26">
        <f>SUMIFS(DataRegularSeason20242025!$AA$3:$AA$1315,DataRegularSeason20242025!$B$3:$B$1315, "&lt;=" &amp; EC$1, DataRegularSeason20242025!$D$3:$D$1315, $A26)+SUMIFS(DataRegularSeason20242025!$AB$3:$AB$1315,DataRegularSeason20242025!$B$3:$B$1315, "&lt;=" &amp; EC$1, DataRegularSeason20242025!$E$3:$E$1315, $A26)</f>
        <v>62</v>
      </c>
      <c r="ED26">
        <f>SUMIFS(DataRegularSeason20242025!$AA$3:$AA$1315,DataRegularSeason20242025!$B$3:$B$1315, "&lt;=" &amp; ED$1, DataRegularSeason20242025!$D$3:$D$1315, $A26)+SUMIFS(DataRegularSeason20242025!$AB$3:$AB$1315,DataRegularSeason20242025!$B$3:$B$1315, "&lt;=" &amp; ED$1, DataRegularSeason20242025!$E$3:$E$1315, $A26)</f>
        <v>62</v>
      </c>
      <c r="EE26">
        <f>SUMIFS(DataRegularSeason20242025!$AA$3:$AA$1315,DataRegularSeason20242025!$B$3:$B$1315, "&lt;=" &amp; EE$1, DataRegularSeason20242025!$D$3:$D$1315, $A26)+SUMIFS(DataRegularSeason20242025!$AB$3:$AB$1315,DataRegularSeason20242025!$B$3:$B$1315, "&lt;=" &amp; EE$1, DataRegularSeason20242025!$E$3:$E$1315, $A26)</f>
        <v>62</v>
      </c>
      <c r="EF26">
        <f>SUMIFS(DataRegularSeason20242025!$AA$3:$AA$1315,DataRegularSeason20242025!$B$3:$B$1315, "&lt;=" &amp; EF$1, DataRegularSeason20242025!$D$3:$D$1315, $A26)+SUMIFS(DataRegularSeason20242025!$AB$3:$AB$1315,DataRegularSeason20242025!$B$3:$B$1315, "&lt;=" &amp; EF$1, DataRegularSeason20242025!$E$3:$E$1315, $A26)</f>
        <v>62</v>
      </c>
      <c r="EG26">
        <f>SUMIFS(DataRegularSeason20242025!$AA$3:$AA$1315,DataRegularSeason20242025!$B$3:$B$1315, "&lt;=" &amp; EG$1, DataRegularSeason20242025!$D$3:$D$1315, $A26)+SUMIFS(DataRegularSeason20242025!$AB$3:$AB$1315,DataRegularSeason20242025!$B$3:$B$1315, "&lt;=" &amp; EG$1, DataRegularSeason20242025!$E$3:$E$1315, $A26)</f>
        <v>62</v>
      </c>
      <c r="EH26">
        <f>SUMIFS(DataRegularSeason20242025!$AA$3:$AA$1315,DataRegularSeason20242025!$B$3:$B$1315, "&lt;=" &amp; EH$1, DataRegularSeason20242025!$D$3:$D$1315, $A26)+SUMIFS(DataRegularSeason20242025!$AB$3:$AB$1315,DataRegularSeason20242025!$B$3:$B$1315, "&lt;=" &amp; EH$1, DataRegularSeason20242025!$E$3:$E$1315, $A26)</f>
        <v>62</v>
      </c>
      <c r="EI26">
        <f>SUMIFS(DataRegularSeason20242025!$AA$3:$AA$1315,DataRegularSeason20242025!$B$3:$B$1315, "&lt;=" &amp; EI$1, DataRegularSeason20242025!$D$3:$D$1315, $A26)+SUMIFS(DataRegularSeason20242025!$AB$3:$AB$1315,DataRegularSeason20242025!$B$3:$B$1315, "&lt;=" &amp; EI$1, DataRegularSeason20242025!$E$3:$E$1315, $A26)</f>
        <v>62</v>
      </c>
      <c r="EJ26">
        <f>SUMIFS(DataRegularSeason20242025!$AA$3:$AA$1315,DataRegularSeason20242025!$B$3:$B$1315, "&lt;=" &amp; EJ$1, DataRegularSeason20242025!$D$3:$D$1315, $A26)+SUMIFS(DataRegularSeason20242025!$AB$3:$AB$1315,DataRegularSeason20242025!$B$3:$B$1315, "&lt;=" &amp; EJ$1, DataRegularSeason20242025!$E$3:$E$1315, $A26)</f>
        <v>62</v>
      </c>
      <c r="EK26">
        <f>SUMIFS(DataRegularSeason20242025!$AA$3:$AA$1315,DataRegularSeason20242025!$B$3:$B$1315, "&lt;=" &amp; EK$1, DataRegularSeason20242025!$D$3:$D$1315, $A26)+SUMIFS(DataRegularSeason20242025!$AB$3:$AB$1315,DataRegularSeason20242025!$B$3:$B$1315, "&lt;=" &amp; EK$1, DataRegularSeason20242025!$E$3:$E$1315, $A26)</f>
        <v>62</v>
      </c>
      <c r="EL26">
        <f>SUMIFS(DataRegularSeason20242025!$AA$3:$AA$1315,DataRegularSeason20242025!$B$3:$B$1315, "&lt;=" &amp; EL$1, DataRegularSeason20242025!$D$3:$D$1315, $A26)+SUMIFS(DataRegularSeason20242025!$AB$3:$AB$1315,DataRegularSeason20242025!$B$3:$B$1315, "&lt;=" &amp; EL$1, DataRegularSeason20242025!$E$3:$E$1315, $A26)</f>
        <v>62</v>
      </c>
      <c r="EM26">
        <f>SUMIFS(DataRegularSeason20242025!$AA$3:$AA$1315,DataRegularSeason20242025!$B$3:$B$1315, "&lt;=" &amp; EM$1, DataRegularSeason20242025!$D$3:$D$1315, $A26)+SUMIFS(DataRegularSeason20242025!$AB$3:$AB$1315,DataRegularSeason20242025!$B$3:$B$1315, "&lt;=" &amp; EM$1, DataRegularSeason20242025!$E$3:$E$1315, $A26)</f>
        <v>62</v>
      </c>
      <c r="EN26">
        <f>SUMIFS(DataRegularSeason20242025!$AA$3:$AA$1315,DataRegularSeason20242025!$B$3:$B$1315, "&lt;=" &amp; EN$1, DataRegularSeason20242025!$D$3:$D$1315, $A26)+SUMIFS(DataRegularSeason20242025!$AB$3:$AB$1315,DataRegularSeason20242025!$B$3:$B$1315, "&lt;=" &amp; EN$1, DataRegularSeason20242025!$E$3:$E$1315, $A26)</f>
        <v>62</v>
      </c>
      <c r="EO26">
        <f>SUMIFS(DataRegularSeason20242025!$AA$3:$AA$1315,DataRegularSeason20242025!$B$3:$B$1315, "&lt;=" &amp; EO$1, DataRegularSeason20242025!$D$3:$D$1315, $A26)+SUMIFS(DataRegularSeason20242025!$AB$3:$AB$1315,DataRegularSeason20242025!$B$3:$B$1315, "&lt;=" &amp; EO$1, DataRegularSeason20242025!$E$3:$E$1315, $A26)</f>
        <v>62</v>
      </c>
      <c r="EP26">
        <f>SUMIFS(DataRegularSeason20242025!$AA$3:$AA$1315,DataRegularSeason20242025!$B$3:$B$1315, "&lt;=" &amp; EP$1, DataRegularSeason20242025!$D$3:$D$1315, $A26)+SUMIFS(DataRegularSeason20242025!$AB$3:$AB$1315,DataRegularSeason20242025!$B$3:$B$1315, "&lt;=" &amp; EP$1, DataRegularSeason20242025!$E$3:$E$1315, $A26)</f>
        <v>62</v>
      </c>
      <c r="EQ26">
        <f>SUMIFS(DataRegularSeason20242025!$AA$3:$AA$1315,DataRegularSeason20242025!$B$3:$B$1315, "&lt;=" &amp; EQ$1, DataRegularSeason20242025!$D$3:$D$1315, $A26)+SUMIFS(DataRegularSeason20242025!$AB$3:$AB$1315,DataRegularSeason20242025!$B$3:$B$1315, "&lt;=" &amp; EQ$1, DataRegularSeason20242025!$E$3:$E$1315, $A26)</f>
        <v>62</v>
      </c>
      <c r="ER26">
        <f>SUMIFS(DataRegularSeason20242025!$AA$3:$AA$1315,DataRegularSeason20242025!$B$3:$B$1315, "&lt;=" &amp; ER$1, DataRegularSeason20242025!$D$3:$D$1315, $A26)+SUMIFS(DataRegularSeason20242025!$AB$3:$AB$1315,DataRegularSeason20242025!$B$3:$B$1315, "&lt;=" &amp; ER$1, DataRegularSeason20242025!$E$3:$E$1315, $A26)</f>
        <v>62</v>
      </c>
      <c r="ES26">
        <f>SUMIFS(DataRegularSeason20242025!$AA$3:$AA$1315,DataRegularSeason20242025!$B$3:$B$1315, "&lt;=" &amp; ES$1, DataRegularSeason20242025!$D$3:$D$1315, $A26)+SUMIFS(DataRegularSeason20242025!$AB$3:$AB$1315,DataRegularSeason20242025!$B$3:$B$1315, "&lt;=" &amp; ES$1, DataRegularSeason20242025!$E$3:$E$1315, $A26)</f>
        <v>62</v>
      </c>
      <c r="ET26">
        <f>SUMIFS(DataRegularSeason20242025!$AA$3:$AA$1315,DataRegularSeason20242025!$B$3:$B$1315, "&lt;=" &amp; ET$1, DataRegularSeason20242025!$D$3:$D$1315, $A26)+SUMIFS(DataRegularSeason20242025!$AB$3:$AB$1315,DataRegularSeason20242025!$B$3:$B$1315, "&lt;=" &amp; ET$1, DataRegularSeason20242025!$E$3:$E$1315, $A26)</f>
        <v>62</v>
      </c>
      <c r="EU26">
        <f>SUMIFS(DataRegularSeason20242025!$AA$3:$AA$1315,DataRegularSeason20242025!$B$3:$B$1315, "&lt;=" &amp; EU$1, DataRegularSeason20242025!$D$3:$D$1315, $A26)+SUMIFS(DataRegularSeason20242025!$AB$3:$AB$1315,DataRegularSeason20242025!$B$3:$B$1315, "&lt;=" &amp; EU$1, DataRegularSeason20242025!$E$3:$E$1315, $A26)</f>
        <v>62</v>
      </c>
      <c r="EV26">
        <f>SUMIFS(DataRegularSeason20242025!$AA$3:$AA$1315,DataRegularSeason20242025!$B$3:$B$1315, "&lt;=" &amp; EV$1, DataRegularSeason20242025!$D$3:$D$1315, $A26)+SUMIFS(DataRegularSeason20242025!$AB$3:$AB$1315,DataRegularSeason20242025!$B$3:$B$1315, "&lt;=" &amp; EV$1, DataRegularSeason20242025!$E$3:$E$1315, $A26)</f>
        <v>62</v>
      </c>
      <c r="EW26">
        <f>SUMIFS(DataRegularSeason20242025!$AA$3:$AA$1315,DataRegularSeason20242025!$B$3:$B$1315, "&lt;=" &amp; EW$1, DataRegularSeason20242025!$D$3:$D$1315, $A26)+SUMIFS(DataRegularSeason20242025!$AB$3:$AB$1315,DataRegularSeason20242025!$B$3:$B$1315, "&lt;=" &amp; EW$1, DataRegularSeason20242025!$E$3:$E$1315, $A26)</f>
        <v>62</v>
      </c>
      <c r="EX26">
        <f>SUMIFS(DataRegularSeason20242025!$AA$3:$AA$1315,DataRegularSeason20242025!$B$3:$B$1315, "&lt;=" &amp; EX$1, DataRegularSeason20242025!$D$3:$D$1315, $A26)+SUMIFS(DataRegularSeason20242025!$AB$3:$AB$1315,DataRegularSeason20242025!$B$3:$B$1315, "&lt;=" &amp; EX$1, DataRegularSeason20242025!$E$3:$E$1315, $A26)</f>
        <v>62</v>
      </c>
      <c r="EY26">
        <f>SUMIFS(DataRegularSeason20242025!$AA$3:$AA$1315,DataRegularSeason20242025!$B$3:$B$1315, "&lt;=" &amp; EY$1, DataRegularSeason20242025!$D$3:$D$1315, $A26)+SUMIFS(DataRegularSeason20242025!$AB$3:$AB$1315,DataRegularSeason20242025!$B$3:$B$1315, "&lt;=" &amp; EY$1, DataRegularSeason20242025!$E$3:$E$1315, $A26)</f>
        <v>62</v>
      </c>
      <c r="EZ26">
        <f>SUMIFS(DataRegularSeason20242025!$AA$3:$AA$1315,DataRegularSeason20242025!$B$3:$B$1315, "&lt;=" &amp; EZ$1, DataRegularSeason20242025!$D$3:$D$1315, $A26)+SUMIFS(DataRegularSeason20242025!$AB$3:$AB$1315,DataRegularSeason20242025!$B$3:$B$1315, "&lt;=" &amp; EZ$1, DataRegularSeason20242025!$E$3:$E$1315, $A26)</f>
        <v>62</v>
      </c>
      <c r="FA26">
        <f>SUMIFS(DataRegularSeason20242025!$AA$3:$AA$1315,DataRegularSeason20242025!$B$3:$B$1315, "&lt;=" &amp; FA$1, DataRegularSeason20242025!$D$3:$D$1315, $A26)+SUMIFS(DataRegularSeason20242025!$AB$3:$AB$1315,DataRegularSeason20242025!$B$3:$B$1315, "&lt;=" &amp; FA$1, DataRegularSeason20242025!$E$3:$E$1315, $A26)</f>
        <v>62</v>
      </c>
      <c r="FB26">
        <f>SUMIFS(DataRegularSeason20242025!$AA$3:$AA$1315,DataRegularSeason20242025!$B$3:$B$1315, "&lt;=" &amp; FB$1, DataRegularSeason20242025!$D$3:$D$1315, $A26)+SUMIFS(DataRegularSeason20242025!$AB$3:$AB$1315,DataRegularSeason20242025!$B$3:$B$1315, "&lt;=" &amp; FB$1, DataRegularSeason20242025!$E$3:$E$1315, $A26)</f>
        <v>62</v>
      </c>
      <c r="FC26">
        <f>SUMIFS(DataRegularSeason20242025!$AA$3:$AA$1315,DataRegularSeason20242025!$B$3:$B$1315, "&lt;=" &amp; FC$1, DataRegularSeason20242025!$D$3:$D$1315, $A26)+SUMIFS(DataRegularSeason20242025!$AB$3:$AB$1315,DataRegularSeason20242025!$B$3:$B$1315, "&lt;=" &amp; FC$1, DataRegularSeason20242025!$E$3:$E$1315, $A26)</f>
        <v>62</v>
      </c>
      <c r="FD26">
        <f>SUMIFS(DataRegularSeason20242025!$AA$3:$AA$1315,DataRegularSeason20242025!$B$3:$B$1315, "&lt;=" &amp; FD$1, DataRegularSeason20242025!$D$3:$D$1315, $A26)+SUMIFS(DataRegularSeason20242025!$AB$3:$AB$1315,DataRegularSeason20242025!$B$3:$B$1315, "&lt;=" &amp; FD$1, DataRegularSeason20242025!$E$3:$E$1315, $A26)</f>
        <v>62</v>
      </c>
      <c r="FE26">
        <f>SUMIFS(DataRegularSeason20242025!$AA$3:$AA$1315,DataRegularSeason20242025!$B$3:$B$1315, "&lt;=" &amp; FE$1, DataRegularSeason20242025!$D$3:$D$1315, $A26)+SUMIFS(DataRegularSeason20242025!$AB$3:$AB$1315,DataRegularSeason20242025!$B$3:$B$1315, "&lt;=" &amp; FE$1, DataRegularSeason20242025!$E$3:$E$1315, $A26)</f>
        <v>62</v>
      </c>
      <c r="FF26">
        <f>SUMIFS(DataRegularSeason20242025!$AA$3:$AA$1315,DataRegularSeason20242025!$B$3:$B$1315, "&lt;=" &amp; FF$1, DataRegularSeason20242025!$D$3:$D$1315, $A26)+SUMIFS(DataRegularSeason20242025!$AB$3:$AB$1315,DataRegularSeason20242025!$B$3:$B$1315, "&lt;=" &amp; FF$1, DataRegularSeason20242025!$E$3:$E$1315, $A26)</f>
        <v>62</v>
      </c>
      <c r="FG26">
        <f>SUMIFS(DataRegularSeason20242025!$AA$3:$AA$1315,DataRegularSeason20242025!$B$3:$B$1315, "&lt;=" &amp; FG$1, DataRegularSeason20242025!$D$3:$D$1315, $A26)+SUMIFS(DataRegularSeason20242025!$AB$3:$AB$1315,DataRegularSeason20242025!$B$3:$B$1315, "&lt;=" &amp; FG$1, DataRegularSeason20242025!$E$3:$E$1315, $A26)</f>
        <v>62</v>
      </c>
      <c r="FH26">
        <f>SUMIFS(DataRegularSeason20242025!$AA$3:$AA$1315,DataRegularSeason20242025!$B$3:$B$1315, "&lt;=" &amp; FH$1, DataRegularSeason20242025!$D$3:$D$1315, $A26)+SUMIFS(DataRegularSeason20242025!$AB$3:$AB$1315,DataRegularSeason20242025!$B$3:$B$1315, "&lt;=" &amp; FH$1, DataRegularSeason20242025!$E$3:$E$1315, $A26)</f>
        <v>62</v>
      </c>
      <c r="FI26">
        <f>SUMIFS(DataRegularSeason20242025!$AA$3:$AA$1315,DataRegularSeason20242025!$B$3:$B$1315, "&lt;=" &amp; FI$1, DataRegularSeason20242025!$D$3:$D$1315, $A26)+SUMIFS(DataRegularSeason20242025!$AB$3:$AB$1315,DataRegularSeason20242025!$B$3:$B$1315, "&lt;=" &amp; FI$1, DataRegularSeason20242025!$E$3:$E$1315, $A26)</f>
        <v>62</v>
      </c>
      <c r="FJ26">
        <f>SUMIFS(DataRegularSeason20242025!$AA$3:$AA$1315,DataRegularSeason20242025!$B$3:$B$1315, "&lt;=" &amp; FJ$1, DataRegularSeason20242025!$D$3:$D$1315, $A26)+SUMIFS(DataRegularSeason20242025!$AB$3:$AB$1315,DataRegularSeason20242025!$B$3:$B$1315, "&lt;=" &amp; FJ$1, DataRegularSeason20242025!$E$3:$E$1315, $A26)</f>
        <v>62</v>
      </c>
      <c r="FK26">
        <f>SUMIFS(DataRegularSeason20242025!$AA$3:$AA$1315,DataRegularSeason20242025!$B$3:$B$1315, "&lt;=" &amp; FK$1, DataRegularSeason20242025!$D$3:$D$1315, $A26)+SUMIFS(DataRegularSeason20242025!$AB$3:$AB$1315,DataRegularSeason20242025!$B$3:$B$1315, "&lt;=" &amp; FK$1, DataRegularSeason20242025!$E$3:$E$1315, $A26)</f>
        <v>62</v>
      </c>
      <c r="FL26">
        <f>SUMIFS(DataRegularSeason20242025!$AA$3:$AA$1315,DataRegularSeason20242025!$B$3:$B$1315, "&lt;=" &amp; FL$1, DataRegularSeason20242025!$D$3:$D$1315, $A26)+SUMIFS(DataRegularSeason20242025!$AB$3:$AB$1315,DataRegularSeason20242025!$B$3:$B$1315, "&lt;=" &amp; FL$1, DataRegularSeason20242025!$E$3:$E$1315, $A26)</f>
        <v>62</v>
      </c>
      <c r="FM26">
        <f>SUMIFS(DataRegularSeason20242025!$AA$3:$AA$1315,DataRegularSeason20242025!$B$3:$B$1315, "&lt;=" &amp; FM$1, DataRegularSeason20242025!$D$3:$D$1315, $A26)+SUMIFS(DataRegularSeason20242025!$AB$3:$AB$1315,DataRegularSeason20242025!$B$3:$B$1315, "&lt;=" &amp; FM$1, DataRegularSeason20242025!$E$3:$E$1315, $A26)</f>
        <v>62</v>
      </c>
      <c r="FN26">
        <f>SUMIFS(DataRegularSeason20242025!$AA$3:$AA$1315,DataRegularSeason20242025!$B$3:$B$1315, "&lt;=" &amp; FN$1, DataRegularSeason20242025!$D$3:$D$1315, $A26)+SUMIFS(DataRegularSeason20242025!$AB$3:$AB$1315,DataRegularSeason20242025!$B$3:$B$1315, "&lt;=" &amp; FN$1, DataRegularSeason20242025!$E$3:$E$1315, $A26)</f>
        <v>62</v>
      </c>
      <c r="FO26">
        <f>SUMIFS(DataRegularSeason20242025!$AA$3:$AA$1315,DataRegularSeason20242025!$B$3:$B$1315, "&lt;=" &amp; FO$1, DataRegularSeason20242025!$D$3:$D$1315, $A26)+SUMIFS(DataRegularSeason20242025!$AB$3:$AB$1315,DataRegularSeason20242025!$B$3:$B$1315, "&lt;=" &amp; FO$1, DataRegularSeason20242025!$E$3:$E$1315, $A26)</f>
        <v>62</v>
      </c>
      <c r="FP26">
        <f>SUMIFS(DataRegularSeason20242025!$AA$3:$AA$1315,DataRegularSeason20242025!$B$3:$B$1315, "&lt;=" &amp; FP$1, DataRegularSeason20242025!$D$3:$D$1315, $A26)+SUMIFS(DataRegularSeason20242025!$AB$3:$AB$1315,DataRegularSeason20242025!$B$3:$B$1315, "&lt;=" &amp; FP$1, DataRegularSeason20242025!$E$3:$E$1315, $A26)</f>
        <v>62</v>
      </c>
      <c r="FQ26">
        <f>SUMIFS(DataRegularSeason20242025!$AA$3:$AA$1315,DataRegularSeason20242025!$B$3:$B$1315, "&lt;=" &amp; FQ$1, DataRegularSeason20242025!$D$3:$D$1315, $A26)+SUMIFS(DataRegularSeason20242025!$AB$3:$AB$1315,DataRegularSeason20242025!$B$3:$B$1315, "&lt;=" &amp; FQ$1, DataRegularSeason20242025!$E$3:$E$1315, $A26)</f>
        <v>62</v>
      </c>
      <c r="FR26">
        <f>SUMIFS(DataRegularSeason20242025!$AA$3:$AA$1315,DataRegularSeason20242025!$B$3:$B$1315, "&lt;=" &amp; FR$1, DataRegularSeason20242025!$D$3:$D$1315, $A26)+SUMIFS(DataRegularSeason20242025!$AB$3:$AB$1315,DataRegularSeason20242025!$B$3:$B$1315, "&lt;=" &amp; FR$1, DataRegularSeason20242025!$E$3:$E$1315, $A26)</f>
        <v>62</v>
      </c>
      <c r="FS26">
        <f>SUMIFS(DataRegularSeason20242025!$AA$3:$AA$1315,DataRegularSeason20242025!$B$3:$B$1315, "&lt;=" &amp; FS$1, DataRegularSeason20242025!$D$3:$D$1315, $A26)+SUMIFS(DataRegularSeason20242025!$AB$3:$AB$1315,DataRegularSeason20242025!$B$3:$B$1315, "&lt;=" &amp; FS$1, DataRegularSeason20242025!$E$3:$E$1315, $A26)</f>
        <v>62</v>
      </c>
      <c r="FT26">
        <f>SUMIFS(DataRegularSeason20242025!$AA$3:$AA$1315,DataRegularSeason20242025!$B$3:$B$1315, "&lt;=" &amp; FT$1, DataRegularSeason20242025!$D$3:$D$1315, $A26)+SUMIFS(DataRegularSeason20242025!$AB$3:$AB$1315,DataRegularSeason20242025!$B$3:$B$1315, "&lt;=" &amp; FT$1, DataRegularSeason20242025!$E$3:$E$1315, $A26)</f>
        <v>62</v>
      </c>
      <c r="FU26">
        <f>SUMIFS(DataRegularSeason20242025!$AA$3:$AA$1315,DataRegularSeason20242025!$B$3:$B$1315, "&lt;=" &amp; FU$1, DataRegularSeason20242025!$D$3:$D$1315, $A26)+SUMIFS(DataRegularSeason20242025!$AB$3:$AB$1315,DataRegularSeason20242025!$B$3:$B$1315, "&lt;=" &amp; FU$1, DataRegularSeason20242025!$E$3:$E$1315, $A26)</f>
        <v>62</v>
      </c>
      <c r="FV26">
        <f>SUMIFS(DataRegularSeason20242025!$AA$3:$AA$1315,DataRegularSeason20242025!$B$3:$B$1315, "&lt;=" &amp; FV$1, DataRegularSeason20242025!$D$3:$D$1315, $A26)+SUMIFS(DataRegularSeason20242025!$AB$3:$AB$1315,DataRegularSeason20242025!$B$3:$B$1315, "&lt;=" &amp; FV$1, DataRegularSeason20242025!$E$3:$E$1315, $A26)</f>
        <v>62</v>
      </c>
      <c r="FW26">
        <f>SUMIFS(DataRegularSeason20242025!$AA$3:$AA$1315,DataRegularSeason20242025!$B$3:$B$1315, "&lt;=" &amp; FW$1, DataRegularSeason20242025!$D$3:$D$1315, $A26)+SUMIFS(DataRegularSeason20242025!$AB$3:$AB$1315,DataRegularSeason20242025!$B$3:$B$1315, "&lt;=" &amp; FW$1, DataRegularSeason20242025!$E$3:$E$1315, $A26)</f>
        <v>62</v>
      </c>
      <c r="FX26">
        <f>SUMIFS(DataRegularSeason20242025!$AA$3:$AA$1315,DataRegularSeason20242025!$B$3:$B$1315, "&lt;=" &amp; FX$1, DataRegularSeason20242025!$D$3:$D$1315, $A26)+SUMIFS(DataRegularSeason20242025!$AB$3:$AB$1315,DataRegularSeason20242025!$B$3:$B$1315, "&lt;=" &amp; FX$1, DataRegularSeason20242025!$E$3:$E$1315, $A26)</f>
        <v>62</v>
      </c>
      <c r="FY26">
        <f>SUMIFS(DataRegularSeason20242025!$AA$3:$AA$1315,DataRegularSeason20242025!$B$3:$B$1315, "&lt;=" &amp; FY$1, DataRegularSeason20242025!$D$3:$D$1315, $A26)+SUMIFS(DataRegularSeason20242025!$AB$3:$AB$1315,DataRegularSeason20242025!$B$3:$B$1315, "&lt;=" &amp; FY$1, DataRegularSeason20242025!$E$3:$E$1315, $A26)</f>
        <v>62</v>
      </c>
      <c r="FZ26">
        <f>SUMIFS(DataRegularSeason20242025!$AA$3:$AA$1315,DataRegularSeason20242025!$B$3:$B$1315, "&lt;=" &amp; FZ$1, DataRegularSeason20242025!$D$3:$D$1315, $A26)+SUMIFS(DataRegularSeason20242025!$AB$3:$AB$1315,DataRegularSeason20242025!$B$3:$B$1315, "&lt;=" &amp; FZ$1, DataRegularSeason20242025!$E$3:$E$1315, $A26)</f>
        <v>62</v>
      </c>
      <c r="GA26">
        <f>SUMIFS(DataRegularSeason20242025!$AA$3:$AA$1315,DataRegularSeason20242025!$B$3:$B$1315, "&lt;=" &amp; GA$1, DataRegularSeason20242025!$D$3:$D$1315, $A26)+SUMIFS(DataRegularSeason20242025!$AB$3:$AB$1315,DataRegularSeason20242025!$B$3:$B$1315, "&lt;=" &amp; GA$1, DataRegularSeason20242025!$E$3:$E$1315, $A26)</f>
        <v>62</v>
      </c>
      <c r="GB26">
        <f>SUMIFS(DataRegularSeason20242025!$AA$3:$AA$1315,DataRegularSeason20242025!$B$3:$B$1315, "&lt;=" &amp; GB$1, DataRegularSeason20242025!$D$3:$D$1315, $A26)+SUMIFS(DataRegularSeason20242025!$AB$3:$AB$1315,DataRegularSeason20242025!$B$3:$B$1315, "&lt;=" &amp; GB$1, DataRegularSeason20242025!$E$3:$E$1315, $A26)</f>
        <v>62</v>
      </c>
      <c r="GC26">
        <f>SUMIFS(DataRegularSeason20242025!$AA$3:$AA$1315,DataRegularSeason20242025!$B$3:$B$1315, "&lt;=" &amp; GC$1, DataRegularSeason20242025!$D$3:$D$1315, $A26)+SUMIFS(DataRegularSeason20242025!$AB$3:$AB$1315,DataRegularSeason20242025!$B$3:$B$1315, "&lt;=" &amp; GC$1, DataRegularSeason20242025!$E$3:$E$1315, $A26)</f>
        <v>62</v>
      </c>
      <c r="GD26">
        <f>SUMIFS(DataRegularSeason20242025!$AA$3:$AA$1315,DataRegularSeason20242025!$B$3:$B$1315, "&lt;=" &amp; GD$1, DataRegularSeason20242025!$D$3:$D$1315, $A26)+SUMIFS(DataRegularSeason20242025!$AB$3:$AB$1315,DataRegularSeason20242025!$B$3:$B$1315, "&lt;=" &amp; GD$1, DataRegularSeason20242025!$E$3:$E$1315, $A26)</f>
        <v>62</v>
      </c>
      <c r="GE26">
        <f>SUMIFS(DataRegularSeason20242025!$AA$3:$AA$1315,DataRegularSeason20242025!$B$3:$B$1315, "&lt;=" &amp; GE$1, DataRegularSeason20242025!$D$3:$D$1315, $A26)+SUMIFS(DataRegularSeason20242025!$AB$3:$AB$1315,DataRegularSeason20242025!$B$3:$B$1315, "&lt;=" &amp; GE$1, DataRegularSeason20242025!$E$3:$E$1315, $A26)</f>
        <v>62</v>
      </c>
      <c r="GF26">
        <f>SUMIFS(DataRegularSeason20242025!$AA$3:$AA$1315,DataRegularSeason20242025!$B$3:$B$1315, "&lt;=" &amp; GF$1, DataRegularSeason20242025!$D$3:$D$1315, $A26)+SUMIFS(DataRegularSeason20242025!$AB$3:$AB$1315,DataRegularSeason20242025!$B$3:$B$1315, "&lt;=" &amp; GF$1, DataRegularSeason20242025!$E$3:$E$1315, $A26)</f>
        <v>62</v>
      </c>
      <c r="GG26">
        <f>SUMIFS(DataRegularSeason20242025!$AA$3:$AA$1315,DataRegularSeason20242025!$B$3:$B$1315, "&lt;=" &amp; GG$1, DataRegularSeason20242025!$D$3:$D$1315, $A26)+SUMIFS(DataRegularSeason20242025!$AB$3:$AB$1315,DataRegularSeason20242025!$B$3:$B$1315, "&lt;=" &amp; GG$1, DataRegularSeason20242025!$E$3:$E$1315, $A26)</f>
        <v>62</v>
      </c>
      <c r="GH26">
        <f>SUMIFS(DataRegularSeason20242025!$AA$3:$AA$1315,DataRegularSeason20242025!$B$3:$B$1315, "&lt;=" &amp; GH$1, DataRegularSeason20242025!$D$3:$D$1315, $A26)+SUMIFS(DataRegularSeason20242025!$AB$3:$AB$1315,DataRegularSeason20242025!$B$3:$B$1315, "&lt;=" &amp; GH$1, DataRegularSeason20242025!$E$3:$E$1315, $A26)</f>
        <v>62</v>
      </c>
      <c r="GI26">
        <f>SUMIFS(DataRegularSeason20242025!$AA$3:$AA$1315,DataRegularSeason20242025!$B$3:$B$1315, "&lt;=" &amp; GI$1, DataRegularSeason20242025!$D$3:$D$1315, $A26)+SUMIFS(DataRegularSeason20242025!$AB$3:$AB$1315,DataRegularSeason20242025!$B$3:$B$1315, "&lt;=" &amp; GI$1, DataRegularSeason20242025!$E$3:$E$1315, $A26)</f>
        <v>62</v>
      </c>
      <c r="GJ26">
        <f>SUMIFS(DataRegularSeason20242025!$AA$3:$AA$1315,DataRegularSeason20242025!$B$3:$B$1315, "&lt;=" &amp; GJ$1, DataRegularSeason20242025!$D$3:$D$1315, $A26)+SUMIFS(DataRegularSeason20242025!$AB$3:$AB$1315,DataRegularSeason20242025!$B$3:$B$1315, "&lt;=" &amp; GJ$1, DataRegularSeason20242025!$E$3:$E$1315, $A26)</f>
        <v>62</v>
      </c>
      <c r="GK26">
        <f>SUMIFS(DataRegularSeason20242025!$AA$3:$AA$1315,DataRegularSeason20242025!$B$3:$B$1315, "&lt;=" &amp; GK$1, DataRegularSeason20242025!$D$3:$D$1315, $A26)+SUMIFS(DataRegularSeason20242025!$AB$3:$AB$1315,DataRegularSeason20242025!$B$3:$B$1315, "&lt;=" &amp; GK$1, DataRegularSeason20242025!$E$3:$E$1315, $A26)</f>
        <v>62</v>
      </c>
      <c r="GL26">
        <f>SUMIFS(DataRegularSeason20242025!$AA$3:$AA$1315,DataRegularSeason20242025!$B$3:$B$1315, "&lt;=" &amp; GL$1, DataRegularSeason20242025!$D$3:$D$1315, $A26)+SUMIFS(DataRegularSeason20242025!$AB$3:$AB$1315,DataRegularSeason20242025!$B$3:$B$1315, "&lt;=" &amp; GL$1, DataRegularSeason20242025!$E$3:$E$1315, $A26)</f>
        <v>62</v>
      </c>
      <c r="GM26">
        <f>SUMIFS(DataRegularSeason20242025!$AA$3:$AA$1315,DataRegularSeason20242025!$B$3:$B$1315, "&lt;=" &amp; GM$1, DataRegularSeason20242025!$D$3:$D$1315, $A26)+SUMIFS(DataRegularSeason20242025!$AB$3:$AB$1315,DataRegularSeason20242025!$B$3:$B$1315, "&lt;=" &amp; GM$1, DataRegularSeason20242025!$E$3:$E$1315, $A26)</f>
        <v>62</v>
      </c>
      <c r="GN26">
        <f>SUMIFS(DataRegularSeason20242025!$AA$3:$AA$1315,DataRegularSeason20242025!$B$3:$B$1315, "&lt;=" &amp; GN$1, DataRegularSeason20242025!$D$3:$D$1315, $A26)+SUMIFS(DataRegularSeason20242025!$AB$3:$AB$1315,DataRegularSeason20242025!$B$3:$B$1315, "&lt;=" &amp; GN$1, DataRegularSeason20242025!$E$3:$E$1315, $A26)</f>
        <v>62</v>
      </c>
      <c r="GO26">
        <f>SUMIFS(DataRegularSeason20242025!$AA$3:$AA$1315,DataRegularSeason20242025!$B$3:$B$1315, "&lt;=" &amp; GO$1, DataRegularSeason20242025!$D$3:$D$1315, $A26)+SUMIFS(DataRegularSeason20242025!$AB$3:$AB$1315,DataRegularSeason20242025!$B$3:$B$1315, "&lt;=" &amp; GO$1, DataRegularSeason20242025!$E$3:$E$1315, $A26)</f>
        <v>62</v>
      </c>
      <c r="GP26">
        <f>SUMIFS(DataRegularSeason20242025!$AA$3:$AA$1315,DataRegularSeason20242025!$B$3:$B$1315, "&lt;=" &amp; GP$1, DataRegularSeason20242025!$D$3:$D$1315, $A26)+SUMIFS(DataRegularSeason20242025!$AB$3:$AB$1315,DataRegularSeason20242025!$B$3:$B$1315, "&lt;=" &amp; GP$1, DataRegularSeason20242025!$E$3:$E$1315, $A26)</f>
        <v>62</v>
      </c>
      <c r="GQ26">
        <f>SUMIFS(DataRegularSeason20242025!$AA$3:$AA$1315,DataRegularSeason20242025!$B$3:$B$1315, "&lt;=" &amp; GQ$1, DataRegularSeason20242025!$D$3:$D$1315, $A26)+SUMIFS(DataRegularSeason20242025!$AB$3:$AB$1315,DataRegularSeason20242025!$B$3:$B$1315, "&lt;=" &amp; GQ$1, DataRegularSeason20242025!$E$3:$E$1315, $A26)</f>
        <v>62</v>
      </c>
      <c r="GR26">
        <f>SUMIFS(DataRegularSeason20242025!$AA$3:$AA$1315,DataRegularSeason20242025!$B$3:$B$1315, "&lt;=" &amp; GR$1, DataRegularSeason20242025!$D$3:$D$1315, $A26)+SUMIFS(DataRegularSeason20242025!$AB$3:$AB$1315,DataRegularSeason20242025!$B$3:$B$1315, "&lt;=" &amp; GR$1, DataRegularSeason20242025!$E$3:$E$1315, $A26)</f>
        <v>62</v>
      </c>
      <c r="GS26">
        <f>SUMIFS(DataRegularSeason20242025!$AA$3:$AA$1315,DataRegularSeason20242025!$B$3:$B$1315, "&lt;=" &amp; GS$1, DataRegularSeason20242025!$D$3:$D$1315, $A26)+SUMIFS(DataRegularSeason20242025!$AB$3:$AB$1315,DataRegularSeason20242025!$B$3:$B$1315, "&lt;=" &amp; GS$1, DataRegularSeason20242025!$E$3:$E$1315, $A26)</f>
        <v>62</v>
      </c>
      <c r="GT26">
        <f>SUMIFS(DataRegularSeason20242025!$AA$3:$AA$1315,DataRegularSeason20242025!$B$3:$B$1315, "&lt;=" &amp; GT$1, DataRegularSeason20242025!$D$3:$D$1315, $A26)+SUMIFS(DataRegularSeason20242025!$AB$3:$AB$1315,DataRegularSeason20242025!$B$3:$B$1315, "&lt;=" &amp; GT$1, DataRegularSeason20242025!$E$3:$E$1315, $A26)</f>
        <v>62</v>
      </c>
      <c r="GU26">
        <f>SUMIFS(DataRegularSeason20242025!$AA$3:$AA$1315,DataRegularSeason20242025!$B$3:$B$1315, "&lt;=" &amp; GU$1, DataRegularSeason20242025!$D$3:$D$1315, $A26)+SUMIFS(DataRegularSeason20242025!$AB$3:$AB$1315,DataRegularSeason20242025!$B$3:$B$1315, "&lt;=" &amp; GU$1, DataRegularSeason20242025!$E$3:$E$1315, $A26)</f>
        <v>62</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50</v>
      </c>
      <c r="DH30">
        <f>SUMIFS(DataRegularSeason20242025!$AA$3:$AA$1315,DataRegularSeason20242025!$B$3:$B$1315, "&lt;=" &amp; DH$1, DataRegularSeason20242025!$D$3:$D$1315, $A30)+SUMIFS(DataRegularSeason20242025!$AB$3:$AB$1315,DataRegularSeason20242025!$B$3:$B$1315, "&lt;=" &amp; DH$1, DataRegularSeason20242025!$E$3:$E$1315, $A30)</f>
        <v>50</v>
      </c>
      <c r="DI30">
        <f>SUMIFS(DataRegularSeason20242025!$AA$3:$AA$1315,DataRegularSeason20242025!$B$3:$B$1315, "&lt;=" &amp; DI$1, DataRegularSeason20242025!$D$3:$D$1315, $A30)+SUMIFS(DataRegularSeason20242025!$AB$3:$AB$1315,DataRegularSeason20242025!$B$3:$B$1315, "&lt;=" &amp; DI$1, DataRegularSeason20242025!$E$3:$E$1315, $A30)</f>
        <v>50</v>
      </c>
      <c r="DJ30">
        <f>SUMIFS(DataRegularSeason20242025!$AA$3:$AA$1315,DataRegularSeason20242025!$B$3:$B$1315, "&lt;=" &amp; DJ$1, DataRegularSeason20242025!$D$3:$D$1315, $A30)+SUMIFS(DataRegularSeason20242025!$AB$3:$AB$1315,DataRegularSeason20242025!$B$3:$B$1315, "&lt;=" &amp; DJ$1, DataRegularSeason20242025!$E$3:$E$1315, $A30)</f>
        <v>50</v>
      </c>
      <c r="DK30">
        <f>SUMIFS(DataRegularSeason20242025!$AA$3:$AA$1315,DataRegularSeason20242025!$B$3:$B$1315, "&lt;=" &amp; DK$1, DataRegularSeason20242025!$D$3:$D$1315, $A30)+SUMIFS(DataRegularSeason20242025!$AB$3:$AB$1315,DataRegularSeason20242025!$B$3:$B$1315, "&lt;=" &amp; DK$1, DataRegularSeason20242025!$E$3:$E$1315, $A30)</f>
        <v>50</v>
      </c>
      <c r="DL30">
        <f>SUMIFS(DataRegularSeason20242025!$AA$3:$AA$1315,DataRegularSeason20242025!$B$3:$B$1315, "&lt;=" &amp; DL$1, DataRegularSeason20242025!$D$3:$D$1315, $A30)+SUMIFS(DataRegularSeason20242025!$AB$3:$AB$1315,DataRegularSeason20242025!$B$3:$B$1315, "&lt;=" &amp; DL$1, DataRegularSeason20242025!$E$3:$E$1315, $A30)</f>
        <v>50</v>
      </c>
      <c r="DM30">
        <f>SUMIFS(DataRegularSeason20242025!$AA$3:$AA$1315,DataRegularSeason20242025!$B$3:$B$1315, "&lt;=" &amp; DM$1, DataRegularSeason20242025!$D$3:$D$1315, $A30)+SUMIFS(DataRegularSeason20242025!$AB$3:$AB$1315,DataRegularSeason20242025!$B$3:$B$1315, "&lt;=" &amp; DM$1, DataRegularSeason20242025!$E$3:$E$1315, $A30)</f>
        <v>50</v>
      </c>
      <c r="DN30">
        <f>SUMIFS(DataRegularSeason20242025!$AA$3:$AA$1315,DataRegularSeason20242025!$B$3:$B$1315, "&lt;=" &amp; DN$1, DataRegularSeason20242025!$D$3:$D$1315, $A30)+SUMIFS(DataRegularSeason20242025!$AB$3:$AB$1315,DataRegularSeason20242025!$B$3:$B$1315, "&lt;=" &amp; DN$1, DataRegularSeason20242025!$E$3:$E$1315, $A30)</f>
        <v>50</v>
      </c>
      <c r="DO30">
        <f>SUMIFS(DataRegularSeason20242025!$AA$3:$AA$1315,DataRegularSeason20242025!$B$3:$B$1315, "&lt;=" &amp; DO$1, DataRegularSeason20242025!$D$3:$D$1315, $A30)+SUMIFS(DataRegularSeason20242025!$AB$3:$AB$1315,DataRegularSeason20242025!$B$3:$B$1315, "&lt;=" &amp; DO$1, DataRegularSeason20242025!$E$3:$E$1315, $A30)</f>
        <v>50</v>
      </c>
      <c r="DP30">
        <f>SUMIFS(DataRegularSeason20242025!$AA$3:$AA$1315,DataRegularSeason20242025!$B$3:$B$1315, "&lt;=" &amp; DP$1, DataRegularSeason20242025!$D$3:$D$1315, $A30)+SUMIFS(DataRegularSeason20242025!$AB$3:$AB$1315,DataRegularSeason20242025!$B$3:$B$1315, "&lt;=" &amp; DP$1, DataRegularSeason20242025!$E$3:$E$1315, $A30)</f>
        <v>50</v>
      </c>
      <c r="DQ30">
        <f>SUMIFS(DataRegularSeason20242025!$AA$3:$AA$1315,DataRegularSeason20242025!$B$3:$B$1315, "&lt;=" &amp; DQ$1, DataRegularSeason20242025!$D$3:$D$1315, $A30)+SUMIFS(DataRegularSeason20242025!$AB$3:$AB$1315,DataRegularSeason20242025!$B$3:$B$1315, "&lt;=" &amp; DQ$1, DataRegularSeason20242025!$E$3:$E$1315, $A30)</f>
        <v>50</v>
      </c>
      <c r="DR30">
        <f>SUMIFS(DataRegularSeason20242025!$AA$3:$AA$1315,DataRegularSeason20242025!$B$3:$B$1315, "&lt;=" &amp; DR$1, DataRegularSeason20242025!$D$3:$D$1315, $A30)+SUMIFS(DataRegularSeason20242025!$AB$3:$AB$1315,DataRegularSeason20242025!$B$3:$B$1315, "&lt;=" &amp; DR$1, DataRegularSeason20242025!$E$3:$E$1315, $A30)</f>
        <v>50</v>
      </c>
      <c r="DS30">
        <f>SUMIFS(DataRegularSeason20242025!$AA$3:$AA$1315,DataRegularSeason20242025!$B$3:$B$1315, "&lt;=" &amp; DS$1, DataRegularSeason20242025!$D$3:$D$1315, $A30)+SUMIFS(DataRegularSeason20242025!$AB$3:$AB$1315,DataRegularSeason20242025!$B$3:$B$1315, "&lt;=" &amp; DS$1, DataRegularSeason20242025!$E$3:$E$1315, $A30)</f>
        <v>50</v>
      </c>
      <c r="DT30">
        <f>SUMIFS(DataRegularSeason20242025!$AA$3:$AA$1315,DataRegularSeason20242025!$B$3:$B$1315, "&lt;=" &amp; DT$1, DataRegularSeason20242025!$D$3:$D$1315, $A30)+SUMIFS(DataRegularSeason20242025!$AB$3:$AB$1315,DataRegularSeason20242025!$B$3:$B$1315, "&lt;=" &amp; DT$1, DataRegularSeason20242025!$E$3:$E$1315, $A30)</f>
        <v>50</v>
      </c>
      <c r="DU30">
        <f>SUMIFS(DataRegularSeason20242025!$AA$3:$AA$1315,DataRegularSeason20242025!$B$3:$B$1315, "&lt;=" &amp; DU$1, DataRegularSeason20242025!$D$3:$D$1315, $A30)+SUMIFS(DataRegularSeason20242025!$AB$3:$AB$1315,DataRegularSeason20242025!$B$3:$B$1315, "&lt;=" &amp; DU$1, DataRegularSeason20242025!$E$3:$E$1315, $A30)</f>
        <v>50</v>
      </c>
      <c r="DV30">
        <f>SUMIFS(DataRegularSeason20242025!$AA$3:$AA$1315,DataRegularSeason20242025!$B$3:$B$1315, "&lt;=" &amp; DV$1, DataRegularSeason20242025!$D$3:$D$1315, $A30)+SUMIFS(DataRegularSeason20242025!$AB$3:$AB$1315,DataRegularSeason20242025!$B$3:$B$1315, "&lt;=" &amp; DV$1, DataRegularSeason20242025!$E$3:$E$1315, $A30)</f>
        <v>50</v>
      </c>
      <c r="DW30">
        <f>SUMIFS(DataRegularSeason20242025!$AA$3:$AA$1315,DataRegularSeason20242025!$B$3:$B$1315, "&lt;=" &amp; DW$1, DataRegularSeason20242025!$D$3:$D$1315, $A30)+SUMIFS(DataRegularSeason20242025!$AB$3:$AB$1315,DataRegularSeason20242025!$B$3:$B$1315, "&lt;=" &amp; DW$1, DataRegularSeason20242025!$E$3:$E$1315, $A30)</f>
        <v>50</v>
      </c>
      <c r="DX30">
        <f>SUMIFS(DataRegularSeason20242025!$AA$3:$AA$1315,DataRegularSeason20242025!$B$3:$B$1315, "&lt;=" &amp; DX$1, DataRegularSeason20242025!$D$3:$D$1315, $A30)+SUMIFS(DataRegularSeason20242025!$AB$3:$AB$1315,DataRegularSeason20242025!$B$3:$B$1315, "&lt;=" &amp; DX$1, DataRegularSeason20242025!$E$3:$E$1315, $A30)</f>
        <v>50</v>
      </c>
      <c r="DY30">
        <f>SUMIFS(DataRegularSeason20242025!$AA$3:$AA$1315,DataRegularSeason20242025!$B$3:$B$1315, "&lt;=" &amp; DY$1, DataRegularSeason20242025!$D$3:$D$1315, $A30)+SUMIFS(DataRegularSeason20242025!$AB$3:$AB$1315,DataRegularSeason20242025!$B$3:$B$1315, "&lt;=" &amp; DY$1, DataRegularSeason20242025!$E$3:$E$1315, $A30)</f>
        <v>50</v>
      </c>
      <c r="DZ30">
        <f>SUMIFS(DataRegularSeason20242025!$AA$3:$AA$1315,DataRegularSeason20242025!$B$3:$B$1315, "&lt;=" &amp; DZ$1, DataRegularSeason20242025!$D$3:$D$1315, $A30)+SUMIFS(DataRegularSeason20242025!$AB$3:$AB$1315,DataRegularSeason20242025!$B$3:$B$1315, "&lt;=" &amp; DZ$1, DataRegularSeason20242025!$E$3:$E$1315, $A30)</f>
        <v>50</v>
      </c>
      <c r="EA30">
        <f>SUMIFS(DataRegularSeason20242025!$AA$3:$AA$1315,DataRegularSeason20242025!$B$3:$B$1315, "&lt;=" &amp; EA$1, DataRegularSeason20242025!$D$3:$D$1315, $A30)+SUMIFS(DataRegularSeason20242025!$AB$3:$AB$1315,DataRegularSeason20242025!$B$3:$B$1315, "&lt;=" &amp; EA$1, DataRegularSeason20242025!$E$3:$E$1315, $A30)</f>
        <v>50</v>
      </c>
      <c r="EB30">
        <f>SUMIFS(DataRegularSeason20242025!$AA$3:$AA$1315,DataRegularSeason20242025!$B$3:$B$1315, "&lt;=" &amp; EB$1, DataRegularSeason20242025!$D$3:$D$1315, $A30)+SUMIFS(DataRegularSeason20242025!$AB$3:$AB$1315,DataRegularSeason20242025!$B$3:$B$1315, "&lt;=" &amp; EB$1, DataRegularSeason20242025!$E$3:$E$1315, $A30)</f>
        <v>50</v>
      </c>
      <c r="EC30">
        <f>SUMIFS(DataRegularSeason20242025!$AA$3:$AA$1315,DataRegularSeason20242025!$B$3:$B$1315, "&lt;=" &amp; EC$1, DataRegularSeason20242025!$D$3:$D$1315, $A30)+SUMIFS(DataRegularSeason20242025!$AB$3:$AB$1315,DataRegularSeason20242025!$B$3:$B$1315, "&lt;=" &amp; EC$1, DataRegularSeason20242025!$E$3:$E$1315, $A30)</f>
        <v>50</v>
      </c>
      <c r="ED30">
        <f>SUMIFS(DataRegularSeason20242025!$AA$3:$AA$1315,DataRegularSeason20242025!$B$3:$B$1315, "&lt;=" &amp; ED$1, DataRegularSeason20242025!$D$3:$D$1315, $A30)+SUMIFS(DataRegularSeason20242025!$AB$3:$AB$1315,DataRegularSeason20242025!$B$3:$B$1315, "&lt;=" &amp; ED$1, DataRegularSeason20242025!$E$3:$E$1315, $A30)</f>
        <v>50</v>
      </c>
      <c r="EE30">
        <f>SUMIFS(DataRegularSeason20242025!$AA$3:$AA$1315,DataRegularSeason20242025!$B$3:$B$1315, "&lt;=" &amp; EE$1, DataRegularSeason20242025!$D$3:$D$1315, $A30)+SUMIFS(DataRegularSeason20242025!$AB$3:$AB$1315,DataRegularSeason20242025!$B$3:$B$1315, "&lt;=" &amp; EE$1, DataRegularSeason20242025!$E$3:$E$1315, $A30)</f>
        <v>50</v>
      </c>
      <c r="EF30">
        <f>SUMIFS(DataRegularSeason20242025!$AA$3:$AA$1315,DataRegularSeason20242025!$B$3:$B$1315, "&lt;=" &amp; EF$1, DataRegularSeason20242025!$D$3:$D$1315, $A30)+SUMIFS(DataRegularSeason20242025!$AB$3:$AB$1315,DataRegularSeason20242025!$B$3:$B$1315, "&lt;=" &amp; EF$1, DataRegularSeason20242025!$E$3:$E$1315, $A30)</f>
        <v>50</v>
      </c>
      <c r="EG30">
        <f>SUMIFS(DataRegularSeason20242025!$AA$3:$AA$1315,DataRegularSeason20242025!$B$3:$B$1315, "&lt;=" &amp; EG$1, DataRegularSeason20242025!$D$3:$D$1315, $A30)+SUMIFS(DataRegularSeason20242025!$AB$3:$AB$1315,DataRegularSeason20242025!$B$3:$B$1315, "&lt;=" &amp; EG$1, DataRegularSeason20242025!$E$3:$E$1315, $A30)</f>
        <v>50</v>
      </c>
      <c r="EH30">
        <f>SUMIFS(DataRegularSeason20242025!$AA$3:$AA$1315,DataRegularSeason20242025!$B$3:$B$1315, "&lt;=" &amp; EH$1, DataRegularSeason20242025!$D$3:$D$1315, $A30)+SUMIFS(DataRegularSeason20242025!$AB$3:$AB$1315,DataRegularSeason20242025!$B$3:$B$1315, "&lt;=" &amp; EH$1, DataRegularSeason20242025!$E$3:$E$1315, $A30)</f>
        <v>50</v>
      </c>
      <c r="EI30">
        <f>SUMIFS(DataRegularSeason20242025!$AA$3:$AA$1315,DataRegularSeason20242025!$B$3:$B$1315, "&lt;=" &amp; EI$1, DataRegularSeason20242025!$D$3:$D$1315, $A30)+SUMIFS(DataRegularSeason20242025!$AB$3:$AB$1315,DataRegularSeason20242025!$B$3:$B$1315, "&lt;=" &amp; EI$1, DataRegularSeason20242025!$E$3:$E$1315, $A30)</f>
        <v>50</v>
      </c>
      <c r="EJ30">
        <f>SUMIFS(DataRegularSeason20242025!$AA$3:$AA$1315,DataRegularSeason20242025!$B$3:$B$1315, "&lt;=" &amp; EJ$1, DataRegularSeason20242025!$D$3:$D$1315, $A30)+SUMIFS(DataRegularSeason20242025!$AB$3:$AB$1315,DataRegularSeason20242025!$B$3:$B$1315, "&lt;=" &amp; EJ$1, DataRegularSeason20242025!$E$3:$E$1315, $A30)</f>
        <v>50</v>
      </c>
      <c r="EK30">
        <f>SUMIFS(DataRegularSeason20242025!$AA$3:$AA$1315,DataRegularSeason20242025!$B$3:$B$1315, "&lt;=" &amp; EK$1, DataRegularSeason20242025!$D$3:$D$1315, $A30)+SUMIFS(DataRegularSeason20242025!$AB$3:$AB$1315,DataRegularSeason20242025!$B$3:$B$1315, "&lt;=" &amp; EK$1, DataRegularSeason20242025!$E$3:$E$1315, $A30)</f>
        <v>50</v>
      </c>
      <c r="EL30">
        <f>SUMIFS(DataRegularSeason20242025!$AA$3:$AA$1315,DataRegularSeason20242025!$B$3:$B$1315, "&lt;=" &amp; EL$1, DataRegularSeason20242025!$D$3:$D$1315, $A30)+SUMIFS(DataRegularSeason20242025!$AB$3:$AB$1315,DataRegularSeason20242025!$B$3:$B$1315, "&lt;=" &amp; EL$1, DataRegularSeason20242025!$E$3:$E$1315, $A30)</f>
        <v>50</v>
      </c>
      <c r="EM30">
        <f>SUMIFS(DataRegularSeason20242025!$AA$3:$AA$1315,DataRegularSeason20242025!$B$3:$B$1315, "&lt;=" &amp; EM$1, DataRegularSeason20242025!$D$3:$D$1315, $A30)+SUMIFS(DataRegularSeason20242025!$AB$3:$AB$1315,DataRegularSeason20242025!$B$3:$B$1315, "&lt;=" &amp; EM$1, DataRegularSeason20242025!$E$3:$E$1315, $A30)</f>
        <v>50</v>
      </c>
      <c r="EN30">
        <f>SUMIFS(DataRegularSeason20242025!$AA$3:$AA$1315,DataRegularSeason20242025!$B$3:$B$1315, "&lt;=" &amp; EN$1, DataRegularSeason20242025!$D$3:$D$1315, $A30)+SUMIFS(DataRegularSeason20242025!$AB$3:$AB$1315,DataRegularSeason20242025!$B$3:$B$1315, "&lt;=" &amp; EN$1, DataRegularSeason20242025!$E$3:$E$1315, $A30)</f>
        <v>50</v>
      </c>
      <c r="EO30">
        <f>SUMIFS(DataRegularSeason20242025!$AA$3:$AA$1315,DataRegularSeason20242025!$B$3:$B$1315, "&lt;=" &amp; EO$1, DataRegularSeason20242025!$D$3:$D$1315, $A30)+SUMIFS(DataRegularSeason20242025!$AB$3:$AB$1315,DataRegularSeason20242025!$B$3:$B$1315, "&lt;=" &amp; EO$1, DataRegularSeason20242025!$E$3:$E$1315, $A30)</f>
        <v>50</v>
      </c>
      <c r="EP30">
        <f>SUMIFS(DataRegularSeason20242025!$AA$3:$AA$1315,DataRegularSeason20242025!$B$3:$B$1315, "&lt;=" &amp; EP$1, DataRegularSeason20242025!$D$3:$D$1315, $A30)+SUMIFS(DataRegularSeason20242025!$AB$3:$AB$1315,DataRegularSeason20242025!$B$3:$B$1315, "&lt;=" &amp; EP$1, DataRegularSeason20242025!$E$3:$E$1315, $A30)</f>
        <v>50</v>
      </c>
      <c r="EQ30">
        <f>SUMIFS(DataRegularSeason20242025!$AA$3:$AA$1315,DataRegularSeason20242025!$B$3:$B$1315, "&lt;=" &amp; EQ$1, DataRegularSeason20242025!$D$3:$D$1315, $A30)+SUMIFS(DataRegularSeason20242025!$AB$3:$AB$1315,DataRegularSeason20242025!$B$3:$B$1315, "&lt;=" &amp; EQ$1, DataRegularSeason20242025!$E$3:$E$1315, $A30)</f>
        <v>50</v>
      </c>
      <c r="ER30">
        <f>SUMIFS(DataRegularSeason20242025!$AA$3:$AA$1315,DataRegularSeason20242025!$B$3:$B$1315, "&lt;=" &amp; ER$1, DataRegularSeason20242025!$D$3:$D$1315, $A30)+SUMIFS(DataRegularSeason20242025!$AB$3:$AB$1315,DataRegularSeason20242025!$B$3:$B$1315, "&lt;=" &amp; ER$1, DataRegularSeason20242025!$E$3:$E$1315, $A30)</f>
        <v>50</v>
      </c>
      <c r="ES30">
        <f>SUMIFS(DataRegularSeason20242025!$AA$3:$AA$1315,DataRegularSeason20242025!$B$3:$B$1315, "&lt;=" &amp; ES$1, DataRegularSeason20242025!$D$3:$D$1315, $A30)+SUMIFS(DataRegularSeason20242025!$AB$3:$AB$1315,DataRegularSeason20242025!$B$3:$B$1315, "&lt;=" &amp; ES$1, DataRegularSeason20242025!$E$3:$E$1315, $A30)</f>
        <v>50</v>
      </c>
      <c r="ET30">
        <f>SUMIFS(DataRegularSeason20242025!$AA$3:$AA$1315,DataRegularSeason20242025!$B$3:$B$1315, "&lt;=" &amp; ET$1, DataRegularSeason20242025!$D$3:$D$1315, $A30)+SUMIFS(DataRegularSeason20242025!$AB$3:$AB$1315,DataRegularSeason20242025!$B$3:$B$1315, "&lt;=" &amp; ET$1, DataRegularSeason20242025!$E$3:$E$1315, $A30)</f>
        <v>50</v>
      </c>
      <c r="EU30">
        <f>SUMIFS(DataRegularSeason20242025!$AA$3:$AA$1315,DataRegularSeason20242025!$B$3:$B$1315, "&lt;=" &amp; EU$1, DataRegularSeason20242025!$D$3:$D$1315, $A30)+SUMIFS(DataRegularSeason20242025!$AB$3:$AB$1315,DataRegularSeason20242025!$B$3:$B$1315, "&lt;=" &amp; EU$1, DataRegularSeason20242025!$E$3:$E$1315, $A30)</f>
        <v>50</v>
      </c>
      <c r="EV30">
        <f>SUMIFS(DataRegularSeason20242025!$AA$3:$AA$1315,DataRegularSeason20242025!$B$3:$B$1315, "&lt;=" &amp; EV$1, DataRegularSeason20242025!$D$3:$D$1315, $A30)+SUMIFS(DataRegularSeason20242025!$AB$3:$AB$1315,DataRegularSeason20242025!$B$3:$B$1315, "&lt;=" &amp; EV$1, DataRegularSeason20242025!$E$3:$E$1315, $A30)</f>
        <v>50</v>
      </c>
      <c r="EW30">
        <f>SUMIFS(DataRegularSeason20242025!$AA$3:$AA$1315,DataRegularSeason20242025!$B$3:$B$1315, "&lt;=" &amp; EW$1, DataRegularSeason20242025!$D$3:$D$1315, $A30)+SUMIFS(DataRegularSeason20242025!$AB$3:$AB$1315,DataRegularSeason20242025!$B$3:$B$1315, "&lt;=" &amp; EW$1, DataRegularSeason20242025!$E$3:$E$1315, $A30)</f>
        <v>50</v>
      </c>
      <c r="EX30">
        <f>SUMIFS(DataRegularSeason20242025!$AA$3:$AA$1315,DataRegularSeason20242025!$B$3:$B$1315, "&lt;=" &amp; EX$1, DataRegularSeason20242025!$D$3:$D$1315, $A30)+SUMIFS(DataRegularSeason20242025!$AB$3:$AB$1315,DataRegularSeason20242025!$B$3:$B$1315, "&lt;=" &amp; EX$1, DataRegularSeason20242025!$E$3:$E$1315, $A30)</f>
        <v>50</v>
      </c>
      <c r="EY30">
        <f>SUMIFS(DataRegularSeason20242025!$AA$3:$AA$1315,DataRegularSeason20242025!$B$3:$B$1315, "&lt;=" &amp; EY$1, DataRegularSeason20242025!$D$3:$D$1315, $A30)+SUMIFS(DataRegularSeason20242025!$AB$3:$AB$1315,DataRegularSeason20242025!$B$3:$B$1315, "&lt;=" &amp; EY$1, DataRegularSeason20242025!$E$3:$E$1315, $A30)</f>
        <v>50</v>
      </c>
      <c r="EZ30">
        <f>SUMIFS(DataRegularSeason20242025!$AA$3:$AA$1315,DataRegularSeason20242025!$B$3:$B$1315, "&lt;=" &amp; EZ$1, DataRegularSeason20242025!$D$3:$D$1315, $A30)+SUMIFS(DataRegularSeason20242025!$AB$3:$AB$1315,DataRegularSeason20242025!$B$3:$B$1315, "&lt;=" &amp; EZ$1, DataRegularSeason20242025!$E$3:$E$1315, $A30)</f>
        <v>50</v>
      </c>
      <c r="FA30">
        <f>SUMIFS(DataRegularSeason20242025!$AA$3:$AA$1315,DataRegularSeason20242025!$B$3:$B$1315, "&lt;=" &amp; FA$1, DataRegularSeason20242025!$D$3:$D$1315, $A30)+SUMIFS(DataRegularSeason20242025!$AB$3:$AB$1315,DataRegularSeason20242025!$B$3:$B$1315, "&lt;=" &amp; FA$1, DataRegularSeason20242025!$E$3:$E$1315, $A30)</f>
        <v>50</v>
      </c>
      <c r="FB30">
        <f>SUMIFS(DataRegularSeason20242025!$AA$3:$AA$1315,DataRegularSeason20242025!$B$3:$B$1315, "&lt;=" &amp; FB$1, DataRegularSeason20242025!$D$3:$D$1315, $A30)+SUMIFS(DataRegularSeason20242025!$AB$3:$AB$1315,DataRegularSeason20242025!$B$3:$B$1315, "&lt;=" &amp; FB$1, DataRegularSeason20242025!$E$3:$E$1315, $A30)</f>
        <v>50</v>
      </c>
      <c r="FC30">
        <f>SUMIFS(DataRegularSeason20242025!$AA$3:$AA$1315,DataRegularSeason20242025!$B$3:$B$1315, "&lt;=" &amp; FC$1, DataRegularSeason20242025!$D$3:$D$1315, $A30)+SUMIFS(DataRegularSeason20242025!$AB$3:$AB$1315,DataRegularSeason20242025!$B$3:$B$1315, "&lt;=" &amp; FC$1, DataRegularSeason20242025!$E$3:$E$1315, $A30)</f>
        <v>50</v>
      </c>
      <c r="FD30">
        <f>SUMIFS(DataRegularSeason20242025!$AA$3:$AA$1315,DataRegularSeason20242025!$B$3:$B$1315, "&lt;=" &amp; FD$1, DataRegularSeason20242025!$D$3:$D$1315, $A30)+SUMIFS(DataRegularSeason20242025!$AB$3:$AB$1315,DataRegularSeason20242025!$B$3:$B$1315, "&lt;=" &amp; FD$1, DataRegularSeason20242025!$E$3:$E$1315, $A30)</f>
        <v>50</v>
      </c>
      <c r="FE30">
        <f>SUMIFS(DataRegularSeason20242025!$AA$3:$AA$1315,DataRegularSeason20242025!$B$3:$B$1315, "&lt;=" &amp; FE$1, DataRegularSeason20242025!$D$3:$D$1315, $A30)+SUMIFS(DataRegularSeason20242025!$AB$3:$AB$1315,DataRegularSeason20242025!$B$3:$B$1315, "&lt;=" &amp; FE$1, DataRegularSeason20242025!$E$3:$E$1315, $A30)</f>
        <v>50</v>
      </c>
      <c r="FF30">
        <f>SUMIFS(DataRegularSeason20242025!$AA$3:$AA$1315,DataRegularSeason20242025!$B$3:$B$1315, "&lt;=" &amp; FF$1, DataRegularSeason20242025!$D$3:$D$1315, $A30)+SUMIFS(DataRegularSeason20242025!$AB$3:$AB$1315,DataRegularSeason20242025!$B$3:$B$1315, "&lt;=" &amp; FF$1, DataRegularSeason20242025!$E$3:$E$1315, $A30)</f>
        <v>50</v>
      </c>
      <c r="FG30">
        <f>SUMIFS(DataRegularSeason20242025!$AA$3:$AA$1315,DataRegularSeason20242025!$B$3:$B$1315, "&lt;=" &amp; FG$1, DataRegularSeason20242025!$D$3:$D$1315, $A30)+SUMIFS(DataRegularSeason20242025!$AB$3:$AB$1315,DataRegularSeason20242025!$B$3:$B$1315, "&lt;=" &amp; FG$1, DataRegularSeason20242025!$E$3:$E$1315, $A30)</f>
        <v>50</v>
      </c>
      <c r="FH30">
        <f>SUMIFS(DataRegularSeason20242025!$AA$3:$AA$1315,DataRegularSeason20242025!$B$3:$B$1315, "&lt;=" &amp; FH$1, DataRegularSeason20242025!$D$3:$D$1315, $A30)+SUMIFS(DataRegularSeason20242025!$AB$3:$AB$1315,DataRegularSeason20242025!$B$3:$B$1315, "&lt;=" &amp; FH$1, DataRegularSeason20242025!$E$3:$E$1315, $A30)</f>
        <v>50</v>
      </c>
      <c r="FI30">
        <f>SUMIFS(DataRegularSeason20242025!$AA$3:$AA$1315,DataRegularSeason20242025!$B$3:$B$1315, "&lt;=" &amp; FI$1, DataRegularSeason20242025!$D$3:$D$1315, $A30)+SUMIFS(DataRegularSeason20242025!$AB$3:$AB$1315,DataRegularSeason20242025!$B$3:$B$1315, "&lt;=" &amp; FI$1, DataRegularSeason20242025!$E$3:$E$1315, $A30)</f>
        <v>50</v>
      </c>
      <c r="FJ30">
        <f>SUMIFS(DataRegularSeason20242025!$AA$3:$AA$1315,DataRegularSeason20242025!$B$3:$B$1315, "&lt;=" &amp; FJ$1, DataRegularSeason20242025!$D$3:$D$1315, $A30)+SUMIFS(DataRegularSeason20242025!$AB$3:$AB$1315,DataRegularSeason20242025!$B$3:$B$1315, "&lt;=" &amp; FJ$1, DataRegularSeason20242025!$E$3:$E$1315, $A30)</f>
        <v>50</v>
      </c>
      <c r="FK30">
        <f>SUMIFS(DataRegularSeason20242025!$AA$3:$AA$1315,DataRegularSeason20242025!$B$3:$B$1315, "&lt;=" &amp; FK$1, DataRegularSeason20242025!$D$3:$D$1315, $A30)+SUMIFS(DataRegularSeason20242025!$AB$3:$AB$1315,DataRegularSeason20242025!$B$3:$B$1315, "&lt;=" &amp; FK$1, DataRegularSeason20242025!$E$3:$E$1315, $A30)</f>
        <v>50</v>
      </c>
      <c r="FL30">
        <f>SUMIFS(DataRegularSeason20242025!$AA$3:$AA$1315,DataRegularSeason20242025!$B$3:$B$1315, "&lt;=" &amp; FL$1, DataRegularSeason20242025!$D$3:$D$1315, $A30)+SUMIFS(DataRegularSeason20242025!$AB$3:$AB$1315,DataRegularSeason20242025!$B$3:$B$1315, "&lt;=" &amp; FL$1, DataRegularSeason20242025!$E$3:$E$1315, $A30)</f>
        <v>50</v>
      </c>
      <c r="FM30">
        <f>SUMIFS(DataRegularSeason20242025!$AA$3:$AA$1315,DataRegularSeason20242025!$B$3:$B$1315, "&lt;=" &amp; FM$1, DataRegularSeason20242025!$D$3:$D$1315, $A30)+SUMIFS(DataRegularSeason20242025!$AB$3:$AB$1315,DataRegularSeason20242025!$B$3:$B$1315, "&lt;=" &amp; FM$1, DataRegularSeason20242025!$E$3:$E$1315, $A30)</f>
        <v>50</v>
      </c>
      <c r="FN30">
        <f>SUMIFS(DataRegularSeason20242025!$AA$3:$AA$1315,DataRegularSeason20242025!$B$3:$B$1315, "&lt;=" &amp; FN$1, DataRegularSeason20242025!$D$3:$D$1315, $A30)+SUMIFS(DataRegularSeason20242025!$AB$3:$AB$1315,DataRegularSeason20242025!$B$3:$B$1315, "&lt;=" &amp; FN$1, DataRegularSeason20242025!$E$3:$E$1315, $A30)</f>
        <v>50</v>
      </c>
      <c r="FO30">
        <f>SUMIFS(DataRegularSeason20242025!$AA$3:$AA$1315,DataRegularSeason20242025!$B$3:$B$1315, "&lt;=" &amp; FO$1, DataRegularSeason20242025!$D$3:$D$1315, $A30)+SUMIFS(DataRegularSeason20242025!$AB$3:$AB$1315,DataRegularSeason20242025!$B$3:$B$1315, "&lt;=" &amp; FO$1, DataRegularSeason20242025!$E$3:$E$1315, $A30)</f>
        <v>50</v>
      </c>
      <c r="FP30">
        <f>SUMIFS(DataRegularSeason20242025!$AA$3:$AA$1315,DataRegularSeason20242025!$B$3:$B$1315, "&lt;=" &amp; FP$1, DataRegularSeason20242025!$D$3:$D$1315, $A30)+SUMIFS(DataRegularSeason20242025!$AB$3:$AB$1315,DataRegularSeason20242025!$B$3:$B$1315, "&lt;=" &amp; FP$1, DataRegularSeason20242025!$E$3:$E$1315, $A30)</f>
        <v>50</v>
      </c>
      <c r="FQ30">
        <f>SUMIFS(DataRegularSeason20242025!$AA$3:$AA$1315,DataRegularSeason20242025!$B$3:$B$1315, "&lt;=" &amp; FQ$1, DataRegularSeason20242025!$D$3:$D$1315, $A30)+SUMIFS(DataRegularSeason20242025!$AB$3:$AB$1315,DataRegularSeason20242025!$B$3:$B$1315, "&lt;=" &amp; FQ$1, DataRegularSeason20242025!$E$3:$E$1315, $A30)</f>
        <v>50</v>
      </c>
      <c r="FR30">
        <f>SUMIFS(DataRegularSeason20242025!$AA$3:$AA$1315,DataRegularSeason20242025!$B$3:$B$1315, "&lt;=" &amp; FR$1, DataRegularSeason20242025!$D$3:$D$1315, $A30)+SUMIFS(DataRegularSeason20242025!$AB$3:$AB$1315,DataRegularSeason20242025!$B$3:$B$1315, "&lt;=" &amp; FR$1, DataRegularSeason20242025!$E$3:$E$1315, $A30)</f>
        <v>50</v>
      </c>
      <c r="FS30">
        <f>SUMIFS(DataRegularSeason20242025!$AA$3:$AA$1315,DataRegularSeason20242025!$B$3:$B$1315, "&lt;=" &amp; FS$1, DataRegularSeason20242025!$D$3:$D$1315, $A30)+SUMIFS(DataRegularSeason20242025!$AB$3:$AB$1315,DataRegularSeason20242025!$B$3:$B$1315, "&lt;=" &amp; FS$1, DataRegularSeason20242025!$E$3:$E$1315, $A30)</f>
        <v>50</v>
      </c>
      <c r="FT30">
        <f>SUMIFS(DataRegularSeason20242025!$AA$3:$AA$1315,DataRegularSeason20242025!$B$3:$B$1315, "&lt;=" &amp; FT$1, DataRegularSeason20242025!$D$3:$D$1315, $A30)+SUMIFS(DataRegularSeason20242025!$AB$3:$AB$1315,DataRegularSeason20242025!$B$3:$B$1315, "&lt;=" &amp; FT$1, DataRegularSeason20242025!$E$3:$E$1315, $A30)</f>
        <v>50</v>
      </c>
      <c r="FU30">
        <f>SUMIFS(DataRegularSeason20242025!$AA$3:$AA$1315,DataRegularSeason20242025!$B$3:$B$1315, "&lt;=" &amp; FU$1, DataRegularSeason20242025!$D$3:$D$1315, $A30)+SUMIFS(DataRegularSeason20242025!$AB$3:$AB$1315,DataRegularSeason20242025!$B$3:$B$1315, "&lt;=" &amp; FU$1, DataRegularSeason20242025!$E$3:$E$1315, $A30)</f>
        <v>50</v>
      </c>
      <c r="FV30">
        <f>SUMIFS(DataRegularSeason20242025!$AA$3:$AA$1315,DataRegularSeason20242025!$B$3:$B$1315, "&lt;=" &amp; FV$1, DataRegularSeason20242025!$D$3:$D$1315, $A30)+SUMIFS(DataRegularSeason20242025!$AB$3:$AB$1315,DataRegularSeason20242025!$B$3:$B$1315, "&lt;=" &amp; FV$1, DataRegularSeason20242025!$E$3:$E$1315, $A30)</f>
        <v>50</v>
      </c>
      <c r="FW30">
        <f>SUMIFS(DataRegularSeason20242025!$AA$3:$AA$1315,DataRegularSeason20242025!$B$3:$B$1315, "&lt;=" &amp; FW$1, DataRegularSeason20242025!$D$3:$D$1315, $A30)+SUMIFS(DataRegularSeason20242025!$AB$3:$AB$1315,DataRegularSeason20242025!$B$3:$B$1315, "&lt;=" &amp; FW$1, DataRegularSeason20242025!$E$3:$E$1315, $A30)</f>
        <v>50</v>
      </c>
      <c r="FX30">
        <f>SUMIFS(DataRegularSeason20242025!$AA$3:$AA$1315,DataRegularSeason20242025!$B$3:$B$1315, "&lt;=" &amp; FX$1, DataRegularSeason20242025!$D$3:$D$1315, $A30)+SUMIFS(DataRegularSeason20242025!$AB$3:$AB$1315,DataRegularSeason20242025!$B$3:$B$1315, "&lt;=" &amp; FX$1, DataRegularSeason20242025!$E$3:$E$1315, $A30)</f>
        <v>50</v>
      </c>
      <c r="FY30">
        <f>SUMIFS(DataRegularSeason20242025!$AA$3:$AA$1315,DataRegularSeason20242025!$B$3:$B$1315, "&lt;=" &amp; FY$1, DataRegularSeason20242025!$D$3:$D$1315, $A30)+SUMIFS(DataRegularSeason20242025!$AB$3:$AB$1315,DataRegularSeason20242025!$B$3:$B$1315, "&lt;=" &amp; FY$1, DataRegularSeason20242025!$E$3:$E$1315, $A30)</f>
        <v>50</v>
      </c>
      <c r="FZ30">
        <f>SUMIFS(DataRegularSeason20242025!$AA$3:$AA$1315,DataRegularSeason20242025!$B$3:$B$1315, "&lt;=" &amp; FZ$1, DataRegularSeason20242025!$D$3:$D$1315, $A30)+SUMIFS(DataRegularSeason20242025!$AB$3:$AB$1315,DataRegularSeason20242025!$B$3:$B$1315, "&lt;=" &amp; FZ$1, DataRegularSeason20242025!$E$3:$E$1315, $A30)</f>
        <v>50</v>
      </c>
      <c r="GA30">
        <f>SUMIFS(DataRegularSeason20242025!$AA$3:$AA$1315,DataRegularSeason20242025!$B$3:$B$1315, "&lt;=" &amp; GA$1, DataRegularSeason20242025!$D$3:$D$1315, $A30)+SUMIFS(DataRegularSeason20242025!$AB$3:$AB$1315,DataRegularSeason20242025!$B$3:$B$1315, "&lt;=" &amp; GA$1, DataRegularSeason20242025!$E$3:$E$1315, $A30)</f>
        <v>50</v>
      </c>
      <c r="GB30">
        <f>SUMIFS(DataRegularSeason20242025!$AA$3:$AA$1315,DataRegularSeason20242025!$B$3:$B$1315, "&lt;=" &amp; GB$1, DataRegularSeason20242025!$D$3:$D$1315, $A30)+SUMIFS(DataRegularSeason20242025!$AB$3:$AB$1315,DataRegularSeason20242025!$B$3:$B$1315, "&lt;=" &amp; GB$1, DataRegularSeason20242025!$E$3:$E$1315, $A30)</f>
        <v>50</v>
      </c>
      <c r="GC30">
        <f>SUMIFS(DataRegularSeason20242025!$AA$3:$AA$1315,DataRegularSeason20242025!$B$3:$B$1315, "&lt;=" &amp; GC$1, DataRegularSeason20242025!$D$3:$D$1315, $A30)+SUMIFS(DataRegularSeason20242025!$AB$3:$AB$1315,DataRegularSeason20242025!$B$3:$B$1315, "&lt;=" &amp; GC$1, DataRegularSeason20242025!$E$3:$E$1315, $A30)</f>
        <v>50</v>
      </c>
      <c r="GD30">
        <f>SUMIFS(DataRegularSeason20242025!$AA$3:$AA$1315,DataRegularSeason20242025!$B$3:$B$1315, "&lt;=" &amp; GD$1, DataRegularSeason20242025!$D$3:$D$1315, $A30)+SUMIFS(DataRegularSeason20242025!$AB$3:$AB$1315,DataRegularSeason20242025!$B$3:$B$1315, "&lt;=" &amp; GD$1, DataRegularSeason20242025!$E$3:$E$1315, $A30)</f>
        <v>50</v>
      </c>
      <c r="GE30">
        <f>SUMIFS(DataRegularSeason20242025!$AA$3:$AA$1315,DataRegularSeason20242025!$B$3:$B$1315, "&lt;=" &amp; GE$1, DataRegularSeason20242025!$D$3:$D$1315, $A30)+SUMIFS(DataRegularSeason20242025!$AB$3:$AB$1315,DataRegularSeason20242025!$B$3:$B$1315, "&lt;=" &amp; GE$1, DataRegularSeason20242025!$E$3:$E$1315, $A30)</f>
        <v>50</v>
      </c>
      <c r="GF30">
        <f>SUMIFS(DataRegularSeason20242025!$AA$3:$AA$1315,DataRegularSeason20242025!$B$3:$B$1315, "&lt;=" &amp; GF$1, DataRegularSeason20242025!$D$3:$D$1315, $A30)+SUMIFS(DataRegularSeason20242025!$AB$3:$AB$1315,DataRegularSeason20242025!$B$3:$B$1315, "&lt;=" &amp; GF$1, DataRegularSeason20242025!$E$3:$E$1315, $A30)</f>
        <v>50</v>
      </c>
      <c r="GG30">
        <f>SUMIFS(DataRegularSeason20242025!$AA$3:$AA$1315,DataRegularSeason20242025!$B$3:$B$1315, "&lt;=" &amp; GG$1, DataRegularSeason20242025!$D$3:$D$1315, $A30)+SUMIFS(DataRegularSeason20242025!$AB$3:$AB$1315,DataRegularSeason20242025!$B$3:$B$1315, "&lt;=" &amp; GG$1, DataRegularSeason20242025!$E$3:$E$1315, $A30)</f>
        <v>50</v>
      </c>
      <c r="GH30">
        <f>SUMIFS(DataRegularSeason20242025!$AA$3:$AA$1315,DataRegularSeason20242025!$B$3:$B$1315, "&lt;=" &amp; GH$1, DataRegularSeason20242025!$D$3:$D$1315, $A30)+SUMIFS(DataRegularSeason20242025!$AB$3:$AB$1315,DataRegularSeason20242025!$B$3:$B$1315, "&lt;=" &amp; GH$1, DataRegularSeason20242025!$E$3:$E$1315, $A30)</f>
        <v>50</v>
      </c>
      <c r="GI30">
        <f>SUMIFS(DataRegularSeason20242025!$AA$3:$AA$1315,DataRegularSeason20242025!$B$3:$B$1315, "&lt;=" &amp; GI$1, DataRegularSeason20242025!$D$3:$D$1315, $A30)+SUMIFS(DataRegularSeason20242025!$AB$3:$AB$1315,DataRegularSeason20242025!$B$3:$B$1315, "&lt;=" &amp; GI$1, DataRegularSeason20242025!$E$3:$E$1315, $A30)</f>
        <v>50</v>
      </c>
      <c r="GJ30">
        <f>SUMIFS(DataRegularSeason20242025!$AA$3:$AA$1315,DataRegularSeason20242025!$B$3:$B$1315, "&lt;=" &amp; GJ$1, DataRegularSeason20242025!$D$3:$D$1315, $A30)+SUMIFS(DataRegularSeason20242025!$AB$3:$AB$1315,DataRegularSeason20242025!$B$3:$B$1315, "&lt;=" &amp; GJ$1, DataRegularSeason20242025!$E$3:$E$1315, $A30)</f>
        <v>50</v>
      </c>
      <c r="GK30">
        <f>SUMIFS(DataRegularSeason20242025!$AA$3:$AA$1315,DataRegularSeason20242025!$B$3:$B$1315, "&lt;=" &amp; GK$1, DataRegularSeason20242025!$D$3:$D$1315, $A30)+SUMIFS(DataRegularSeason20242025!$AB$3:$AB$1315,DataRegularSeason20242025!$B$3:$B$1315, "&lt;=" &amp; GK$1, DataRegularSeason20242025!$E$3:$E$1315, $A30)</f>
        <v>50</v>
      </c>
      <c r="GL30">
        <f>SUMIFS(DataRegularSeason20242025!$AA$3:$AA$1315,DataRegularSeason20242025!$B$3:$B$1315, "&lt;=" &amp; GL$1, DataRegularSeason20242025!$D$3:$D$1315, $A30)+SUMIFS(DataRegularSeason20242025!$AB$3:$AB$1315,DataRegularSeason20242025!$B$3:$B$1315, "&lt;=" &amp; GL$1, DataRegularSeason20242025!$E$3:$E$1315, $A30)</f>
        <v>50</v>
      </c>
      <c r="GM30">
        <f>SUMIFS(DataRegularSeason20242025!$AA$3:$AA$1315,DataRegularSeason20242025!$B$3:$B$1315, "&lt;=" &amp; GM$1, DataRegularSeason20242025!$D$3:$D$1315, $A30)+SUMIFS(DataRegularSeason20242025!$AB$3:$AB$1315,DataRegularSeason20242025!$B$3:$B$1315, "&lt;=" &amp; GM$1, DataRegularSeason20242025!$E$3:$E$1315, $A30)</f>
        <v>50</v>
      </c>
      <c r="GN30">
        <f>SUMIFS(DataRegularSeason20242025!$AA$3:$AA$1315,DataRegularSeason20242025!$B$3:$B$1315, "&lt;=" &amp; GN$1, DataRegularSeason20242025!$D$3:$D$1315, $A30)+SUMIFS(DataRegularSeason20242025!$AB$3:$AB$1315,DataRegularSeason20242025!$B$3:$B$1315, "&lt;=" &amp; GN$1, DataRegularSeason20242025!$E$3:$E$1315, $A30)</f>
        <v>50</v>
      </c>
      <c r="GO30">
        <f>SUMIFS(DataRegularSeason20242025!$AA$3:$AA$1315,DataRegularSeason20242025!$B$3:$B$1315, "&lt;=" &amp; GO$1, DataRegularSeason20242025!$D$3:$D$1315, $A30)+SUMIFS(DataRegularSeason20242025!$AB$3:$AB$1315,DataRegularSeason20242025!$B$3:$B$1315, "&lt;=" &amp; GO$1, DataRegularSeason20242025!$E$3:$E$1315, $A30)</f>
        <v>50</v>
      </c>
      <c r="GP30">
        <f>SUMIFS(DataRegularSeason20242025!$AA$3:$AA$1315,DataRegularSeason20242025!$B$3:$B$1315, "&lt;=" &amp; GP$1, DataRegularSeason20242025!$D$3:$D$1315, $A30)+SUMIFS(DataRegularSeason20242025!$AB$3:$AB$1315,DataRegularSeason20242025!$B$3:$B$1315, "&lt;=" &amp; GP$1, DataRegularSeason20242025!$E$3:$E$1315, $A30)</f>
        <v>50</v>
      </c>
      <c r="GQ30">
        <f>SUMIFS(DataRegularSeason20242025!$AA$3:$AA$1315,DataRegularSeason20242025!$B$3:$B$1315, "&lt;=" &amp; GQ$1, DataRegularSeason20242025!$D$3:$D$1315, $A30)+SUMIFS(DataRegularSeason20242025!$AB$3:$AB$1315,DataRegularSeason20242025!$B$3:$B$1315, "&lt;=" &amp; GQ$1, DataRegularSeason20242025!$E$3:$E$1315, $A30)</f>
        <v>50</v>
      </c>
      <c r="GR30">
        <f>SUMIFS(DataRegularSeason20242025!$AA$3:$AA$1315,DataRegularSeason20242025!$B$3:$B$1315, "&lt;=" &amp; GR$1, DataRegularSeason20242025!$D$3:$D$1315, $A30)+SUMIFS(DataRegularSeason20242025!$AB$3:$AB$1315,DataRegularSeason20242025!$B$3:$B$1315, "&lt;=" &amp; GR$1, DataRegularSeason20242025!$E$3:$E$1315, $A30)</f>
        <v>50</v>
      </c>
      <c r="GS30">
        <f>SUMIFS(DataRegularSeason20242025!$AA$3:$AA$1315,DataRegularSeason20242025!$B$3:$B$1315, "&lt;=" &amp; GS$1, DataRegularSeason20242025!$D$3:$D$1315, $A30)+SUMIFS(DataRegularSeason20242025!$AB$3:$AB$1315,DataRegularSeason20242025!$B$3:$B$1315, "&lt;=" &amp; GS$1, DataRegularSeason20242025!$E$3:$E$1315, $A30)</f>
        <v>50</v>
      </c>
      <c r="GT30">
        <f>SUMIFS(DataRegularSeason20242025!$AA$3:$AA$1315,DataRegularSeason20242025!$B$3:$B$1315, "&lt;=" &amp; GT$1, DataRegularSeason20242025!$D$3:$D$1315, $A30)+SUMIFS(DataRegularSeason20242025!$AB$3:$AB$1315,DataRegularSeason20242025!$B$3:$B$1315, "&lt;=" &amp; GT$1, DataRegularSeason20242025!$E$3:$E$1315, $A30)</f>
        <v>50</v>
      </c>
      <c r="GU30">
        <f>SUMIFS(DataRegularSeason20242025!$AA$3:$AA$1315,DataRegularSeason20242025!$B$3:$B$1315, "&lt;=" &amp; GU$1, DataRegularSeason20242025!$D$3:$D$1315, $A30)+SUMIFS(DataRegularSeason20242025!$AB$3:$AB$1315,DataRegularSeason20242025!$B$3:$B$1315, "&lt;=" &amp; GU$1, DataRegularSeason20242025!$E$3:$E$1315, $A30)</f>
        <v>50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43</v>
      </c>
      <c r="DH31">
        <f>SUMIFS(DataRegularSeason20242025!$AA$3:$AA$1315,DataRegularSeason20242025!$B$3:$B$1315, "&lt;=" &amp; DH$1, DataRegularSeason20242025!$D$3:$D$1315, $A31)+SUMIFS(DataRegularSeason20242025!$AB$3:$AB$1315,DataRegularSeason20242025!$B$3:$B$1315, "&lt;=" &amp; DH$1, DataRegularSeason20242025!$E$3:$E$1315, $A31)</f>
        <v>43</v>
      </c>
      <c r="DI31">
        <f>SUMIFS(DataRegularSeason20242025!$AA$3:$AA$1315,DataRegularSeason20242025!$B$3:$B$1315, "&lt;=" &amp; DI$1, DataRegularSeason20242025!$D$3:$D$1315, $A31)+SUMIFS(DataRegularSeason20242025!$AB$3:$AB$1315,DataRegularSeason20242025!$B$3:$B$1315, "&lt;=" &amp; DI$1, DataRegularSeason20242025!$E$3:$E$1315, $A31)</f>
        <v>45</v>
      </c>
      <c r="DJ31">
        <f>SUMIFS(DataRegularSeason20242025!$AA$3:$AA$1315,DataRegularSeason20242025!$B$3:$B$1315, "&lt;=" &amp; DJ$1, DataRegularSeason20242025!$D$3:$D$1315, $A31)+SUMIFS(DataRegularSeason20242025!$AB$3:$AB$1315,DataRegularSeason20242025!$B$3:$B$1315, "&lt;=" &amp; DJ$1, DataRegularSeason20242025!$E$3:$E$1315, $A31)</f>
        <v>45</v>
      </c>
      <c r="DK31">
        <f>SUMIFS(DataRegularSeason20242025!$AA$3:$AA$1315,DataRegularSeason20242025!$B$3:$B$1315, "&lt;=" &amp; DK$1, DataRegularSeason20242025!$D$3:$D$1315, $A31)+SUMIFS(DataRegularSeason20242025!$AB$3:$AB$1315,DataRegularSeason20242025!$B$3:$B$1315, "&lt;=" &amp; DK$1, DataRegularSeason20242025!$E$3:$E$1315, $A31)</f>
        <v>45</v>
      </c>
      <c r="DL31">
        <f>SUMIFS(DataRegularSeason20242025!$AA$3:$AA$1315,DataRegularSeason20242025!$B$3:$B$1315, "&lt;=" &amp; DL$1, DataRegularSeason20242025!$D$3:$D$1315, $A31)+SUMIFS(DataRegularSeason20242025!$AB$3:$AB$1315,DataRegularSeason20242025!$B$3:$B$1315, "&lt;=" &amp; DL$1, DataRegularSeason20242025!$E$3:$E$1315, $A31)</f>
        <v>45</v>
      </c>
      <c r="DM31">
        <f>SUMIFS(DataRegularSeason20242025!$AA$3:$AA$1315,DataRegularSeason20242025!$B$3:$B$1315, "&lt;=" &amp; DM$1, DataRegularSeason20242025!$D$3:$D$1315, $A31)+SUMIFS(DataRegularSeason20242025!$AB$3:$AB$1315,DataRegularSeason20242025!$B$3:$B$1315, "&lt;=" &amp; DM$1, DataRegularSeason20242025!$E$3:$E$1315, $A31)</f>
        <v>45</v>
      </c>
      <c r="DN31">
        <f>SUMIFS(DataRegularSeason20242025!$AA$3:$AA$1315,DataRegularSeason20242025!$B$3:$B$1315, "&lt;=" &amp; DN$1, DataRegularSeason20242025!$D$3:$D$1315, $A31)+SUMIFS(DataRegularSeason20242025!$AB$3:$AB$1315,DataRegularSeason20242025!$B$3:$B$1315, "&lt;=" &amp; DN$1, DataRegularSeason20242025!$E$3:$E$1315, $A31)</f>
        <v>45</v>
      </c>
      <c r="DO31">
        <f>SUMIFS(DataRegularSeason20242025!$AA$3:$AA$1315,DataRegularSeason20242025!$B$3:$B$1315, "&lt;=" &amp; DO$1, DataRegularSeason20242025!$D$3:$D$1315, $A31)+SUMIFS(DataRegularSeason20242025!$AB$3:$AB$1315,DataRegularSeason20242025!$B$3:$B$1315, "&lt;=" &amp; DO$1, DataRegularSeason20242025!$E$3:$E$1315, $A31)</f>
        <v>45</v>
      </c>
      <c r="DP31">
        <f>SUMIFS(DataRegularSeason20242025!$AA$3:$AA$1315,DataRegularSeason20242025!$B$3:$B$1315, "&lt;=" &amp; DP$1, DataRegularSeason20242025!$D$3:$D$1315, $A31)+SUMIFS(DataRegularSeason20242025!$AB$3:$AB$1315,DataRegularSeason20242025!$B$3:$B$1315, "&lt;=" &amp; DP$1, DataRegularSeason20242025!$E$3:$E$1315, $A31)</f>
        <v>45</v>
      </c>
      <c r="DQ31">
        <f>SUMIFS(DataRegularSeason20242025!$AA$3:$AA$1315,DataRegularSeason20242025!$B$3:$B$1315, "&lt;=" &amp; DQ$1, DataRegularSeason20242025!$D$3:$D$1315, $A31)+SUMIFS(DataRegularSeason20242025!$AB$3:$AB$1315,DataRegularSeason20242025!$B$3:$B$1315, "&lt;=" &amp; DQ$1, DataRegularSeason20242025!$E$3:$E$1315, $A31)</f>
        <v>45</v>
      </c>
      <c r="DR31">
        <f>SUMIFS(DataRegularSeason20242025!$AA$3:$AA$1315,DataRegularSeason20242025!$B$3:$B$1315, "&lt;=" &amp; DR$1, DataRegularSeason20242025!$D$3:$D$1315, $A31)+SUMIFS(DataRegularSeason20242025!$AB$3:$AB$1315,DataRegularSeason20242025!$B$3:$B$1315, "&lt;=" &amp; DR$1, DataRegularSeason20242025!$E$3:$E$1315, $A31)</f>
        <v>45</v>
      </c>
      <c r="DS31">
        <f>SUMIFS(DataRegularSeason20242025!$AA$3:$AA$1315,DataRegularSeason20242025!$B$3:$B$1315, "&lt;=" &amp; DS$1, DataRegularSeason20242025!$D$3:$D$1315, $A31)+SUMIFS(DataRegularSeason20242025!$AB$3:$AB$1315,DataRegularSeason20242025!$B$3:$B$1315, "&lt;=" &amp; DS$1, DataRegularSeason20242025!$E$3:$E$1315, $A31)</f>
        <v>45</v>
      </c>
      <c r="DT31">
        <f>SUMIFS(DataRegularSeason20242025!$AA$3:$AA$1315,DataRegularSeason20242025!$B$3:$B$1315, "&lt;=" &amp; DT$1, DataRegularSeason20242025!$D$3:$D$1315, $A31)+SUMIFS(DataRegularSeason20242025!$AB$3:$AB$1315,DataRegularSeason20242025!$B$3:$B$1315, "&lt;=" &amp; DT$1, DataRegularSeason20242025!$E$3:$E$1315, $A31)</f>
        <v>45</v>
      </c>
      <c r="DU31">
        <f>SUMIFS(DataRegularSeason20242025!$AA$3:$AA$1315,DataRegularSeason20242025!$B$3:$B$1315, "&lt;=" &amp; DU$1, DataRegularSeason20242025!$D$3:$D$1315, $A31)+SUMIFS(DataRegularSeason20242025!$AB$3:$AB$1315,DataRegularSeason20242025!$B$3:$B$1315, "&lt;=" &amp; DU$1, DataRegularSeason20242025!$E$3:$E$1315, $A31)</f>
        <v>45</v>
      </c>
      <c r="DV31">
        <f>SUMIFS(DataRegularSeason20242025!$AA$3:$AA$1315,DataRegularSeason20242025!$B$3:$B$1315, "&lt;=" &amp; DV$1, DataRegularSeason20242025!$D$3:$D$1315, $A31)+SUMIFS(DataRegularSeason20242025!$AB$3:$AB$1315,DataRegularSeason20242025!$B$3:$B$1315, "&lt;=" &amp; DV$1, DataRegularSeason20242025!$E$3:$E$1315, $A31)</f>
        <v>45</v>
      </c>
      <c r="DW31">
        <f>SUMIFS(DataRegularSeason20242025!$AA$3:$AA$1315,DataRegularSeason20242025!$B$3:$B$1315, "&lt;=" &amp; DW$1, DataRegularSeason20242025!$D$3:$D$1315, $A31)+SUMIFS(DataRegularSeason20242025!$AB$3:$AB$1315,DataRegularSeason20242025!$B$3:$B$1315, "&lt;=" &amp; DW$1, DataRegularSeason20242025!$E$3:$E$1315, $A31)</f>
        <v>45</v>
      </c>
      <c r="DX31">
        <f>SUMIFS(DataRegularSeason20242025!$AA$3:$AA$1315,DataRegularSeason20242025!$B$3:$B$1315, "&lt;=" &amp; DX$1, DataRegularSeason20242025!$D$3:$D$1315, $A31)+SUMIFS(DataRegularSeason20242025!$AB$3:$AB$1315,DataRegularSeason20242025!$B$3:$B$1315, "&lt;=" &amp; DX$1, DataRegularSeason20242025!$E$3:$E$1315, $A31)</f>
        <v>45</v>
      </c>
      <c r="DY31">
        <f>SUMIFS(DataRegularSeason20242025!$AA$3:$AA$1315,DataRegularSeason20242025!$B$3:$B$1315, "&lt;=" &amp; DY$1, DataRegularSeason20242025!$D$3:$D$1315, $A31)+SUMIFS(DataRegularSeason20242025!$AB$3:$AB$1315,DataRegularSeason20242025!$B$3:$B$1315, "&lt;=" &amp; DY$1, DataRegularSeason20242025!$E$3:$E$1315, $A31)</f>
        <v>45</v>
      </c>
      <c r="DZ31">
        <f>SUMIFS(DataRegularSeason20242025!$AA$3:$AA$1315,DataRegularSeason20242025!$B$3:$B$1315, "&lt;=" &amp; DZ$1, DataRegularSeason20242025!$D$3:$D$1315, $A31)+SUMIFS(DataRegularSeason20242025!$AB$3:$AB$1315,DataRegularSeason20242025!$B$3:$B$1315, "&lt;=" &amp; DZ$1, DataRegularSeason20242025!$E$3:$E$1315, $A31)</f>
        <v>45</v>
      </c>
      <c r="EA31">
        <f>SUMIFS(DataRegularSeason20242025!$AA$3:$AA$1315,DataRegularSeason20242025!$B$3:$B$1315, "&lt;=" &amp; EA$1, DataRegularSeason20242025!$D$3:$D$1315, $A31)+SUMIFS(DataRegularSeason20242025!$AB$3:$AB$1315,DataRegularSeason20242025!$B$3:$B$1315, "&lt;=" &amp; EA$1, DataRegularSeason20242025!$E$3:$E$1315, $A31)</f>
        <v>45</v>
      </c>
      <c r="EB31">
        <f>SUMIFS(DataRegularSeason20242025!$AA$3:$AA$1315,DataRegularSeason20242025!$B$3:$B$1315, "&lt;=" &amp; EB$1, DataRegularSeason20242025!$D$3:$D$1315, $A31)+SUMIFS(DataRegularSeason20242025!$AB$3:$AB$1315,DataRegularSeason20242025!$B$3:$B$1315, "&lt;=" &amp; EB$1, DataRegularSeason20242025!$E$3:$E$1315, $A31)</f>
        <v>45</v>
      </c>
      <c r="EC31">
        <f>SUMIFS(DataRegularSeason20242025!$AA$3:$AA$1315,DataRegularSeason20242025!$B$3:$B$1315, "&lt;=" &amp; EC$1, DataRegularSeason20242025!$D$3:$D$1315, $A31)+SUMIFS(DataRegularSeason20242025!$AB$3:$AB$1315,DataRegularSeason20242025!$B$3:$B$1315, "&lt;=" &amp; EC$1, DataRegularSeason20242025!$E$3:$E$1315, $A31)</f>
        <v>45</v>
      </c>
      <c r="ED31">
        <f>SUMIFS(DataRegularSeason20242025!$AA$3:$AA$1315,DataRegularSeason20242025!$B$3:$B$1315, "&lt;=" &amp; ED$1, DataRegularSeason20242025!$D$3:$D$1315, $A31)+SUMIFS(DataRegularSeason20242025!$AB$3:$AB$1315,DataRegularSeason20242025!$B$3:$B$1315, "&lt;=" &amp; ED$1, DataRegularSeason20242025!$E$3:$E$1315, $A31)</f>
        <v>45</v>
      </c>
      <c r="EE31">
        <f>SUMIFS(DataRegularSeason20242025!$AA$3:$AA$1315,DataRegularSeason20242025!$B$3:$B$1315, "&lt;=" &amp; EE$1, DataRegularSeason20242025!$D$3:$D$1315, $A31)+SUMIFS(DataRegularSeason20242025!$AB$3:$AB$1315,DataRegularSeason20242025!$B$3:$B$1315, "&lt;=" &amp; EE$1, DataRegularSeason20242025!$E$3:$E$1315, $A31)</f>
        <v>45</v>
      </c>
      <c r="EF31">
        <f>SUMIFS(DataRegularSeason20242025!$AA$3:$AA$1315,DataRegularSeason20242025!$B$3:$B$1315, "&lt;=" &amp; EF$1, DataRegularSeason20242025!$D$3:$D$1315, $A31)+SUMIFS(DataRegularSeason20242025!$AB$3:$AB$1315,DataRegularSeason20242025!$B$3:$B$1315, "&lt;=" &amp; EF$1, DataRegularSeason20242025!$E$3:$E$1315, $A31)</f>
        <v>45</v>
      </c>
      <c r="EG31">
        <f>SUMIFS(DataRegularSeason20242025!$AA$3:$AA$1315,DataRegularSeason20242025!$B$3:$B$1315, "&lt;=" &amp; EG$1, DataRegularSeason20242025!$D$3:$D$1315, $A31)+SUMIFS(DataRegularSeason20242025!$AB$3:$AB$1315,DataRegularSeason20242025!$B$3:$B$1315, "&lt;=" &amp; EG$1, DataRegularSeason20242025!$E$3:$E$1315, $A31)</f>
        <v>45</v>
      </c>
      <c r="EH31">
        <f>SUMIFS(DataRegularSeason20242025!$AA$3:$AA$1315,DataRegularSeason20242025!$B$3:$B$1315, "&lt;=" &amp; EH$1, DataRegularSeason20242025!$D$3:$D$1315, $A31)+SUMIFS(DataRegularSeason20242025!$AB$3:$AB$1315,DataRegularSeason20242025!$B$3:$B$1315, "&lt;=" &amp; EH$1, DataRegularSeason20242025!$E$3:$E$1315, $A31)</f>
        <v>45</v>
      </c>
      <c r="EI31">
        <f>SUMIFS(DataRegularSeason20242025!$AA$3:$AA$1315,DataRegularSeason20242025!$B$3:$B$1315, "&lt;=" &amp; EI$1, DataRegularSeason20242025!$D$3:$D$1315, $A31)+SUMIFS(DataRegularSeason20242025!$AB$3:$AB$1315,DataRegularSeason20242025!$B$3:$B$1315, "&lt;=" &amp; EI$1, DataRegularSeason20242025!$E$3:$E$1315, $A31)</f>
        <v>45</v>
      </c>
      <c r="EJ31">
        <f>SUMIFS(DataRegularSeason20242025!$AA$3:$AA$1315,DataRegularSeason20242025!$B$3:$B$1315, "&lt;=" &amp; EJ$1, DataRegularSeason20242025!$D$3:$D$1315, $A31)+SUMIFS(DataRegularSeason20242025!$AB$3:$AB$1315,DataRegularSeason20242025!$B$3:$B$1315, "&lt;=" &amp; EJ$1, DataRegularSeason20242025!$E$3:$E$1315, $A31)</f>
        <v>45</v>
      </c>
      <c r="EK31">
        <f>SUMIFS(DataRegularSeason20242025!$AA$3:$AA$1315,DataRegularSeason20242025!$B$3:$B$1315, "&lt;=" &amp; EK$1, DataRegularSeason20242025!$D$3:$D$1315, $A31)+SUMIFS(DataRegularSeason20242025!$AB$3:$AB$1315,DataRegularSeason20242025!$B$3:$B$1315, "&lt;=" &amp; EK$1, DataRegularSeason20242025!$E$3:$E$1315, $A31)</f>
        <v>45</v>
      </c>
      <c r="EL31">
        <f>SUMIFS(DataRegularSeason20242025!$AA$3:$AA$1315,DataRegularSeason20242025!$B$3:$B$1315, "&lt;=" &amp; EL$1, DataRegularSeason20242025!$D$3:$D$1315, $A31)+SUMIFS(DataRegularSeason20242025!$AB$3:$AB$1315,DataRegularSeason20242025!$B$3:$B$1315, "&lt;=" &amp; EL$1, DataRegularSeason20242025!$E$3:$E$1315, $A31)</f>
        <v>45</v>
      </c>
      <c r="EM31">
        <f>SUMIFS(DataRegularSeason20242025!$AA$3:$AA$1315,DataRegularSeason20242025!$B$3:$B$1315, "&lt;=" &amp; EM$1, DataRegularSeason20242025!$D$3:$D$1315, $A31)+SUMIFS(DataRegularSeason20242025!$AB$3:$AB$1315,DataRegularSeason20242025!$B$3:$B$1315, "&lt;=" &amp; EM$1, DataRegularSeason20242025!$E$3:$E$1315, $A31)</f>
        <v>45</v>
      </c>
      <c r="EN31">
        <f>SUMIFS(DataRegularSeason20242025!$AA$3:$AA$1315,DataRegularSeason20242025!$B$3:$B$1315, "&lt;=" &amp; EN$1, DataRegularSeason20242025!$D$3:$D$1315, $A31)+SUMIFS(DataRegularSeason20242025!$AB$3:$AB$1315,DataRegularSeason20242025!$B$3:$B$1315, "&lt;=" &amp; EN$1, DataRegularSeason20242025!$E$3:$E$1315, $A31)</f>
        <v>45</v>
      </c>
      <c r="EO31">
        <f>SUMIFS(DataRegularSeason20242025!$AA$3:$AA$1315,DataRegularSeason20242025!$B$3:$B$1315, "&lt;=" &amp; EO$1, DataRegularSeason20242025!$D$3:$D$1315, $A31)+SUMIFS(DataRegularSeason20242025!$AB$3:$AB$1315,DataRegularSeason20242025!$B$3:$B$1315, "&lt;=" &amp; EO$1, DataRegularSeason20242025!$E$3:$E$1315, $A31)</f>
        <v>45</v>
      </c>
      <c r="EP31">
        <f>SUMIFS(DataRegularSeason20242025!$AA$3:$AA$1315,DataRegularSeason20242025!$B$3:$B$1315, "&lt;=" &amp; EP$1, DataRegularSeason20242025!$D$3:$D$1315, $A31)+SUMIFS(DataRegularSeason20242025!$AB$3:$AB$1315,DataRegularSeason20242025!$B$3:$B$1315, "&lt;=" &amp; EP$1, DataRegularSeason20242025!$E$3:$E$1315, $A31)</f>
        <v>45</v>
      </c>
      <c r="EQ31">
        <f>SUMIFS(DataRegularSeason20242025!$AA$3:$AA$1315,DataRegularSeason20242025!$B$3:$B$1315, "&lt;=" &amp; EQ$1, DataRegularSeason20242025!$D$3:$D$1315, $A31)+SUMIFS(DataRegularSeason20242025!$AB$3:$AB$1315,DataRegularSeason20242025!$B$3:$B$1315, "&lt;=" &amp; EQ$1, DataRegularSeason20242025!$E$3:$E$1315, $A31)</f>
        <v>45</v>
      </c>
      <c r="ER31">
        <f>SUMIFS(DataRegularSeason20242025!$AA$3:$AA$1315,DataRegularSeason20242025!$B$3:$B$1315, "&lt;=" &amp; ER$1, DataRegularSeason20242025!$D$3:$D$1315, $A31)+SUMIFS(DataRegularSeason20242025!$AB$3:$AB$1315,DataRegularSeason20242025!$B$3:$B$1315, "&lt;=" &amp; ER$1, DataRegularSeason20242025!$E$3:$E$1315, $A31)</f>
        <v>45</v>
      </c>
      <c r="ES31">
        <f>SUMIFS(DataRegularSeason20242025!$AA$3:$AA$1315,DataRegularSeason20242025!$B$3:$B$1315, "&lt;=" &amp; ES$1, DataRegularSeason20242025!$D$3:$D$1315, $A31)+SUMIFS(DataRegularSeason20242025!$AB$3:$AB$1315,DataRegularSeason20242025!$B$3:$B$1315, "&lt;=" &amp; ES$1, DataRegularSeason20242025!$E$3:$E$1315, $A31)</f>
        <v>45</v>
      </c>
      <c r="ET31">
        <f>SUMIFS(DataRegularSeason20242025!$AA$3:$AA$1315,DataRegularSeason20242025!$B$3:$B$1315, "&lt;=" &amp; ET$1, DataRegularSeason20242025!$D$3:$D$1315, $A31)+SUMIFS(DataRegularSeason20242025!$AB$3:$AB$1315,DataRegularSeason20242025!$B$3:$B$1315, "&lt;=" &amp; ET$1, DataRegularSeason20242025!$E$3:$E$1315, $A31)</f>
        <v>45</v>
      </c>
      <c r="EU31">
        <f>SUMIFS(DataRegularSeason20242025!$AA$3:$AA$1315,DataRegularSeason20242025!$B$3:$B$1315, "&lt;=" &amp; EU$1, DataRegularSeason20242025!$D$3:$D$1315, $A31)+SUMIFS(DataRegularSeason20242025!$AB$3:$AB$1315,DataRegularSeason20242025!$B$3:$B$1315, "&lt;=" &amp; EU$1, DataRegularSeason20242025!$E$3:$E$1315, $A31)</f>
        <v>45</v>
      </c>
      <c r="EV31">
        <f>SUMIFS(DataRegularSeason20242025!$AA$3:$AA$1315,DataRegularSeason20242025!$B$3:$B$1315, "&lt;=" &amp; EV$1, DataRegularSeason20242025!$D$3:$D$1315, $A31)+SUMIFS(DataRegularSeason20242025!$AB$3:$AB$1315,DataRegularSeason20242025!$B$3:$B$1315, "&lt;=" &amp; EV$1, DataRegularSeason20242025!$E$3:$E$1315, $A31)</f>
        <v>45</v>
      </c>
      <c r="EW31">
        <f>SUMIFS(DataRegularSeason20242025!$AA$3:$AA$1315,DataRegularSeason20242025!$B$3:$B$1315, "&lt;=" &amp; EW$1, DataRegularSeason20242025!$D$3:$D$1315, $A31)+SUMIFS(DataRegularSeason20242025!$AB$3:$AB$1315,DataRegularSeason20242025!$B$3:$B$1315, "&lt;=" &amp; EW$1, DataRegularSeason20242025!$E$3:$E$1315, $A31)</f>
        <v>45</v>
      </c>
      <c r="EX31">
        <f>SUMIFS(DataRegularSeason20242025!$AA$3:$AA$1315,DataRegularSeason20242025!$B$3:$B$1315, "&lt;=" &amp; EX$1, DataRegularSeason20242025!$D$3:$D$1315, $A31)+SUMIFS(DataRegularSeason20242025!$AB$3:$AB$1315,DataRegularSeason20242025!$B$3:$B$1315, "&lt;=" &amp; EX$1, DataRegularSeason20242025!$E$3:$E$1315, $A31)</f>
        <v>45</v>
      </c>
      <c r="EY31">
        <f>SUMIFS(DataRegularSeason20242025!$AA$3:$AA$1315,DataRegularSeason20242025!$B$3:$B$1315, "&lt;=" &amp; EY$1, DataRegularSeason20242025!$D$3:$D$1315, $A31)+SUMIFS(DataRegularSeason20242025!$AB$3:$AB$1315,DataRegularSeason20242025!$B$3:$B$1315, "&lt;=" &amp; EY$1, DataRegularSeason20242025!$E$3:$E$1315, $A31)</f>
        <v>45</v>
      </c>
      <c r="EZ31">
        <f>SUMIFS(DataRegularSeason20242025!$AA$3:$AA$1315,DataRegularSeason20242025!$B$3:$B$1315, "&lt;=" &amp; EZ$1, DataRegularSeason20242025!$D$3:$D$1315, $A31)+SUMIFS(DataRegularSeason20242025!$AB$3:$AB$1315,DataRegularSeason20242025!$B$3:$B$1315, "&lt;=" &amp; EZ$1, DataRegularSeason20242025!$E$3:$E$1315, $A31)</f>
        <v>45</v>
      </c>
      <c r="FA31">
        <f>SUMIFS(DataRegularSeason20242025!$AA$3:$AA$1315,DataRegularSeason20242025!$B$3:$B$1315, "&lt;=" &amp; FA$1, DataRegularSeason20242025!$D$3:$D$1315, $A31)+SUMIFS(DataRegularSeason20242025!$AB$3:$AB$1315,DataRegularSeason20242025!$B$3:$B$1315, "&lt;=" &amp; FA$1, DataRegularSeason20242025!$E$3:$E$1315, $A31)</f>
        <v>45</v>
      </c>
      <c r="FB31">
        <f>SUMIFS(DataRegularSeason20242025!$AA$3:$AA$1315,DataRegularSeason20242025!$B$3:$B$1315, "&lt;=" &amp; FB$1, DataRegularSeason20242025!$D$3:$D$1315, $A31)+SUMIFS(DataRegularSeason20242025!$AB$3:$AB$1315,DataRegularSeason20242025!$B$3:$B$1315, "&lt;=" &amp; FB$1, DataRegularSeason20242025!$E$3:$E$1315, $A31)</f>
        <v>45</v>
      </c>
      <c r="FC31">
        <f>SUMIFS(DataRegularSeason20242025!$AA$3:$AA$1315,DataRegularSeason20242025!$B$3:$B$1315, "&lt;=" &amp; FC$1, DataRegularSeason20242025!$D$3:$D$1315, $A31)+SUMIFS(DataRegularSeason20242025!$AB$3:$AB$1315,DataRegularSeason20242025!$B$3:$B$1315, "&lt;=" &amp; FC$1, DataRegularSeason20242025!$E$3:$E$1315, $A31)</f>
        <v>45</v>
      </c>
      <c r="FD31">
        <f>SUMIFS(DataRegularSeason20242025!$AA$3:$AA$1315,DataRegularSeason20242025!$B$3:$B$1315, "&lt;=" &amp; FD$1, DataRegularSeason20242025!$D$3:$D$1315, $A31)+SUMIFS(DataRegularSeason20242025!$AB$3:$AB$1315,DataRegularSeason20242025!$B$3:$B$1315, "&lt;=" &amp; FD$1, DataRegularSeason20242025!$E$3:$E$1315, $A31)</f>
        <v>45</v>
      </c>
      <c r="FE31">
        <f>SUMIFS(DataRegularSeason20242025!$AA$3:$AA$1315,DataRegularSeason20242025!$B$3:$B$1315, "&lt;=" &amp; FE$1, DataRegularSeason20242025!$D$3:$D$1315, $A31)+SUMIFS(DataRegularSeason20242025!$AB$3:$AB$1315,DataRegularSeason20242025!$B$3:$B$1315, "&lt;=" &amp; FE$1, DataRegularSeason20242025!$E$3:$E$1315, $A31)</f>
        <v>45</v>
      </c>
      <c r="FF31">
        <f>SUMIFS(DataRegularSeason20242025!$AA$3:$AA$1315,DataRegularSeason20242025!$B$3:$B$1315, "&lt;=" &amp; FF$1, DataRegularSeason20242025!$D$3:$D$1315, $A31)+SUMIFS(DataRegularSeason20242025!$AB$3:$AB$1315,DataRegularSeason20242025!$B$3:$B$1315, "&lt;=" &amp; FF$1, DataRegularSeason20242025!$E$3:$E$1315, $A31)</f>
        <v>45</v>
      </c>
      <c r="FG31">
        <f>SUMIFS(DataRegularSeason20242025!$AA$3:$AA$1315,DataRegularSeason20242025!$B$3:$B$1315, "&lt;=" &amp; FG$1, DataRegularSeason20242025!$D$3:$D$1315, $A31)+SUMIFS(DataRegularSeason20242025!$AB$3:$AB$1315,DataRegularSeason20242025!$B$3:$B$1315, "&lt;=" &amp; FG$1, DataRegularSeason20242025!$E$3:$E$1315, $A31)</f>
        <v>45</v>
      </c>
      <c r="FH31">
        <f>SUMIFS(DataRegularSeason20242025!$AA$3:$AA$1315,DataRegularSeason20242025!$B$3:$B$1315, "&lt;=" &amp; FH$1, DataRegularSeason20242025!$D$3:$D$1315, $A31)+SUMIFS(DataRegularSeason20242025!$AB$3:$AB$1315,DataRegularSeason20242025!$B$3:$B$1315, "&lt;=" &amp; FH$1, DataRegularSeason20242025!$E$3:$E$1315, $A31)</f>
        <v>45</v>
      </c>
      <c r="FI31">
        <f>SUMIFS(DataRegularSeason20242025!$AA$3:$AA$1315,DataRegularSeason20242025!$B$3:$B$1315, "&lt;=" &amp; FI$1, DataRegularSeason20242025!$D$3:$D$1315, $A31)+SUMIFS(DataRegularSeason20242025!$AB$3:$AB$1315,DataRegularSeason20242025!$B$3:$B$1315, "&lt;=" &amp; FI$1, DataRegularSeason20242025!$E$3:$E$1315, $A31)</f>
        <v>45</v>
      </c>
      <c r="FJ31">
        <f>SUMIFS(DataRegularSeason20242025!$AA$3:$AA$1315,DataRegularSeason20242025!$B$3:$B$1315, "&lt;=" &amp; FJ$1, DataRegularSeason20242025!$D$3:$D$1315, $A31)+SUMIFS(DataRegularSeason20242025!$AB$3:$AB$1315,DataRegularSeason20242025!$B$3:$B$1315, "&lt;=" &amp; FJ$1, DataRegularSeason20242025!$E$3:$E$1315, $A31)</f>
        <v>45</v>
      </c>
      <c r="FK31">
        <f>SUMIFS(DataRegularSeason20242025!$AA$3:$AA$1315,DataRegularSeason20242025!$B$3:$B$1315, "&lt;=" &amp; FK$1, DataRegularSeason20242025!$D$3:$D$1315, $A31)+SUMIFS(DataRegularSeason20242025!$AB$3:$AB$1315,DataRegularSeason20242025!$B$3:$B$1315, "&lt;=" &amp; FK$1, DataRegularSeason20242025!$E$3:$E$1315, $A31)</f>
        <v>45</v>
      </c>
      <c r="FL31">
        <f>SUMIFS(DataRegularSeason20242025!$AA$3:$AA$1315,DataRegularSeason20242025!$B$3:$B$1315, "&lt;=" &amp; FL$1, DataRegularSeason20242025!$D$3:$D$1315, $A31)+SUMIFS(DataRegularSeason20242025!$AB$3:$AB$1315,DataRegularSeason20242025!$B$3:$B$1315, "&lt;=" &amp; FL$1, DataRegularSeason20242025!$E$3:$E$1315, $A31)</f>
        <v>45</v>
      </c>
      <c r="FM31">
        <f>SUMIFS(DataRegularSeason20242025!$AA$3:$AA$1315,DataRegularSeason20242025!$B$3:$B$1315, "&lt;=" &amp; FM$1, DataRegularSeason20242025!$D$3:$D$1315, $A31)+SUMIFS(DataRegularSeason20242025!$AB$3:$AB$1315,DataRegularSeason20242025!$B$3:$B$1315, "&lt;=" &amp; FM$1, DataRegularSeason20242025!$E$3:$E$1315, $A31)</f>
        <v>45</v>
      </c>
      <c r="FN31">
        <f>SUMIFS(DataRegularSeason20242025!$AA$3:$AA$1315,DataRegularSeason20242025!$B$3:$B$1315, "&lt;=" &amp; FN$1, DataRegularSeason20242025!$D$3:$D$1315, $A31)+SUMIFS(DataRegularSeason20242025!$AB$3:$AB$1315,DataRegularSeason20242025!$B$3:$B$1315, "&lt;=" &amp; FN$1, DataRegularSeason20242025!$E$3:$E$1315, $A31)</f>
        <v>45</v>
      </c>
      <c r="FO31">
        <f>SUMIFS(DataRegularSeason20242025!$AA$3:$AA$1315,DataRegularSeason20242025!$B$3:$B$1315, "&lt;=" &amp; FO$1, DataRegularSeason20242025!$D$3:$D$1315, $A31)+SUMIFS(DataRegularSeason20242025!$AB$3:$AB$1315,DataRegularSeason20242025!$B$3:$B$1315, "&lt;=" &amp; FO$1, DataRegularSeason20242025!$E$3:$E$1315, $A31)</f>
        <v>45</v>
      </c>
      <c r="FP31">
        <f>SUMIFS(DataRegularSeason20242025!$AA$3:$AA$1315,DataRegularSeason20242025!$B$3:$B$1315, "&lt;=" &amp; FP$1, DataRegularSeason20242025!$D$3:$D$1315, $A31)+SUMIFS(DataRegularSeason20242025!$AB$3:$AB$1315,DataRegularSeason20242025!$B$3:$B$1315, "&lt;=" &amp; FP$1, DataRegularSeason20242025!$E$3:$E$1315, $A31)</f>
        <v>45</v>
      </c>
      <c r="FQ31">
        <f>SUMIFS(DataRegularSeason20242025!$AA$3:$AA$1315,DataRegularSeason20242025!$B$3:$B$1315, "&lt;=" &amp; FQ$1, DataRegularSeason20242025!$D$3:$D$1315, $A31)+SUMIFS(DataRegularSeason20242025!$AB$3:$AB$1315,DataRegularSeason20242025!$B$3:$B$1315, "&lt;=" &amp; FQ$1, DataRegularSeason20242025!$E$3:$E$1315, $A31)</f>
        <v>45</v>
      </c>
      <c r="FR31">
        <f>SUMIFS(DataRegularSeason20242025!$AA$3:$AA$1315,DataRegularSeason20242025!$B$3:$B$1315, "&lt;=" &amp; FR$1, DataRegularSeason20242025!$D$3:$D$1315, $A31)+SUMIFS(DataRegularSeason20242025!$AB$3:$AB$1315,DataRegularSeason20242025!$B$3:$B$1315, "&lt;=" &amp; FR$1, DataRegularSeason20242025!$E$3:$E$1315, $A31)</f>
        <v>45</v>
      </c>
      <c r="FS31">
        <f>SUMIFS(DataRegularSeason20242025!$AA$3:$AA$1315,DataRegularSeason20242025!$B$3:$B$1315, "&lt;=" &amp; FS$1, DataRegularSeason20242025!$D$3:$D$1315, $A31)+SUMIFS(DataRegularSeason20242025!$AB$3:$AB$1315,DataRegularSeason20242025!$B$3:$B$1315, "&lt;=" &amp; FS$1, DataRegularSeason20242025!$E$3:$E$1315, $A31)</f>
        <v>45</v>
      </c>
      <c r="FT31">
        <f>SUMIFS(DataRegularSeason20242025!$AA$3:$AA$1315,DataRegularSeason20242025!$B$3:$B$1315, "&lt;=" &amp; FT$1, DataRegularSeason20242025!$D$3:$D$1315, $A31)+SUMIFS(DataRegularSeason20242025!$AB$3:$AB$1315,DataRegularSeason20242025!$B$3:$B$1315, "&lt;=" &amp; FT$1, DataRegularSeason20242025!$E$3:$E$1315, $A31)</f>
        <v>45</v>
      </c>
      <c r="FU31">
        <f>SUMIFS(DataRegularSeason20242025!$AA$3:$AA$1315,DataRegularSeason20242025!$B$3:$B$1315, "&lt;=" &amp; FU$1, DataRegularSeason20242025!$D$3:$D$1315, $A31)+SUMIFS(DataRegularSeason20242025!$AB$3:$AB$1315,DataRegularSeason20242025!$B$3:$B$1315, "&lt;=" &amp; FU$1, DataRegularSeason20242025!$E$3:$E$1315, $A31)</f>
        <v>45</v>
      </c>
      <c r="FV31">
        <f>SUMIFS(DataRegularSeason20242025!$AA$3:$AA$1315,DataRegularSeason20242025!$B$3:$B$1315, "&lt;=" &amp; FV$1, DataRegularSeason20242025!$D$3:$D$1315, $A31)+SUMIFS(DataRegularSeason20242025!$AB$3:$AB$1315,DataRegularSeason20242025!$B$3:$B$1315, "&lt;=" &amp; FV$1, DataRegularSeason20242025!$E$3:$E$1315, $A31)</f>
        <v>45</v>
      </c>
      <c r="FW31">
        <f>SUMIFS(DataRegularSeason20242025!$AA$3:$AA$1315,DataRegularSeason20242025!$B$3:$B$1315, "&lt;=" &amp; FW$1, DataRegularSeason20242025!$D$3:$D$1315, $A31)+SUMIFS(DataRegularSeason20242025!$AB$3:$AB$1315,DataRegularSeason20242025!$B$3:$B$1315, "&lt;=" &amp; FW$1, DataRegularSeason20242025!$E$3:$E$1315, $A31)</f>
        <v>45</v>
      </c>
      <c r="FX31">
        <f>SUMIFS(DataRegularSeason20242025!$AA$3:$AA$1315,DataRegularSeason20242025!$B$3:$B$1315, "&lt;=" &amp; FX$1, DataRegularSeason20242025!$D$3:$D$1315, $A31)+SUMIFS(DataRegularSeason20242025!$AB$3:$AB$1315,DataRegularSeason20242025!$B$3:$B$1315, "&lt;=" &amp; FX$1, DataRegularSeason20242025!$E$3:$E$1315, $A31)</f>
        <v>45</v>
      </c>
      <c r="FY31">
        <f>SUMIFS(DataRegularSeason20242025!$AA$3:$AA$1315,DataRegularSeason20242025!$B$3:$B$1315, "&lt;=" &amp; FY$1, DataRegularSeason20242025!$D$3:$D$1315, $A31)+SUMIFS(DataRegularSeason20242025!$AB$3:$AB$1315,DataRegularSeason20242025!$B$3:$B$1315, "&lt;=" &amp; FY$1, DataRegularSeason20242025!$E$3:$E$1315, $A31)</f>
        <v>45</v>
      </c>
      <c r="FZ31">
        <f>SUMIFS(DataRegularSeason20242025!$AA$3:$AA$1315,DataRegularSeason20242025!$B$3:$B$1315, "&lt;=" &amp; FZ$1, DataRegularSeason20242025!$D$3:$D$1315, $A31)+SUMIFS(DataRegularSeason20242025!$AB$3:$AB$1315,DataRegularSeason20242025!$B$3:$B$1315, "&lt;=" &amp; FZ$1, DataRegularSeason20242025!$E$3:$E$1315, $A31)</f>
        <v>45</v>
      </c>
      <c r="GA31">
        <f>SUMIFS(DataRegularSeason20242025!$AA$3:$AA$1315,DataRegularSeason20242025!$B$3:$B$1315, "&lt;=" &amp; GA$1, DataRegularSeason20242025!$D$3:$D$1315, $A31)+SUMIFS(DataRegularSeason20242025!$AB$3:$AB$1315,DataRegularSeason20242025!$B$3:$B$1315, "&lt;=" &amp; GA$1, DataRegularSeason20242025!$E$3:$E$1315, $A31)</f>
        <v>45</v>
      </c>
      <c r="GB31">
        <f>SUMIFS(DataRegularSeason20242025!$AA$3:$AA$1315,DataRegularSeason20242025!$B$3:$B$1315, "&lt;=" &amp; GB$1, DataRegularSeason20242025!$D$3:$D$1315, $A31)+SUMIFS(DataRegularSeason20242025!$AB$3:$AB$1315,DataRegularSeason20242025!$B$3:$B$1315, "&lt;=" &amp; GB$1, DataRegularSeason20242025!$E$3:$E$1315, $A31)</f>
        <v>45</v>
      </c>
      <c r="GC31">
        <f>SUMIFS(DataRegularSeason20242025!$AA$3:$AA$1315,DataRegularSeason20242025!$B$3:$B$1315, "&lt;=" &amp; GC$1, DataRegularSeason20242025!$D$3:$D$1315, $A31)+SUMIFS(DataRegularSeason20242025!$AB$3:$AB$1315,DataRegularSeason20242025!$B$3:$B$1315, "&lt;=" &amp; GC$1, DataRegularSeason20242025!$E$3:$E$1315, $A31)</f>
        <v>45</v>
      </c>
      <c r="GD31">
        <f>SUMIFS(DataRegularSeason20242025!$AA$3:$AA$1315,DataRegularSeason20242025!$B$3:$B$1315, "&lt;=" &amp; GD$1, DataRegularSeason20242025!$D$3:$D$1315, $A31)+SUMIFS(DataRegularSeason20242025!$AB$3:$AB$1315,DataRegularSeason20242025!$B$3:$B$1315, "&lt;=" &amp; GD$1, DataRegularSeason20242025!$E$3:$E$1315, $A31)</f>
        <v>45</v>
      </c>
      <c r="GE31">
        <f>SUMIFS(DataRegularSeason20242025!$AA$3:$AA$1315,DataRegularSeason20242025!$B$3:$B$1315, "&lt;=" &amp; GE$1, DataRegularSeason20242025!$D$3:$D$1315, $A31)+SUMIFS(DataRegularSeason20242025!$AB$3:$AB$1315,DataRegularSeason20242025!$B$3:$B$1315, "&lt;=" &amp; GE$1, DataRegularSeason20242025!$E$3:$E$1315, $A31)</f>
        <v>45</v>
      </c>
      <c r="GF31">
        <f>SUMIFS(DataRegularSeason20242025!$AA$3:$AA$1315,DataRegularSeason20242025!$B$3:$B$1315, "&lt;=" &amp; GF$1, DataRegularSeason20242025!$D$3:$D$1315, $A31)+SUMIFS(DataRegularSeason20242025!$AB$3:$AB$1315,DataRegularSeason20242025!$B$3:$B$1315, "&lt;=" &amp; GF$1, DataRegularSeason20242025!$E$3:$E$1315, $A31)</f>
        <v>45</v>
      </c>
      <c r="GG31">
        <f>SUMIFS(DataRegularSeason20242025!$AA$3:$AA$1315,DataRegularSeason20242025!$B$3:$B$1315, "&lt;=" &amp; GG$1, DataRegularSeason20242025!$D$3:$D$1315, $A31)+SUMIFS(DataRegularSeason20242025!$AB$3:$AB$1315,DataRegularSeason20242025!$B$3:$B$1315, "&lt;=" &amp; GG$1, DataRegularSeason20242025!$E$3:$E$1315, $A31)</f>
        <v>45</v>
      </c>
      <c r="GH31">
        <f>SUMIFS(DataRegularSeason20242025!$AA$3:$AA$1315,DataRegularSeason20242025!$B$3:$B$1315, "&lt;=" &amp; GH$1, DataRegularSeason20242025!$D$3:$D$1315, $A31)+SUMIFS(DataRegularSeason20242025!$AB$3:$AB$1315,DataRegularSeason20242025!$B$3:$B$1315, "&lt;=" &amp; GH$1, DataRegularSeason20242025!$E$3:$E$1315, $A31)</f>
        <v>45</v>
      </c>
      <c r="GI31">
        <f>SUMIFS(DataRegularSeason20242025!$AA$3:$AA$1315,DataRegularSeason20242025!$B$3:$B$1315, "&lt;=" &amp; GI$1, DataRegularSeason20242025!$D$3:$D$1315, $A31)+SUMIFS(DataRegularSeason20242025!$AB$3:$AB$1315,DataRegularSeason20242025!$B$3:$B$1315, "&lt;=" &amp; GI$1, DataRegularSeason20242025!$E$3:$E$1315, $A31)</f>
        <v>45</v>
      </c>
      <c r="GJ31">
        <f>SUMIFS(DataRegularSeason20242025!$AA$3:$AA$1315,DataRegularSeason20242025!$B$3:$B$1315, "&lt;=" &amp; GJ$1, DataRegularSeason20242025!$D$3:$D$1315, $A31)+SUMIFS(DataRegularSeason20242025!$AB$3:$AB$1315,DataRegularSeason20242025!$B$3:$B$1315, "&lt;=" &amp; GJ$1, DataRegularSeason20242025!$E$3:$E$1315, $A31)</f>
        <v>45</v>
      </c>
      <c r="GK31">
        <f>SUMIFS(DataRegularSeason20242025!$AA$3:$AA$1315,DataRegularSeason20242025!$B$3:$B$1315, "&lt;=" &amp; GK$1, DataRegularSeason20242025!$D$3:$D$1315, $A31)+SUMIFS(DataRegularSeason20242025!$AB$3:$AB$1315,DataRegularSeason20242025!$B$3:$B$1315, "&lt;=" &amp; GK$1, DataRegularSeason20242025!$E$3:$E$1315, $A31)</f>
        <v>45</v>
      </c>
      <c r="GL31">
        <f>SUMIFS(DataRegularSeason20242025!$AA$3:$AA$1315,DataRegularSeason20242025!$B$3:$B$1315, "&lt;=" &amp; GL$1, DataRegularSeason20242025!$D$3:$D$1315, $A31)+SUMIFS(DataRegularSeason20242025!$AB$3:$AB$1315,DataRegularSeason20242025!$B$3:$B$1315, "&lt;=" &amp; GL$1, DataRegularSeason20242025!$E$3:$E$1315, $A31)</f>
        <v>45</v>
      </c>
      <c r="GM31">
        <f>SUMIFS(DataRegularSeason20242025!$AA$3:$AA$1315,DataRegularSeason20242025!$B$3:$B$1315, "&lt;=" &amp; GM$1, DataRegularSeason20242025!$D$3:$D$1315, $A31)+SUMIFS(DataRegularSeason20242025!$AB$3:$AB$1315,DataRegularSeason20242025!$B$3:$B$1315, "&lt;=" &amp; GM$1, DataRegularSeason20242025!$E$3:$E$1315, $A31)</f>
        <v>45</v>
      </c>
      <c r="GN31">
        <f>SUMIFS(DataRegularSeason20242025!$AA$3:$AA$1315,DataRegularSeason20242025!$B$3:$B$1315, "&lt;=" &amp; GN$1, DataRegularSeason20242025!$D$3:$D$1315, $A31)+SUMIFS(DataRegularSeason20242025!$AB$3:$AB$1315,DataRegularSeason20242025!$B$3:$B$1315, "&lt;=" &amp; GN$1, DataRegularSeason20242025!$E$3:$E$1315, $A31)</f>
        <v>45</v>
      </c>
      <c r="GO31">
        <f>SUMIFS(DataRegularSeason20242025!$AA$3:$AA$1315,DataRegularSeason20242025!$B$3:$B$1315, "&lt;=" &amp; GO$1, DataRegularSeason20242025!$D$3:$D$1315, $A31)+SUMIFS(DataRegularSeason20242025!$AB$3:$AB$1315,DataRegularSeason20242025!$B$3:$B$1315, "&lt;=" &amp; GO$1, DataRegularSeason20242025!$E$3:$E$1315, $A31)</f>
        <v>45</v>
      </c>
      <c r="GP31">
        <f>SUMIFS(DataRegularSeason20242025!$AA$3:$AA$1315,DataRegularSeason20242025!$B$3:$B$1315, "&lt;=" &amp; GP$1, DataRegularSeason20242025!$D$3:$D$1315, $A31)+SUMIFS(DataRegularSeason20242025!$AB$3:$AB$1315,DataRegularSeason20242025!$B$3:$B$1315, "&lt;=" &amp; GP$1, DataRegularSeason20242025!$E$3:$E$1315, $A31)</f>
        <v>45</v>
      </c>
      <c r="GQ31">
        <f>SUMIFS(DataRegularSeason20242025!$AA$3:$AA$1315,DataRegularSeason20242025!$B$3:$B$1315, "&lt;=" &amp; GQ$1, DataRegularSeason20242025!$D$3:$D$1315, $A31)+SUMIFS(DataRegularSeason20242025!$AB$3:$AB$1315,DataRegularSeason20242025!$B$3:$B$1315, "&lt;=" &amp; GQ$1, DataRegularSeason20242025!$E$3:$E$1315, $A31)</f>
        <v>45</v>
      </c>
      <c r="GR31">
        <f>SUMIFS(DataRegularSeason20242025!$AA$3:$AA$1315,DataRegularSeason20242025!$B$3:$B$1315, "&lt;=" &amp; GR$1, DataRegularSeason20242025!$D$3:$D$1315, $A31)+SUMIFS(DataRegularSeason20242025!$AB$3:$AB$1315,DataRegularSeason20242025!$B$3:$B$1315, "&lt;=" &amp; GR$1, DataRegularSeason20242025!$E$3:$E$1315, $A31)</f>
        <v>45</v>
      </c>
      <c r="GS31">
        <f>SUMIFS(DataRegularSeason20242025!$AA$3:$AA$1315,DataRegularSeason20242025!$B$3:$B$1315, "&lt;=" &amp; GS$1, DataRegularSeason20242025!$D$3:$D$1315, $A31)+SUMIFS(DataRegularSeason20242025!$AB$3:$AB$1315,DataRegularSeason20242025!$B$3:$B$1315, "&lt;=" &amp; GS$1, DataRegularSeason20242025!$E$3:$E$1315, $A31)</f>
        <v>45</v>
      </c>
      <c r="GT31">
        <f>SUMIFS(DataRegularSeason20242025!$AA$3:$AA$1315,DataRegularSeason20242025!$B$3:$B$1315, "&lt;=" &amp; GT$1, DataRegularSeason20242025!$D$3:$D$1315, $A31)+SUMIFS(DataRegularSeason20242025!$AB$3:$AB$1315,DataRegularSeason20242025!$B$3:$B$1315, "&lt;=" &amp; GT$1, DataRegularSeason20242025!$E$3:$E$1315, $A31)</f>
        <v>45</v>
      </c>
      <c r="GU31">
        <f>SUMIFS(DataRegularSeason20242025!$AA$3:$AA$1315,DataRegularSeason20242025!$B$3:$B$1315, "&lt;=" &amp; GU$1, DataRegularSeason20242025!$D$3:$D$1315, $A31)+SUMIFS(DataRegularSeason20242025!$AB$3:$AB$1315,DataRegularSeason20242025!$B$3:$B$1315, "&lt;=" &amp; GU$1, DataRegularSeason20242025!$E$3:$E$1315, $A31)</f>
        <v>45</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38</v>
      </c>
      <c r="CU32">
        <f>SUMIFS(DataRegularSeason20242025!$AA$3:$AA$1315,DataRegularSeason20242025!$B$3:$B$1315, "&lt;=" &amp; CU$1, DataRegularSeason20242025!$D$3:$D$1315, $A32)+SUMIFS(DataRegularSeason20242025!$AB$3:$AB$1315,DataRegularSeason20242025!$B$3:$B$1315, "&lt;=" &amp; CU$1, DataRegularSeason20242025!$E$3:$E$1315, $A32)</f>
        <v>38</v>
      </c>
      <c r="CV32">
        <f>SUMIFS(DataRegularSeason20242025!$AA$3:$AA$1315,DataRegularSeason20242025!$B$3:$B$1315, "&lt;=" &amp; CV$1, DataRegularSeason20242025!$D$3:$D$1315, $A32)+SUMIFS(DataRegularSeason20242025!$AB$3:$AB$1315,DataRegularSeason20242025!$B$3:$B$1315, "&lt;=" &amp; CV$1, DataRegularSeason20242025!$E$3:$E$1315, $A32)</f>
        <v>39</v>
      </c>
      <c r="CW32">
        <f>SUMIFS(DataRegularSeason20242025!$AA$3:$AA$1315,DataRegularSeason20242025!$B$3:$B$1315, "&lt;=" &amp; CW$1, DataRegularSeason20242025!$D$3:$D$1315, $A32)+SUMIFS(DataRegularSeason20242025!$AB$3:$AB$1315,DataRegularSeason20242025!$B$3:$B$1315, "&lt;=" &amp; CW$1, DataRegularSeason20242025!$E$3:$E$1315, $A32)</f>
        <v>39</v>
      </c>
      <c r="CX32">
        <f>SUMIFS(DataRegularSeason20242025!$AA$3:$AA$1315,DataRegularSeason20242025!$B$3:$B$1315, "&lt;=" &amp; CX$1, DataRegularSeason20242025!$D$3:$D$1315, $A32)+SUMIFS(DataRegularSeason20242025!$AB$3:$AB$1315,DataRegularSeason20242025!$B$3:$B$1315, "&lt;=" &amp; CX$1, DataRegularSeason20242025!$E$3:$E$1315, $A32)</f>
        <v>39</v>
      </c>
      <c r="CY32">
        <f>SUMIFS(DataRegularSeason20242025!$AA$3:$AA$1315,DataRegularSeason20242025!$B$3:$B$1315, "&lt;=" &amp; CY$1, DataRegularSeason20242025!$D$3:$D$1315, $A32)+SUMIFS(DataRegularSeason20242025!$AB$3:$AB$1315,DataRegularSeason20242025!$B$3:$B$1315, "&lt;=" &amp; CY$1, DataRegularSeason20242025!$E$3:$E$1315, $A32)</f>
        <v>39</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41</v>
      </c>
      <c r="DB32">
        <f>SUMIFS(DataRegularSeason20242025!$AA$3:$AA$1315,DataRegularSeason20242025!$B$3:$B$1315, "&lt;=" &amp; DB$1, DataRegularSeason20242025!$D$3:$D$1315, $A32)+SUMIFS(DataRegularSeason20242025!$AB$3:$AB$1315,DataRegularSeason20242025!$B$3:$B$1315, "&lt;=" &amp; DB$1, DataRegularSeason20242025!$E$3:$E$1315, $A32)</f>
        <v>41</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42</v>
      </c>
      <c r="DF32">
        <f>SUMIFS(DataRegularSeason20242025!$AA$3:$AA$1315,DataRegularSeason20242025!$B$3:$B$1315, "&lt;=" &amp; DF$1, DataRegularSeason20242025!$D$3:$D$1315, $A32)+SUMIFS(DataRegularSeason20242025!$AB$3:$AB$1315,DataRegularSeason20242025!$B$3:$B$1315, "&lt;=" &amp; DF$1, DataRegularSeason20242025!$E$3:$E$1315, $A32)</f>
        <v>42</v>
      </c>
      <c r="DG32">
        <f>SUMIFS(DataRegularSeason20242025!$AA$3:$AA$1315,DataRegularSeason20242025!$B$3:$B$1315, "&lt;=" &amp; DG$1, DataRegularSeason20242025!$D$3:$D$1315, $A32)+SUMIFS(DataRegularSeason20242025!$AB$3:$AB$1315,DataRegularSeason20242025!$B$3:$B$1315, "&lt;=" &amp; DG$1, DataRegularSeason20242025!$E$3:$E$1315, $A32)</f>
        <v>42</v>
      </c>
      <c r="DH32">
        <f>SUMIFS(DataRegularSeason20242025!$AA$3:$AA$1315,DataRegularSeason20242025!$B$3:$B$1315, "&lt;=" &amp; DH$1, DataRegularSeason20242025!$D$3:$D$1315, $A32)+SUMIFS(DataRegularSeason20242025!$AB$3:$AB$1315,DataRegularSeason20242025!$B$3:$B$1315, "&lt;=" &amp; DH$1, DataRegularSeason20242025!$E$3:$E$1315, $A32)</f>
        <v>42</v>
      </c>
      <c r="DI32">
        <f>SUMIFS(DataRegularSeason20242025!$AA$3:$AA$1315,DataRegularSeason20242025!$B$3:$B$1315, "&lt;=" &amp; DI$1, DataRegularSeason20242025!$D$3:$D$1315, $A32)+SUMIFS(DataRegularSeason20242025!$AB$3:$AB$1315,DataRegularSeason20242025!$B$3:$B$1315, "&lt;=" &amp; DI$1, DataRegularSeason20242025!$E$3:$E$1315, $A32)</f>
        <v>42</v>
      </c>
      <c r="DJ32">
        <f>SUMIFS(DataRegularSeason20242025!$AA$3:$AA$1315,DataRegularSeason20242025!$B$3:$B$1315, "&lt;=" &amp; DJ$1, DataRegularSeason20242025!$D$3:$D$1315, $A32)+SUMIFS(DataRegularSeason20242025!$AB$3:$AB$1315,DataRegularSeason20242025!$B$3:$B$1315, "&lt;=" &amp; DJ$1, DataRegularSeason20242025!$E$3:$E$1315, $A32)</f>
        <v>42</v>
      </c>
      <c r="DK32">
        <f>SUMIFS(DataRegularSeason20242025!$AA$3:$AA$1315,DataRegularSeason20242025!$B$3:$B$1315, "&lt;=" &amp; DK$1, DataRegularSeason20242025!$D$3:$D$1315, $A32)+SUMIFS(DataRegularSeason20242025!$AB$3:$AB$1315,DataRegularSeason20242025!$B$3:$B$1315, "&lt;=" &amp; DK$1, DataRegularSeason20242025!$E$3:$E$1315, $A32)</f>
        <v>42</v>
      </c>
      <c r="DL32">
        <f>SUMIFS(DataRegularSeason20242025!$AA$3:$AA$1315,DataRegularSeason20242025!$B$3:$B$1315, "&lt;=" &amp; DL$1, DataRegularSeason20242025!$D$3:$D$1315, $A32)+SUMIFS(DataRegularSeason20242025!$AB$3:$AB$1315,DataRegularSeason20242025!$B$3:$B$1315, "&lt;=" &amp; DL$1, DataRegularSeason20242025!$E$3:$E$1315, $A32)</f>
        <v>42</v>
      </c>
      <c r="DM32">
        <f>SUMIFS(DataRegularSeason20242025!$AA$3:$AA$1315,DataRegularSeason20242025!$B$3:$B$1315, "&lt;=" &amp; DM$1, DataRegularSeason20242025!$D$3:$D$1315, $A32)+SUMIFS(DataRegularSeason20242025!$AB$3:$AB$1315,DataRegularSeason20242025!$B$3:$B$1315, "&lt;=" &amp; DM$1, DataRegularSeason20242025!$E$3:$E$1315, $A32)</f>
        <v>42</v>
      </c>
      <c r="DN32">
        <f>SUMIFS(DataRegularSeason20242025!$AA$3:$AA$1315,DataRegularSeason20242025!$B$3:$B$1315, "&lt;=" &amp; DN$1, DataRegularSeason20242025!$D$3:$D$1315, $A32)+SUMIFS(DataRegularSeason20242025!$AB$3:$AB$1315,DataRegularSeason20242025!$B$3:$B$1315, "&lt;=" &amp; DN$1, DataRegularSeason20242025!$E$3:$E$1315, $A32)</f>
        <v>42</v>
      </c>
      <c r="DO32">
        <f>SUMIFS(DataRegularSeason20242025!$AA$3:$AA$1315,DataRegularSeason20242025!$B$3:$B$1315, "&lt;=" &amp; DO$1, DataRegularSeason20242025!$D$3:$D$1315, $A32)+SUMIFS(DataRegularSeason20242025!$AB$3:$AB$1315,DataRegularSeason20242025!$B$3:$B$1315, "&lt;=" &amp; DO$1, DataRegularSeason20242025!$E$3:$E$1315, $A32)</f>
        <v>42</v>
      </c>
      <c r="DP32">
        <f>SUMIFS(DataRegularSeason20242025!$AA$3:$AA$1315,DataRegularSeason20242025!$B$3:$B$1315, "&lt;=" &amp; DP$1, DataRegularSeason20242025!$D$3:$D$1315, $A32)+SUMIFS(DataRegularSeason20242025!$AB$3:$AB$1315,DataRegularSeason20242025!$B$3:$B$1315, "&lt;=" &amp; DP$1, DataRegularSeason20242025!$E$3:$E$1315, $A32)</f>
        <v>42</v>
      </c>
      <c r="DQ32">
        <f>SUMIFS(DataRegularSeason20242025!$AA$3:$AA$1315,DataRegularSeason20242025!$B$3:$B$1315, "&lt;=" &amp; DQ$1, DataRegularSeason20242025!$D$3:$D$1315, $A32)+SUMIFS(DataRegularSeason20242025!$AB$3:$AB$1315,DataRegularSeason20242025!$B$3:$B$1315, "&lt;=" &amp; DQ$1, DataRegularSeason20242025!$E$3:$E$1315, $A32)</f>
        <v>42</v>
      </c>
      <c r="DR32">
        <f>SUMIFS(DataRegularSeason20242025!$AA$3:$AA$1315,DataRegularSeason20242025!$B$3:$B$1315, "&lt;=" &amp; DR$1, DataRegularSeason20242025!$D$3:$D$1315, $A32)+SUMIFS(DataRegularSeason20242025!$AB$3:$AB$1315,DataRegularSeason20242025!$B$3:$B$1315, "&lt;=" &amp; DR$1, DataRegularSeason20242025!$E$3:$E$1315, $A32)</f>
        <v>42</v>
      </c>
      <c r="DS32">
        <f>SUMIFS(DataRegularSeason20242025!$AA$3:$AA$1315,DataRegularSeason20242025!$B$3:$B$1315, "&lt;=" &amp; DS$1, DataRegularSeason20242025!$D$3:$D$1315, $A32)+SUMIFS(DataRegularSeason20242025!$AB$3:$AB$1315,DataRegularSeason20242025!$B$3:$B$1315, "&lt;=" &amp; DS$1, DataRegularSeason20242025!$E$3:$E$1315, $A32)</f>
        <v>42</v>
      </c>
      <c r="DT32">
        <f>SUMIFS(DataRegularSeason20242025!$AA$3:$AA$1315,DataRegularSeason20242025!$B$3:$B$1315, "&lt;=" &amp; DT$1, DataRegularSeason20242025!$D$3:$D$1315, $A32)+SUMIFS(DataRegularSeason20242025!$AB$3:$AB$1315,DataRegularSeason20242025!$B$3:$B$1315, "&lt;=" &amp; DT$1, DataRegularSeason20242025!$E$3:$E$1315, $A32)</f>
        <v>42</v>
      </c>
      <c r="DU32">
        <f>SUMIFS(DataRegularSeason20242025!$AA$3:$AA$1315,DataRegularSeason20242025!$B$3:$B$1315, "&lt;=" &amp; DU$1, DataRegularSeason20242025!$D$3:$D$1315, $A32)+SUMIFS(DataRegularSeason20242025!$AB$3:$AB$1315,DataRegularSeason20242025!$B$3:$B$1315, "&lt;=" &amp; DU$1, DataRegularSeason20242025!$E$3:$E$1315, $A32)</f>
        <v>42</v>
      </c>
      <c r="DV32">
        <f>SUMIFS(DataRegularSeason20242025!$AA$3:$AA$1315,DataRegularSeason20242025!$B$3:$B$1315, "&lt;=" &amp; DV$1, DataRegularSeason20242025!$D$3:$D$1315, $A32)+SUMIFS(DataRegularSeason20242025!$AB$3:$AB$1315,DataRegularSeason20242025!$B$3:$B$1315, "&lt;=" &amp; DV$1, DataRegularSeason20242025!$E$3:$E$1315, $A32)</f>
        <v>42</v>
      </c>
      <c r="DW32">
        <f>SUMIFS(DataRegularSeason20242025!$AA$3:$AA$1315,DataRegularSeason20242025!$B$3:$B$1315, "&lt;=" &amp; DW$1, DataRegularSeason20242025!$D$3:$D$1315, $A32)+SUMIFS(DataRegularSeason20242025!$AB$3:$AB$1315,DataRegularSeason20242025!$B$3:$B$1315, "&lt;=" &amp; DW$1, DataRegularSeason20242025!$E$3:$E$1315, $A32)</f>
        <v>42</v>
      </c>
      <c r="DX32">
        <f>SUMIFS(DataRegularSeason20242025!$AA$3:$AA$1315,DataRegularSeason20242025!$B$3:$B$1315, "&lt;=" &amp; DX$1, DataRegularSeason20242025!$D$3:$D$1315, $A32)+SUMIFS(DataRegularSeason20242025!$AB$3:$AB$1315,DataRegularSeason20242025!$B$3:$B$1315, "&lt;=" &amp; DX$1, DataRegularSeason20242025!$E$3:$E$1315, $A32)</f>
        <v>42</v>
      </c>
      <c r="DY32">
        <f>SUMIFS(DataRegularSeason20242025!$AA$3:$AA$1315,DataRegularSeason20242025!$B$3:$B$1315, "&lt;=" &amp; DY$1, DataRegularSeason20242025!$D$3:$D$1315, $A32)+SUMIFS(DataRegularSeason20242025!$AB$3:$AB$1315,DataRegularSeason20242025!$B$3:$B$1315, "&lt;=" &amp; DY$1, DataRegularSeason20242025!$E$3:$E$1315, $A32)</f>
        <v>42</v>
      </c>
      <c r="DZ32">
        <f>SUMIFS(DataRegularSeason20242025!$AA$3:$AA$1315,DataRegularSeason20242025!$B$3:$B$1315, "&lt;=" &amp; DZ$1, DataRegularSeason20242025!$D$3:$D$1315, $A32)+SUMIFS(DataRegularSeason20242025!$AB$3:$AB$1315,DataRegularSeason20242025!$B$3:$B$1315, "&lt;=" &amp; DZ$1, DataRegularSeason20242025!$E$3:$E$1315, $A32)</f>
        <v>42</v>
      </c>
      <c r="EA32">
        <f>SUMIFS(DataRegularSeason20242025!$AA$3:$AA$1315,DataRegularSeason20242025!$B$3:$B$1315, "&lt;=" &amp; EA$1, DataRegularSeason20242025!$D$3:$D$1315, $A32)+SUMIFS(DataRegularSeason20242025!$AB$3:$AB$1315,DataRegularSeason20242025!$B$3:$B$1315, "&lt;=" &amp; EA$1, DataRegularSeason20242025!$E$3:$E$1315, $A32)</f>
        <v>42</v>
      </c>
      <c r="EB32">
        <f>SUMIFS(DataRegularSeason20242025!$AA$3:$AA$1315,DataRegularSeason20242025!$B$3:$B$1315, "&lt;=" &amp; EB$1, DataRegularSeason20242025!$D$3:$D$1315, $A32)+SUMIFS(DataRegularSeason20242025!$AB$3:$AB$1315,DataRegularSeason20242025!$B$3:$B$1315, "&lt;=" &amp; EB$1, DataRegularSeason20242025!$E$3:$E$1315, $A32)</f>
        <v>42</v>
      </c>
      <c r="EC32">
        <f>SUMIFS(DataRegularSeason20242025!$AA$3:$AA$1315,DataRegularSeason20242025!$B$3:$B$1315, "&lt;=" &amp; EC$1, DataRegularSeason20242025!$D$3:$D$1315, $A32)+SUMIFS(DataRegularSeason20242025!$AB$3:$AB$1315,DataRegularSeason20242025!$B$3:$B$1315, "&lt;=" &amp; EC$1, DataRegularSeason20242025!$E$3:$E$1315, $A32)</f>
        <v>42</v>
      </c>
      <c r="ED32">
        <f>SUMIFS(DataRegularSeason20242025!$AA$3:$AA$1315,DataRegularSeason20242025!$B$3:$B$1315, "&lt;=" &amp; ED$1, DataRegularSeason20242025!$D$3:$D$1315, $A32)+SUMIFS(DataRegularSeason20242025!$AB$3:$AB$1315,DataRegularSeason20242025!$B$3:$B$1315, "&lt;=" &amp; ED$1, DataRegularSeason20242025!$E$3:$E$1315, $A32)</f>
        <v>42</v>
      </c>
      <c r="EE32">
        <f>SUMIFS(DataRegularSeason20242025!$AA$3:$AA$1315,DataRegularSeason20242025!$B$3:$B$1315, "&lt;=" &amp; EE$1, DataRegularSeason20242025!$D$3:$D$1315, $A32)+SUMIFS(DataRegularSeason20242025!$AB$3:$AB$1315,DataRegularSeason20242025!$B$3:$B$1315, "&lt;=" &amp; EE$1, DataRegularSeason20242025!$E$3:$E$1315, $A32)</f>
        <v>42</v>
      </c>
      <c r="EF32">
        <f>SUMIFS(DataRegularSeason20242025!$AA$3:$AA$1315,DataRegularSeason20242025!$B$3:$B$1315, "&lt;=" &amp; EF$1, DataRegularSeason20242025!$D$3:$D$1315, $A32)+SUMIFS(DataRegularSeason20242025!$AB$3:$AB$1315,DataRegularSeason20242025!$B$3:$B$1315, "&lt;=" &amp; EF$1, DataRegularSeason20242025!$E$3:$E$1315, $A32)</f>
        <v>42</v>
      </c>
      <c r="EG32">
        <f>SUMIFS(DataRegularSeason20242025!$AA$3:$AA$1315,DataRegularSeason20242025!$B$3:$B$1315, "&lt;=" &amp; EG$1, DataRegularSeason20242025!$D$3:$D$1315, $A32)+SUMIFS(DataRegularSeason20242025!$AB$3:$AB$1315,DataRegularSeason20242025!$B$3:$B$1315, "&lt;=" &amp; EG$1, DataRegularSeason20242025!$E$3:$E$1315, $A32)</f>
        <v>42</v>
      </c>
      <c r="EH32">
        <f>SUMIFS(DataRegularSeason20242025!$AA$3:$AA$1315,DataRegularSeason20242025!$B$3:$B$1315, "&lt;=" &amp; EH$1, DataRegularSeason20242025!$D$3:$D$1315, $A32)+SUMIFS(DataRegularSeason20242025!$AB$3:$AB$1315,DataRegularSeason20242025!$B$3:$B$1315, "&lt;=" &amp; EH$1, DataRegularSeason20242025!$E$3:$E$1315, $A32)</f>
        <v>42</v>
      </c>
      <c r="EI32">
        <f>SUMIFS(DataRegularSeason20242025!$AA$3:$AA$1315,DataRegularSeason20242025!$B$3:$B$1315, "&lt;=" &amp; EI$1, DataRegularSeason20242025!$D$3:$D$1315, $A32)+SUMIFS(DataRegularSeason20242025!$AB$3:$AB$1315,DataRegularSeason20242025!$B$3:$B$1315, "&lt;=" &amp; EI$1, DataRegularSeason20242025!$E$3:$E$1315, $A32)</f>
        <v>42</v>
      </c>
      <c r="EJ32">
        <f>SUMIFS(DataRegularSeason20242025!$AA$3:$AA$1315,DataRegularSeason20242025!$B$3:$B$1315, "&lt;=" &amp; EJ$1, DataRegularSeason20242025!$D$3:$D$1315, $A32)+SUMIFS(DataRegularSeason20242025!$AB$3:$AB$1315,DataRegularSeason20242025!$B$3:$B$1315, "&lt;=" &amp; EJ$1, DataRegularSeason20242025!$E$3:$E$1315, $A32)</f>
        <v>42</v>
      </c>
      <c r="EK32">
        <f>SUMIFS(DataRegularSeason20242025!$AA$3:$AA$1315,DataRegularSeason20242025!$B$3:$B$1315, "&lt;=" &amp; EK$1, DataRegularSeason20242025!$D$3:$D$1315, $A32)+SUMIFS(DataRegularSeason20242025!$AB$3:$AB$1315,DataRegularSeason20242025!$B$3:$B$1315, "&lt;=" &amp; EK$1, DataRegularSeason20242025!$E$3:$E$1315, $A32)</f>
        <v>42</v>
      </c>
      <c r="EL32">
        <f>SUMIFS(DataRegularSeason20242025!$AA$3:$AA$1315,DataRegularSeason20242025!$B$3:$B$1315, "&lt;=" &amp; EL$1, DataRegularSeason20242025!$D$3:$D$1315, $A32)+SUMIFS(DataRegularSeason20242025!$AB$3:$AB$1315,DataRegularSeason20242025!$B$3:$B$1315, "&lt;=" &amp; EL$1, DataRegularSeason20242025!$E$3:$E$1315, $A32)</f>
        <v>42</v>
      </c>
      <c r="EM32">
        <f>SUMIFS(DataRegularSeason20242025!$AA$3:$AA$1315,DataRegularSeason20242025!$B$3:$B$1315, "&lt;=" &amp; EM$1, DataRegularSeason20242025!$D$3:$D$1315, $A32)+SUMIFS(DataRegularSeason20242025!$AB$3:$AB$1315,DataRegularSeason20242025!$B$3:$B$1315, "&lt;=" &amp; EM$1, DataRegularSeason20242025!$E$3:$E$1315, $A32)</f>
        <v>42</v>
      </c>
      <c r="EN32">
        <f>SUMIFS(DataRegularSeason20242025!$AA$3:$AA$1315,DataRegularSeason20242025!$B$3:$B$1315, "&lt;=" &amp; EN$1, DataRegularSeason20242025!$D$3:$D$1315, $A32)+SUMIFS(DataRegularSeason20242025!$AB$3:$AB$1315,DataRegularSeason20242025!$B$3:$B$1315, "&lt;=" &amp; EN$1, DataRegularSeason20242025!$E$3:$E$1315, $A32)</f>
        <v>42</v>
      </c>
      <c r="EO32">
        <f>SUMIFS(DataRegularSeason20242025!$AA$3:$AA$1315,DataRegularSeason20242025!$B$3:$B$1315, "&lt;=" &amp; EO$1, DataRegularSeason20242025!$D$3:$D$1315, $A32)+SUMIFS(DataRegularSeason20242025!$AB$3:$AB$1315,DataRegularSeason20242025!$B$3:$B$1315, "&lt;=" &amp; EO$1, DataRegularSeason20242025!$E$3:$E$1315, $A32)</f>
        <v>42</v>
      </c>
      <c r="EP32">
        <f>SUMIFS(DataRegularSeason20242025!$AA$3:$AA$1315,DataRegularSeason20242025!$B$3:$B$1315, "&lt;=" &amp; EP$1, DataRegularSeason20242025!$D$3:$D$1315, $A32)+SUMIFS(DataRegularSeason20242025!$AB$3:$AB$1315,DataRegularSeason20242025!$B$3:$B$1315, "&lt;=" &amp; EP$1, DataRegularSeason20242025!$E$3:$E$1315, $A32)</f>
        <v>42</v>
      </c>
      <c r="EQ32">
        <f>SUMIFS(DataRegularSeason20242025!$AA$3:$AA$1315,DataRegularSeason20242025!$B$3:$B$1315, "&lt;=" &amp; EQ$1, DataRegularSeason20242025!$D$3:$D$1315, $A32)+SUMIFS(DataRegularSeason20242025!$AB$3:$AB$1315,DataRegularSeason20242025!$B$3:$B$1315, "&lt;=" &amp; EQ$1, DataRegularSeason20242025!$E$3:$E$1315, $A32)</f>
        <v>42</v>
      </c>
      <c r="ER32">
        <f>SUMIFS(DataRegularSeason20242025!$AA$3:$AA$1315,DataRegularSeason20242025!$B$3:$B$1315, "&lt;=" &amp; ER$1, DataRegularSeason20242025!$D$3:$D$1315, $A32)+SUMIFS(DataRegularSeason20242025!$AB$3:$AB$1315,DataRegularSeason20242025!$B$3:$B$1315, "&lt;=" &amp; ER$1, DataRegularSeason20242025!$E$3:$E$1315, $A32)</f>
        <v>42</v>
      </c>
      <c r="ES32">
        <f>SUMIFS(DataRegularSeason20242025!$AA$3:$AA$1315,DataRegularSeason20242025!$B$3:$B$1315, "&lt;=" &amp; ES$1, DataRegularSeason20242025!$D$3:$D$1315, $A32)+SUMIFS(DataRegularSeason20242025!$AB$3:$AB$1315,DataRegularSeason20242025!$B$3:$B$1315, "&lt;=" &amp; ES$1, DataRegularSeason20242025!$E$3:$E$1315, $A32)</f>
        <v>42</v>
      </c>
      <c r="ET32">
        <f>SUMIFS(DataRegularSeason20242025!$AA$3:$AA$1315,DataRegularSeason20242025!$B$3:$B$1315, "&lt;=" &amp; ET$1, DataRegularSeason20242025!$D$3:$D$1315, $A32)+SUMIFS(DataRegularSeason20242025!$AB$3:$AB$1315,DataRegularSeason20242025!$B$3:$B$1315, "&lt;=" &amp; ET$1, DataRegularSeason20242025!$E$3:$E$1315, $A32)</f>
        <v>42</v>
      </c>
      <c r="EU32">
        <f>SUMIFS(DataRegularSeason20242025!$AA$3:$AA$1315,DataRegularSeason20242025!$B$3:$B$1315, "&lt;=" &amp; EU$1, DataRegularSeason20242025!$D$3:$D$1315, $A32)+SUMIFS(DataRegularSeason20242025!$AB$3:$AB$1315,DataRegularSeason20242025!$B$3:$B$1315, "&lt;=" &amp; EU$1, DataRegularSeason20242025!$E$3:$E$1315, $A32)</f>
        <v>42</v>
      </c>
      <c r="EV32">
        <f>SUMIFS(DataRegularSeason20242025!$AA$3:$AA$1315,DataRegularSeason20242025!$B$3:$B$1315, "&lt;=" &amp; EV$1, DataRegularSeason20242025!$D$3:$D$1315, $A32)+SUMIFS(DataRegularSeason20242025!$AB$3:$AB$1315,DataRegularSeason20242025!$B$3:$B$1315, "&lt;=" &amp; EV$1, DataRegularSeason20242025!$E$3:$E$1315, $A32)</f>
        <v>42</v>
      </c>
      <c r="EW32">
        <f>SUMIFS(DataRegularSeason20242025!$AA$3:$AA$1315,DataRegularSeason20242025!$B$3:$B$1315, "&lt;=" &amp; EW$1, DataRegularSeason20242025!$D$3:$D$1315, $A32)+SUMIFS(DataRegularSeason20242025!$AB$3:$AB$1315,DataRegularSeason20242025!$B$3:$B$1315, "&lt;=" &amp; EW$1, DataRegularSeason20242025!$E$3:$E$1315, $A32)</f>
        <v>42</v>
      </c>
      <c r="EX32">
        <f>SUMIFS(DataRegularSeason20242025!$AA$3:$AA$1315,DataRegularSeason20242025!$B$3:$B$1315, "&lt;=" &amp; EX$1, DataRegularSeason20242025!$D$3:$D$1315, $A32)+SUMIFS(DataRegularSeason20242025!$AB$3:$AB$1315,DataRegularSeason20242025!$B$3:$B$1315, "&lt;=" &amp; EX$1, DataRegularSeason20242025!$E$3:$E$1315, $A32)</f>
        <v>42</v>
      </c>
      <c r="EY32">
        <f>SUMIFS(DataRegularSeason20242025!$AA$3:$AA$1315,DataRegularSeason20242025!$B$3:$B$1315, "&lt;=" &amp; EY$1, DataRegularSeason20242025!$D$3:$D$1315, $A32)+SUMIFS(DataRegularSeason20242025!$AB$3:$AB$1315,DataRegularSeason20242025!$B$3:$B$1315, "&lt;=" &amp; EY$1, DataRegularSeason20242025!$E$3:$E$1315, $A32)</f>
        <v>42</v>
      </c>
      <c r="EZ32">
        <f>SUMIFS(DataRegularSeason20242025!$AA$3:$AA$1315,DataRegularSeason20242025!$B$3:$B$1315, "&lt;=" &amp; EZ$1, DataRegularSeason20242025!$D$3:$D$1315, $A32)+SUMIFS(DataRegularSeason20242025!$AB$3:$AB$1315,DataRegularSeason20242025!$B$3:$B$1315, "&lt;=" &amp; EZ$1, DataRegularSeason20242025!$E$3:$E$1315, $A32)</f>
        <v>42</v>
      </c>
      <c r="FA32">
        <f>SUMIFS(DataRegularSeason20242025!$AA$3:$AA$1315,DataRegularSeason20242025!$B$3:$B$1315, "&lt;=" &amp; FA$1, DataRegularSeason20242025!$D$3:$D$1315, $A32)+SUMIFS(DataRegularSeason20242025!$AB$3:$AB$1315,DataRegularSeason20242025!$B$3:$B$1315, "&lt;=" &amp; FA$1, DataRegularSeason20242025!$E$3:$E$1315, $A32)</f>
        <v>42</v>
      </c>
      <c r="FB32">
        <f>SUMIFS(DataRegularSeason20242025!$AA$3:$AA$1315,DataRegularSeason20242025!$B$3:$B$1315, "&lt;=" &amp; FB$1, DataRegularSeason20242025!$D$3:$D$1315, $A32)+SUMIFS(DataRegularSeason20242025!$AB$3:$AB$1315,DataRegularSeason20242025!$B$3:$B$1315, "&lt;=" &amp; FB$1, DataRegularSeason20242025!$E$3:$E$1315, $A32)</f>
        <v>42</v>
      </c>
      <c r="FC32">
        <f>SUMIFS(DataRegularSeason20242025!$AA$3:$AA$1315,DataRegularSeason20242025!$B$3:$B$1315, "&lt;=" &amp; FC$1, DataRegularSeason20242025!$D$3:$D$1315, $A32)+SUMIFS(DataRegularSeason20242025!$AB$3:$AB$1315,DataRegularSeason20242025!$B$3:$B$1315, "&lt;=" &amp; FC$1, DataRegularSeason20242025!$E$3:$E$1315, $A32)</f>
        <v>42</v>
      </c>
      <c r="FD32">
        <f>SUMIFS(DataRegularSeason20242025!$AA$3:$AA$1315,DataRegularSeason20242025!$B$3:$B$1315, "&lt;=" &amp; FD$1, DataRegularSeason20242025!$D$3:$D$1315, $A32)+SUMIFS(DataRegularSeason20242025!$AB$3:$AB$1315,DataRegularSeason20242025!$B$3:$B$1315, "&lt;=" &amp; FD$1, DataRegularSeason20242025!$E$3:$E$1315, $A32)</f>
        <v>42</v>
      </c>
      <c r="FE32">
        <f>SUMIFS(DataRegularSeason20242025!$AA$3:$AA$1315,DataRegularSeason20242025!$B$3:$B$1315, "&lt;=" &amp; FE$1, DataRegularSeason20242025!$D$3:$D$1315, $A32)+SUMIFS(DataRegularSeason20242025!$AB$3:$AB$1315,DataRegularSeason20242025!$B$3:$B$1315, "&lt;=" &amp; FE$1, DataRegularSeason20242025!$E$3:$E$1315, $A32)</f>
        <v>42</v>
      </c>
      <c r="FF32">
        <f>SUMIFS(DataRegularSeason20242025!$AA$3:$AA$1315,DataRegularSeason20242025!$B$3:$B$1315, "&lt;=" &amp; FF$1, DataRegularSeason20242025!$D$3:$D$1315, $A32)+SUMIFS(DataRegularSeason20242025!$AB$3:$AB$1315,DataRegularSeason20242025!$B$3:$B$1315, "&lt;=" &amp; FF$1, DataRegularSeason20242025!$E$3:$E$1315, $A32)</f>
        <v>42</v>
      </c>
      <c r="FG32">
        <f>SUMIFS(DataRegularSeason20242025!$AA$3:$AA$1315,DataRegularSeason20242025!$B$3:$B$1315, "&lt;=" &amp; FG$1, DataRegularSeason20242025!$D$3:$D$1315, $A32)+SUMIFS(DataRegularSeason20242025!$AB$3:$AB$1315,DataRegularSeason20242025!$B$3:$B$1315, "&lt;=" &amp; FG$1, DataRegularSeason20242025!$E$3:$E$1315, $A32)</f>
        <v>42</v>
      </c>
      <c r="FH32">
        <f>SUMIFS(DataRegularSeason20242025!$AA$3:$AA$1315,DataRegularSeason20242025!$B$3:$B$1315, "&lt;=" &amp; FH$1, DataRegularSeason20242025!$D$3:$D$1315, $A32)+SUMIFS(DataRegularSeason20242025!$AB$3:$AB$1315,DataRegularSeason20242025!$B$3:$B$1315, "&lt;=" &amp; FH$1, DataRegularSeason20242025!$E$3:$E$1315, $A32)</f>
        <v>42</v>
      </c>
      <c r="FI32">
        <f>SUMIFS(DataRegularSeason20242025!$AA$3:$AA$1315,DataRegularSeason20242025!$B$3:$B$1315, "&lt;=" &amp; FI$1, DataRegularSeason20242025!$D$3:$D$1315, $A32)+SUMIFS(DataRegularSeason20242025!$AB$3:$AB$1315,DataRegularSeason20242025!$B$3:$B$1315, "&lt;=" &amp; FI$1, DataRegularSeason20242025!$E$3:$E$1315, $A32)</f>
        <v>42</v>
      </c>
      <c r="FJ32">
        <f>SUMIFS(DataRegularSeason20242025!$AA$3:$AA$1315,DataRegularSeason20242025!$B$3:$B$1315, "&lt;=" &amp; FJ$1, DataRegularSeason20242025!$D$3:$D$1315, $A32)+SUMIFS(DataRegularSeason20242025!$AB$3:$AB$1315,DataRegularSeason20242025!$B$3:$B$1315, "&lt;=" &amp; FJ$1, DataRegularSeason20242025!$E$3:$E$1315, $A32)</f>
        <v>42</v>
      </c>
      <c r="FK32">
        <f>SUMIFS(DataRegularSeason20242025!$AA$3:$AA$1315,DataRegularSeason20242025!$B$3:$B$1315, "&lt;=" &amp; FK$1, DataRegularSeason20242025!$D$3:$D$1315, $A32)+SUMIFS(DataRegularSeason20242025!$AB$3:$AB$1315,DataRegularSeason20242025!$B$3:$B$1315, "&lt;=" &amp; FK$1, DataRegularSeason20242025!$E$3:$E$1315, $A32)</f>
        <v>42</v>
      </c>
      <c r="FL32">
        <f>SUMIFS(DataRegularSeason20242025!$AA$3:$AA$1315,DataRegularSeason20242025!$B$3:$B$1315, "&lt;=" &amp; FL$1, DataRegularSeason20242025!$D$3:$D$1315, $A32)+SUMIFS(DataRegularSeason20242025!$AB$3:$AB$1315,DataRegularSeason20242025!$B$3:$B$1315, "&lt;=" &amp; FL$1, DataRegularSeason20242025!$E$3:$E$1315, $A32)</f>
        <v>42</v>
      </c>
      <c r="FM32">
        <f>SUMIFS(DataRegularSeason20242025!$AA$3:$AA$1315,DataRegularSeason20242025!$B$3:$B$1315, "&lt;=" &amp; FM$1, DataRegularSeason20242025!$D$3:$D$1315, $A32)+SUMIFS(DataRegularSeason20242025!$AB$3:$AB$1315,DataRegularSeason20242025!$B$3:$B$1315, "&lt;=" &amp; FM$1, DataRegularSeason20242025!$E$3:$E$1315, $A32)</f>
        <v>42</v>
      </c>
      <c r="FN32">
        <f>SUMIFS(DataRegularSeason20242025!$AA$3:$AA$1315,DataRegularSeason20242025!$B$3:$B$1315, "&lt;=" &amp; FN$1, DataRegularSeason20242025!$D$3:$D$1315, $A32)+SUMIFS(DataRegularSeason20242025!$AB$3:$AB$1315,DataRegularSeason20242025!$B$3:$B$1315, "&lt;=" &amp; FN$1, DataRegularSeason20242025!$E$3:$E$1315, $A32)</f>
        <v>42</v>
      </c>
      <c r="FO32">
        <f>SUMIFS(DataRegularSeason20242025!$AA$3:$AA$1315,DataRegularSeason20242025!$B$3:$B$1315, "&lt;=" &amp; FO$1, DataRegularSeason20242025!$D$3:$D$1315, $A32)+SUMIFS(DataRegularSeason20242025!$AB$3:$AB$1315,DataRegularSeason20242025!$B$3:$B$1315, "&lt;=" &amp; FO$1, DataRegularSeason20242025!$E$3:$E$1315, $A32)</f>
        <v>42</v>
      </c>
      <c r="FP32">
        <f>SUMIFS(DataRegularSeason20242025!$AA$3:$AA$1315,DataRegularSeason20242025!$B$3:$B$1315, "&lt;=" &amp; FP$1, DataRegularSeason20242025!$D$3:$D$1315, $A32)+SUMIFS(DataRegularSeason20242025!$AB$3:$AB$1315,DataRegularSeason20242025!$B$3:$B$1315, "&lt;=" &amp; FP$1, DataRegularSeason20242025!$E$3:$E$1315, $A32)</f>
        <v>42</v>
      </c>
      <c r="FQ32">
        <f>SUMIFS(DataRegularSeason20242025!$AA$3:$AA$1315,DataRegularSeason20242025!$B$3:$B$1315, "&lt;=" &amp; FQ$1, DataRegularSeason20242025!$D$3:$D$1315, $A32)+SUMIFS(DataRegularSeason20242025!$AB$3:$AB$1315,DataRegularSeason20242025!$B$3:$B$1315, "&lt;=" &amp; FQ$1, DataRegularSeason20242025!$E$3:$E$1315, $A32)</f>
        <v>42</v>
      </c>
      <c r="FR32">
        <f>SUMIFS(DataRegularSeason20242025!$AA$3:$AA$1315,DataRegularSeason20242025!$B$3:$B$1315, "&lt;=" &amp; FR$1, DataRegularSeason20242025!$D$3:$D$1315, $A32)+SUMIFS(DataRegularSeason20242025!$AB$3:$AB$1315,DataRegularSeason20242025!$B$3:$B$1315, "&lt;=" &amp; FR$1, DataRegularSeason20242025!$E$3:$E$1315, $A32)</f>
        <v>42</v>
      </c>
      <c r="FS32">
        <f>SUMIFS(DataRegularSeason20242025!$AA$3:$AA$1315,DataRegularSeason20242025!$B$3:$B$1315, "&lt;=" &amp; FS$1, DataRegularSeason20242025!$D$3:$D$1315, $A32)+SUMIFS(DataRegularSeason20242025!$AB$3:$AB$1315,DataRegularSeason20242025!$B$3:$B$1315, "&lt;=" &amp; FS$1, DataRegularSeason20242025!$E$3:$E$1315, $A32)</f>
        <v>42</v>
      </c>
      <c r="FT32">
        <f>SUMIFS(DataRegularSeason20242025!$AA$3:$AA$1315,DataRegularSeason20242025!$B$3:$B$1315, "&lt;=" &amp; FT$1, DataRegularSeason20242025!$D$3:$D$1315, $A32)+SUMIFS(DataRegularSeason20242025!$AB$3:$AB$1315,DataRegularSeason20242025!$B$3:$B$1315, "&lt;=" &amp; FT$1, DataRegularSeason20242025!$E$3:$E$1315, $A32)</f>
        <v>42</v>
      </c>
      <c r="FU32">
        <f>SUMIFS(DataRegularSeason20242025!$AA$3:$AA$1315,DataRegularSeason20242025!$B$3:$B$1315, "&lt;=" &amp; FU$1, DataRegularSeason20242025!$D$3:$D$1315, $A32)+SUMIFS(DataRegularSeason20242025!$AB$3:$AB$1315,DataRegularSeason20242025!$B$3:$B$1315, "&lt;=" &amp; FU$1, DataRegularSeason20242025!$E$3:$E$1315, $A32)</f>
        <v>42</v>
      </c>
      <c r="FV32">
        <f>SUMIFS(DataRegularSeason20242025!$AA$3:$AA$1315,DataRegularSeason20242025!$B$3:$B$1315, "&lt;=" &amp; FV$1, DataRegularSeason20242025!$D$3:$D$1315, $A32)+SUMIFS(DataRegularSeason20242025!$AB$3:$AB$1315,DataRegularSeason20242025!$B$3:$B$1315, "&lt;=" &amp; FV$1, DataRegularSeason20242025!$E$3:$E$1315, $A32)</f>
        <v>42</v>
      </c>
      <c r="FW32">
        <f>SUMIFS(DataRegularSeason20242025!$AA$3:$AA$1315,DataRegularSeason20242025!$B$3:$B$1315, "&lt;=" &amp; FW$1, DataRegularSeason20242025!$D$3:$D$1315, $A32)+SUMIFS(DataRegularSeason20242025!$AB$3:$AB$1315,DataRegularSeason20242025!$B$3:$B$1315, "&lt;=" &amp; FW$1, DataRegularSeason20242025!$E$3:$E$1315, $A32)</f>
        <v>42</v>
      </c>
      <c r="FX32">
        <f>SUMIFS(DataRegularSeason20242025!$AA$3:$AA$1315,DataRegularSeason20242025!$B$3:$B$1315, "&lt;=" &amp; FX$1, DataRegularSeason20242025!$D$3:$D$1315, $A32)+SUMIFS(DataRegularSeason20242025!$AB$3:$AB$1315,DataRegularSeason20242025!$B$3:$B$1315, "&lt;=" &amp; FX$1, DataRegularSeason20242025!$E$3:$E$1315, $A32)</f>
        <v>42</v>
      </c>
      <c r="FY32">
        <f>SUMIFS(DataRegularSeason20242025!$AA$3:$AA$1315,DataRegularSeason20242025!$B$3:$B$1315, "&lt;=" &amp; FY$1, DataRegularSeason20242025!$D$3:$D$1315, $A32)+SUMIFS(DataRegularSeason20242025!$AB$3:$AB$1315,DataRegularSeason20242025!$B$3:$B$1315, "&lt;=" &amp; FY$1, DataRegularSeason20242025!$E$3:$E$1315, $A32)</f>
        <v>42</v>
      </c>
      <c r="FZ32">
        <f>SUMIFS(DataRegularSeason20242025!$AA$3:$AA$1315,DataRegularSeason20242025!$B$3:$B$1315, "&lt;=" &amp; FZ$1, DataRegularSeason20242025!$D$3:$D$1315, $A32)+SUMIFS(DataRegularSeason20242025!$AB$3:$AB$1315,DataRegularSeason20242025!$B$3:$B$1315, "&lt;=" &amp; FZ$1, DataRegularSeason20242025!$E$3:$E$1315, $A32)</f>
        <v>42</v>
      </c>
      <c r="GA32">
        <f>SUMIFS(DataRegularSeason20242025!$AA$3:$AA$1315,DataRegularSeason20242025!$B$3:$B$1315, "&lt;=" &amp; GA$1, DataRegularSeason20242025!$D$3:$D$1315, $A32)+SUMIFS(DataRegularSeason20242025!$AB$3:$AB$1315,DataRegularSeason20242025!$B$3:$B$1315, "&lt;=" &amp; GA$1, DataRegularSeason20242025!$E$3:$E$1315, $A32)</f>
        <v>42</v>
      </c>
      <c r="GB32">
        <f>SUMIFS(DataRegularSeason20242025!$AA$3:$AA$1315,DataRegularSeason20242025!$B$3:$B$1315, "&lt;=" &amp; GB$1, DataRegularSeason20242025!$D$3:$D$1315, $A32)+SUMIFS(DataRegularSeason20242025!$AB$3:$AB$1315,DataRegularSeason20242025!$B$3:$B$1315, "&lt;=" &amp; GB$1, DataRegularSeason20242025!$E$3:$E$1315, $A32)</f>
        <v>42</v>
      </c>
      <c r="GC32">
        <f>SUMIFS(DataRegularSeason20242025!$AA$3:$AA$1315,DataRegularSeason20242025!$B$3:$B$1315, "&lt;=" &amp; GC$1, DataRegularSeason20242025!$D$3:$D$1315, $A32)+SUMIFS(DataRegularSeason20242025!$AB$3:$AB$1315,DataRegularSeason20242025!$B$3:$B$1315, "&lt;=" &amp; GC$1, DataRegularSeason20242025!$E$3:$E$1315, $A32)</f>
        <v>42</v>
      </c>
      <c r="GD32">
        <f>SUMIFS(DataRegularSeason20242025!$AA$3:$AA$1315,DataRegularSeason20242025!$B$3:$B$1315, "&lt;=" &amp; GD$1, DataRegularSeason20242025!$D$3:$D$1315, $A32)+SUMIFS(DataRegularSeason20242025!$AB$3:$AB$1315,DataRegularSeason20242025!$B$3:$B$1315, "&lt;=" &amp; GD$1, DataRegularSeason20242025!$E$3:$E$1315, $A32)</f>
        <v>42</v>
      </c>
      <c r="GE32">
        <f>SUMIFS(DataRegularSeason20242025!$AA$3:$AA$1315,DataRegularSeason20242025!$B$3:$B$1315, "&lt;=" &amp; GE$1, DataRegularSeason20242025!$D$3:$D$1315, $A32)+SUMIFS(DataRegularSeason20242025!$AB$3:$AB$1315,DataRegularSeason20242025!$B$3:$B$1315, "&lt;=" &amp; GE$1, DataRegularSeason20242025!$E$3:$E$1315, $A32)</f>
        <v>42</v>
      </c>
      <c r="GF32">
        <f>SUMIFS(DataRegularSeason20242025!$AA$3:$AA$1315,DataRegularSeason20242025!$B$3:$B$1315, "&lt;=" &amp; GF$1, DataRegularSeason20242025!$D$3:$D$1315, $A32)+SUMIFS(DataRegularSeason20242025!$AB$3:$AB$1315,DataRegularSeason20242025!$B$3:$B$1315, "&lt;=" &amp; GF$1, DataRegularSeason20242025!$E$3:$E$1315, $A32)</f>
        <v>42</v>
      </c>
      <c r="GG32">
        <f>SUMIFS(DataRegularSeason20242025!$AA$3:$AA$1315,DataRegularSeason20242025!$B$3:$B$1315, "&lt;=" &amp; GG$1, DataRegularSeason20242025!$D$3:$D$1315, $A32)+SUMIFS(DataRegularSeason20242025!$AB$3:$AB$1315,DataRegularSeason20242025!$B$3:$B$1315, "&lt;=" &amp; GG$1, DataRegularSeason20242025!$E$3:$E$1315, $A32)</f>
        <v>42</v>
      </c>
      <c r="GH32">
        <f>SUMIFS(DataRegularSeason20242025!$AA$3:$AA$1315,DataRegularSeason20242025!$B$3:$B$1315, "&lt;=" &amp; GH$1, DataRegularSeason20242025!$D$3:$D$1315, $A32)+SUMIFS(DataRegularSeason20242025!$AB$3:$AB$1315,DataRegularSeason20242025!$B$3:$B$1315, "&lt;=" &amp; GH$1, DataRegularSeason20242025!$E$3:$E$1315, $A32)</f>
        <v>42</v>
      </c>
      <c r="GI32">
        <f>SUMIFS(DataRegularSeason20242025!$AA$3:$AA$1315,DataRegularSeason20242025!$B$3:$B$1315, "&lt;=" &amp; GI$1, DataRegularSeason20242025!$D$3:$D$1315, $A32)+SUMIFS(DataRegularSeason20242025!$AB$3:$AB$1315,DataRegularSeason20242025!$B$3:$B$1315, "&lt;=" &amp; GI$1, DataRegularSeason20242025!$E$3:$E$1315, $A32)</f>
        <v>42</v>
      </c>
      <c r="GJ32">
        <f>SUMIFS(DataRegularSeason20242025!$AA$3:$AA$1315,DataRegularSeason20242025!$B$3:$B$1315, "&lt;=" &amp; GJ$1, DataRegularSeason20242025!$D$3:$D$1315, $A32)+SUMIFS(DataRegularSeason20242025!$AB$3:$AB$1315,DataRegularSeason20242025!$B$3:$B$1315, "&lt;=" &amp; GJ$1, DataRegularSeason20242025!$E$3:$E$1315, $A32)</f>
        <v>42</v>
      </c>
      <c r="GK32">
        <f>SUMIFS(DataRegularSeason20242025!$AA$3:$AA$1315,DataRegularSeason20242025!$B$3:$B$1315, "&lt;=" &amp; GK$1, DataRegularSeason20242025!$D$3:$D$1315, $A32)+SUMIFS(DataRegularSeason20242025!$AB$3:$AB$1315,DataRegularSeason20242025!$B$3:$B$1315, "&lt;=" &amp; GK$1, DataRegularSeason20242025!$E$3:$E$1315, $A32)</f>
        <v>42</v>
      </c>
      <c r="GL32">
        <f>SUMIFS(DataRegularSeason20242025!$AA$3:$AA$1315,DataRegularSeason20242025!$B$3:$B$1315, "&lt;=" &amp; GL$1, DataRegularSeason20242025!$D$3:$D$1315, $A32)+SUMIFS(DataRegularSeason20242025!$AB$3:$AB$1315,DataRegularSeason20242025!$B$3:$B$1315, "&lt;=" &amp; GL$1, DataRegularSeason20242025!$E$3:$E$1315, $A32)</f>
        <v>42</v>
      </c>
      <c r="GM32">
        <f>SUMIFS(DataRegularSeason20242025!$AA$3:$AA$1315,DataRegularSeason20242025!$B$3:$B$1315, "&lt;=" &amp; GM$1, DataRegularSeason20242025!$D$3:$D$1315, $A32)+SUMIFS(DataRegularSeason20242025!$AB$3:$AB$1315,DataRegularSeason20242025!$B$3:$B$1315, "&lt;=" &amp; GM$1, DataRegularSeason20242025!$E$3:$E$1315, $A32)</f>
        <v>42</v>
      </c>
      <c r="GN32">
        <f>SUMIFS(DataRegularSeason20242025!$AA$3:$AA$1315,DataRegularSeason20242025!$B$3:$B$1315, "&lt;=" &amp; GN$1, DataRegularSeason20242025!$D$3:$D$1315, $A32)+SUMIFS(DataRegularSeason20242025!$AB$3:$AB$1315,DataRegularSeason20242025!$B$3:$B$1315, "&lt;=" &amp; GN$1, DataRegularSeason20242025!$E$3:$E$1315, $A32)</f>
        <v>42</v>
      </c>
      <c r="GO32">
        <f>SUMIFS(DataRegularSeason20242025!$AA$3:$AA$1315,DataRegularSeason20242025!$B$3:$B$1315, "&lt;=" &amp; GO$1, DataRegularSeason20242025!$D$3:$D$1315, $A32)+SUMIFS(DataRegularSeason20242025!$AB$3:$AB$1315,DataRegularSeason20242025!$B$3:$B$1315, "&lt;=" &amp; GO$1, DataRegularSeason20242025!$E$3:$E$1315, $A32)</f>
        <v>42</v>
      </c>
      <c r="GP32">
        <f>SUMIFS(DataRegularSeason20242025!$AA$3:$AA$1315,DataRegularSeason20242025!$B$3:$B$1315, "&lt;=" &amp; GP$1, DataRegularSeason20242025!$D$3:$D$1315, $A32)+SUMIFS(DataRegularSeason20242025!$AB$3:$AB$1315,DataRegularSeason20242025!$B$3:$B$1315, "&lt;=" &amp; GP$1, DataRegularSeason20242025!$E$3:$E$1315, $A32)</f>
        <v>42</v>
      </c>
      <c r="GQ32">
        <f>SUMIFS(DataRegularSeason20242025!$AA$3:$AA$1315,DataRegularSeason20242025!$B$3:$B$1315, "&lt;=" &amp; GQ$1, DataRegularSeason20242025!$D$3:$D$1315, $A32)+SUMIFS(DataRegularSeason20242025!$AB$3:$AB$1315,DataRegularSeason20242025!$B$3:$B$1315, "&lt;=" &amp; GQ$1, DataRegularSeason20242025!$E$3:$E$1315, $A32)</f>
        <v>42</v>
      </c>
      <c r="GR32">
        <f>SUMIFS(DataRegularSeason20242025!$AA$3:$AA$1315,DataRegularSeason20242025!$B$3:$B$1315, "&lt;=" &amp; GR$1, DataRegularSeason20242025!$D$3:$D$1315, $A32)+SUMIFS(DataRegularSeason20242025!$AB$3:$AB$1315,DataRegularSeason20242025!$B$3:$B$1315, "&lt;=" &amp; GR$1, DataRegularSeason20242025!$E$3:$E$1315, $A32)</f>
        <v>42</v>
      </c>
      <c r="GS32">
        <f>SUMIFS(DataRegularSeason20242025!$AA$3:$AA$1315,DataRegularSeason20242025!$B$3:$B$1315, "&lt;=" &amp; GS$1, DataRegularSeason20242025!$D$3:$D$1315, $A32)+SUMIFS(DataRegularSeason20242025!$AB$3:$AB$1315,DataRegularSeason20242025!$B$3:$B$1315, "&lt;=" &amp; GS$1, DataRegularSeason20242025!$E$3:$E$1315, $A32)</f>
        <v>42</v>
      </c>
      <c r="GT32">
        <f>SUMIFS(DataRegularSeason20242025!$AA$3:$AA$1315,DataRegularSeason20242025!$B$3:$B$1315, "&lt;=" &amp; GT$1, DataRegularSeason20242025!$D$3:$D$1315, $A32)+SUMIFS(DataRegularSeason20242025!$AB$3:$AB$1315,DataRegularSeason20242025!$B$3:$B$1315, "&lt;=" &amp; GT$1, DataRegularSeason20242025!$E$3:$E$1315, $A32)</f>
        <v>42</v>
      </c>
      <c r="GU32">
        <f>SUMIFS(DataRegularSeason20242025!$AA$3:$AA$1315,DataRegularSeason20242025!$B$3:$B$1315, "&lt;=" &amp; GU$1, DataRegularSeason20242025!$D$3:$D$1315, $A32)+SUMIFS(DataRegularSeason20242025!$AB$3:$AB$1315,DataRegularSeason20242025!$B$3:$B$1315, "&lt;=" &amp; GU$1, DataRegularSeason20242025!$E$3:$E$1315, $A32)</f>
        <v>42</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50.59375</v>
      </c>
      <c r="DH34">
        <f>SUBTOTAL(101,Table4[2025-01-19])</f>
        <v>50.8125</v>
      </c>
      <c r="DI34">
        <f>SUBTOTAL(101,Table4[2025-01-20])</f>
        <v>51.4375</v>
      </c>
      <c r="DJ34">
        <f>SUBTOTAL(101,Table4[2025-01-21])</f>
        <v>51.71875</v>
      </c>
      <c r="DK34">
        <f>SUBTOTAL(101,Table4[2025-01-22])</f>
        <v>51.71875</v>
      </c>
      <c r="DL34">
        <f>SUBTOTAL(101,Table4[2025-01-23])</f>
        <v>51.71875</v>
      </c>
      <c r="DM34">
        <f>SUBTOTAL(101,Table4[2025-01-24])</f>
        <v>51.71875</v>
      </c>
      <c r="DN34">
        <f>SUBTOTAL(101,Table4[2025-01-25])</f>
        <v>51.71875</v>
      </c>
      <c r="DO34">
        <f>SUBTOTAL(101,Table4[2025-01-26])</f>
        <v>51.71875</v>
      </c>
      <c r="DP34">
        <f>SUBTOTAL(101,Table4[2025-01-27])</f>
        <v>51.71875</v>
      </c>
      <c r="DQ34">
        <f>SUBTOTAL(101,Table4[2025-01-28])</f>
        <v>51.71875</v>
      </c>
      <c r="DR34">
        <f>SUBTOTAL(101,Table4[2025-01-29])</f>
        <v>51.71875</v>
      </c>
      <c r="DS34">
        <f>SUBTOTAL(101,Table4[2025-01-30])</f>
        <v>51.71875</v>
      </c>
      <c r="DT34">
        <f>SUBTOTAL(101,Table4[2025-01-31])</f>
        <v>51.71875</v>
      </c>
      <c r="DU34">
        <f>SUBTOTAL(101,Table4[2025-02-01])</f>
        <v>51.71875</v>
      </c>
      <c r="DV34">
        <f>SUBTOTAL(101,Table4[2025-02-02])</f>
        <v>51.71875</v>
      </c>
      <c r="DW34">
        <f>SUBTOTAL(101,Table4[2025-02-03])</f>
        <v>51.71875</v>
      </c>
      <c r="DX34">
        <f>SUBTOTAL(101,Table4[2025-02-04])</f>
        <v>51.71875</v>
      </c>
      <c r="DY34">
        <f>SUBTOTAL(101,Table4[2025-02-05])</f>
        <v>51.71875</v>
      </c>
      <c r="DZ34">
        <f>SUBTOTAL(101,Table4[2025-02-06])</f>
        <v>51.71875</v>
      </c>
      <c r="EA34">
        <f>SUBTOTAL(101,Table4[2025-02-07])</f>
        <v>51.71875</v>
      </c>
      <c r="EB34">
        <f>SUBTOTAL(101,Table4[2025-02-08])</f>
        <v>51.71875</v>
      </c>
      <c r="EC34">
        <f>SUBTOTAL(101,Table4[2025-02-09])</f>
        <v>51.71875</v>
      </c>
      <c r="ED34">
        <f>SUBTOTAL(101,Table4[2025-02-10])</f>
        <v>51.71875</v>
      </c>
      <c r="EE34">
        <f>SUBTOTAL(101,Table4[2025-02-11])</f>
        <v>51.71875</v>
      </c>
      <c r="EF34">
        <f>SUBTOTAL(101,Table4[2025-02-12])</f>
        <v>51.71875</v>
      </c>
      <c r="EG34">
        <f>SUBTOTAL(101,Table4[2025-02-13])</f>
        <v>51.71875</v>
      </c>
      <c r="EH34">
        <f>SUBTOTAL(101,Table4[2025-02-14])</f>
        <v>51.71875</v>
      </c>
      <c r="EI34">
        <f>SUBTOTAL(101,Table4[2025-02-15])</f>
        <v>51.71875</v>
      </c>
      <c r="EJ34">
        <f>SUBTOTAL(101,Table4[2025-02-16])</f>
        <v>51.71875</v>
      </c>
      <c r="EK34">
        <f>SUBTOTAL(101,Table4[2025-02-17])</f>
        <v>51.71875</v>
      </c>
      <c r="EL34">
        <f>SUBTOTAL(101,Table4[2025-02-18])</f>
        <v>51.71875</v>
      </c>
      <c r="EM34">
        <f>SUBTOTAL(101,Table4[2025-02-19])</f>
        <v>51.71875</v>
      </c>
      <c r="EN34">
        <f>SUBTOTAL(101,Table4[2025-02-20])</f>
        <v>51.71875</v>
      </c>
      <c r="EO34">
        <f>SUBTOTAL(101,Table4[2025-02-21])</f>
        <v>51.71875</v>
      </c>
      <c r="EP34">
        <f>SUBTOTAL(101,Table4[2025-02-22])</f>
        <v>51.71875</v>
      </c>
      <c r="EQ34">
        <f>SUBTOTAL(101,Table4[2025-02-23])</f>
        <v>51.71875</v>
      </c>
      <c r="ER34">
        <f>SUBTOTAL(101,Table4[2025-02-24])</f>
        <v>51.71875</v>
      </c>
      <c r="ES34">
        <f>SUBTOTAL(101,Table4[2025-02-25])</f>
        <v>51.71875</v>
      </c>
      <c r="ET34">
        <f>SUBTOTAL(101,Table4[2025-02-26])</f>
        <v>51.71875</v>
      </c>
      <c r="EU34">
        <f>SUBTOTAL(101,Table4[2025-02-27])</f>
        <v>51.71875</v>
      </c>
      <c r="EV34">
        <f>SUBTOTAL(101,Table4[2025-02-28])</f>
        <v>51.71875</v>
      </c>
      <c r="EW34">
        <f>SUBTOTAL(101,Table4[2025-03-01])</f>
        <v>51.71875</v>
      </c>
      <c r="EX34">
        <f>SUBTOTAL(101,Table4[2025-03-02])</f>
        <v>51.71875</v>
      </c>
      <c r="EY34">
        <f>SUBTOTAL(101,Table4[2025-03-03])</f>
        <v>51.71875</v>
      </c>
      <c r="EZ34">
        <f>SUBTOTAL(101,Table4[2025-03-04])</f>
        <v>51.71875</v>
      </c>
      <c r="FA34">
        <f>SUBTOTAL(101,Table4[2025-03-05])</f>
        <v>51.71875</v>
      </c>
      <c r="FB34">
        <f>SUBTOTAL(101,Table4[2025-03-06])</f>
        <v>51.71875</v>
      </c>
      <c r="FC34">
        <f>SUBTOTAL(101,Table4[2025-03-07])</f>
        <v>51.71875</v>
      </c>
      <c r="FD34">
        <f>SUBTOTAL(101,Table4[2025-03-08])</f>
        <v>51.71875</v>
      </c>
      <c r="FE34">
        <f>SUBTOTAL(101,Table4[2025-03-09])</f>
        <v>51.71875</v>
      </c>
      <c r="FF34">
        <f>SUBTOTAL(101,Table4[2025-03-10])</f>
        <v>51.71875</v>
      </c>
      <c r="FG34">
        <f>SUBTOTAL(101,Table4[2025-03-11])</f>
        <v>51.71875</v>
      </c>
      <c r="FH34">
        <f>SUBTOTAL(101,Table4[2025-03-12])</f>
        <v>51.71875</v>
      </c>
      <c r="FI34">
        <f>SUBTOTAL(101,Table4[2025-03-13])</f>
        <v>51.71875</v>
      </c>
      <c r="FJ34">
        <f>SUBTOTAL(101,Table4[2025-03-14])</f>
        <v>51.71875</v>
      </c>
      <c r="FK34">
        <f>SUBTOTAL(101,Table4[2025-03-15])</f>
        <v>51.71875</v>
      </c>
      <c r="FL34">
        <f>SUBTOTAL(101,Table4[2025-03-16])</f>
        <v>51.71875</v>
      </c>
      <c r="FM34">
        <f>SUBTOTAL(101,Table4[2025-03-17])</f>
        <v>51.71875</v>
      </c>
      <c r="FN34">
        <f>SUBTOTAL(101,Table4[2025-03-18])</f>
        <v>51.71875</v>
      </c>
      <c r="FO34">
        <f>SUBTOTAL(101,Table4[2025-03-19])</f>
        <v>51.71875</v>
      </c>
      <c r="FP34">
        <f>SUBTOTAL(101,Table4[2025-03-20])</f>
        <v>51.71875</v>
      </c>
      <c r="FQ34">
        <f>SUBTOTAL(101,Table4[2025-03-21])</f>
        <v>51.71875</v>
      </c>
      <c r="FR34">
        <f>SUBTOTAL(101,Table4[2025-03-22])</f>
        <v>51.71875</v>
      </c>
      <c r="FS34">
        <f>SUBTOTAL(101,Table4[2025-03-23])</f>
        <v>51.71875</v>
      </c>
      <c r="FT34">
        <f>SUBTOTAL(101,Table4[2025-03-24])</f>
        <v>51.71875</v>
      </c>
      <c r="FU34">
        <f>SUBTOTAL(101,Table4[2025-03-25])</f>
        <v>51.71875</v>
      </c>
      <c r="FV34">
        <f>SUBTOTAL(101,Table4[2025-03-26])</f>
        <v>51.71875</v>
      </c>
      <c r="FW34">
        <f>SUBTOTAL(101,Table4[2025-03-27])</f>
        <v>51.71875</v>
      </c>
      <c r="FX34">
        <f>SUBTOTAL(101,Table4[2025-03-28])</f>
        <v>51.71875</v>
      </c>
      <c r="FY34">
        <f>SUBTOTAL(101,Table4[2025-03-29])</f>
        <v>51.71875</v>
      </c>
      <c r="FZ34">
        <f>SUBTOTAL(101,Table4[2025-03-30])</f>
        <v>51.71875</v>
      </c>
      <c r="GA34">
        <f>SUBTOTAL(101,Table4[2025-03-31])</f>
        <v>51.71875</v>
      </c>
      <c r="GB34">
        <f>SUBTOTAL(101,Table4[2025-04-01])</f>
        <v>51.71875</v>
      </c>
      <c r="GC34">
        <f>SUBTOTAL(101,Table4[2025-04-02])</f>
        <v>51.71875</v>
      </c>
      <c r="GD34">
        <f>SUBTOTAL(101,Table4[2025-04-03])</f>
        <v>51.71875</v>
      </c>
      <c r="GE34">
        <f>SUBTOTAL(101,Table4[2025-04-04])</f>
        <v>51.71875</v>
      </c>
      <c r="GF34">
        <f>SUBTOTAL(101,Table4[2025-04-05])</f>
        <v>51.71875</v>
      </c>
      <c r="GG34">
        <f>SUBTOTAL(101,Table4[2025-04-06])</f>
        <v>51.71875</v>
      </c>
      <c r="GH34">
        <f>SUBTOTAL(101,Table4[2025-04-07])</f>
        <v>51.71875</v>
      </c>
      <c r="GI34">
        <f>SUBTOTAL(101,Table4[2025-04-08])</f>
        <v>51.71875</v>
      </c>
      <c r="GJ34">
        <f>SUBTOTAL(101,Table4[2025-04-09])</f>
        <v>51.71875</v>
      </c>
      <c r="GK34">
        <f>SUBTOTAL(101,Table4[2025-04-10])</f>
        <v>51.71875</v>
      </c>
      <c r="GL34">
        <f>SUBTOTAL(101,Table4[2025-04-11])</f>
        <v>51.71875</v>
      </c>
      <c r="GM34">
        <f>SUBTOTAL(101,Table4[2025-04-12])</f>
        <v>51.71875</v>
      </c>
      <c r="GN34">
        <f>SUBTOTAL(101,Table4[2025-04-13])</f>
        <v>51.71875</v>
      </c>
      <c r="GO34">
        <f>SUBTOTAL(101,Table4[2025-04-14])</f>
        <v>51.71875</v>
      </c>
      <c r="GP34">
        <f>SUBTOTAL(101,Table4[2025-04-15])</f>
        <v>51.71875</v>
      </c>
      <c r="GQ34">
        <f>SUBTOTAL(101,Table4[2025-04-16])</f>
        <v>51.71875</v>
      </c>
      <c r="GR34">
        <f>SUBTOTAL(101,Table4[2025-04-17])</f>
        <v>51.71875</v>
      </c>
      <c r="GS34">
        <f>SUBTOTAL(101,Table4[2025-04-18])</f>
        <v>51.71875</v>
      </c>
      <c r="GT34">
        <f>SUBTOTAL(101,Table4[2025-04-19])</f>
        <v>51.71875</v>
      </c>
      <c r="GU34">
        <f>SUBTOTAL(101,Table4[2025-04-20])</f>
        <v>51.71875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8"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22">
        <f>BO3+BO4</f>
        <v>82</v>
      </c>
    </row>
    <row r="4" spans="1:68" ht="9.9499999999999993" customHeight="1" x14ac:dyDescent="0.25">
      <c r="A4" s="119"/>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22"/>
    </row>
    <row r="5" spans="1:68" ht="9.9499999999999993" customHeight="1" x14ac:dyDescent="0.25">
      <c r="A5" s="118"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22">
        <f t="shared" ref="BP5" si="1">BO5+BO6</f>
        <v>82</v>
      </c>
    </row>
    <row r="6" spans="1:68" ht="9.9499999999999993" customHeight="1" x14ac:dyDescent="0.25">
      <c r="A6" s="119"/>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22"/>
    </row>
    <row r="7" spans="1:68" ht="9.9499999999999993" customHeight="1" x14ac:dyDescent="0.25">
      <c r="A7" s="118"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22">
        <f t="shared" ref="BP7" si="2">BO7+BO8</f>
        <v>82</v>
      </c>
    </row>
    <row r="8" spans="1:68" ht="9.9499999999999993" customHeight="1" x14ac:dyDescent="0.25">
      <c r="A8" s="119"/>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22"/>
    </row>
    <row r="9" spans="1:68" ht="9.9499999999999993" customHeight="1" x14ac:dyDescent="0.25">
      <c r="A9" s="118"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22">
        <f t="shared" ref="BP9" si="3">BO9+BO10</f>
        <v>82</v>
      </c>
    </row>
    <row r="10" spans="1:68" ht="9.9499999999999993" customHeight="1" x14ac:dyDescent="0.25">
      <c r="A10" s="119"/>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22"/>
    </row>
    <row r="11" spans="1:68" ht="9.9499999999999993" customHeight="1" x14ac:dyDescent="0.25">
      <c r="A11" s="118"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22">
        <f t="shared" ref="BP11" si="4">BO11+BO12</f>
        <v>82</v>
      </c>
    </row>
    <row r="12" spans="1:68" ht="9.9499999999999993" customHeight="1" x14ac:dyDescent="0.25">
      <c r="A12" s="119"/>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22"/>
    </row>
    <row r="13" spans="1:68" ht="9.9499999999999993" customHeight="1" x14ac:dyDescent="0.25">
      <c r="A13" s="118"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22">
        <f t="shared" ref="BP13" si="5">BO13+BO14</f>
        <v>82</v>
      </c>
    </row>
    <row r="14" spans="1:68" ht="9.9499999999999993" customHeight="1" x14ac:dyDescent="0.25">
      <c r="A14" s="119"/>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22"/>
    </row>
    <row r="15" spans="1:68" ht="9.9499999999999993" customHeight="1" x14ac:dyDescent="0.25">
      <c r="A15" s="118"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22">
        <f t="shared" ref="BP15" si="6">BO15+BO16</f>
        <v>82</v>
      </c>
    </row>
    <row r="16" spans="1:68" ht="9.9499999999999993" customHeight="1" x14ac:dyDescent="0.25">
      <c r="A16" s="119"/>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22"/>
    </row>
    <row r="17" spans="1:68" ht="9.9499999999999993" customHeight="1" x14ac:dyDescent="0.25">
      <c r="A17" s="118"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22">
        <f t="shared" ref="BP17" si="7">BO17+BO18</f>
        <v>82</v>
      </c>
    </row>
    <row r="18" spans="1:68" ht="9.9499999999999993" customHeight="1" x14ac:dyDescent="0.25">
      <c r="A18" s="119"/>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22"/>
    </row>
    <row r="19" spans="1:68" ht="9.9499999999999993" customHeight="1" x14ac:dyDescent="0.25">
      <c r="A19" s="118"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22">
        <f t="shared" ref="BP19" si="8">BO19+BO20</f>
        <v>82</v>
      </c>
    </row>
    <row r="20" spans="1:68" ht="9.9499999999999993" customHeight="1" x14ac:dyDescent="0.25">
      <c r="A20" s="119"/>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22"/>
    </row>
    <row r="21" spans="1:68" ht="9.9499999999999993" customHeight="1" x14ac:dyDescent="0.25">
      <c r="A21" s="118"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22">
        <f t="shared" ref="BP21" si="9">BO21+BO22</f>
        <v>82</v>
      </c>
    </row>
    <row r="22" spans="1:68" ht="9.9499999999999993" customHeight="1" x14ac:dyDescent="0.25">
      <c r="A22" s="119"/>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22"/>
    </row>
    <row r="23" spans="1:68" ht="9.9499999999999993" customHeight="1" x14ac:dyDescent="0.25">
      <c r="A23" s="118"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22">
        <f t="shared" ref="BP23" si="10">BO23+BO24</f>
        <v>82</v>
      </c>
    </row>
    <row r="24" spans="1:68" ht="9.9499999999999993" customHeight="1" x14ac:dyDescent="0.25">
      <c r="A24" s="119"/>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22"/>
    </row>
    <row r="25" spans="1:68" ht="9.9499999999999993" customHeight="1" x14ac:dyDescent="0.25">
      <c r="A25" s="118"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22">
        <f t="shared" ref="BP25" si="11">BO25+BO26</f>
        <v>82</v>
      </c>
    </row>
    <row r="26" spans="1:68" ht="9.9499999999999993" customHeight="1" x14ac:dyDescent="0.25">
      <c r="A26" s="119"/>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22"/>
    </row>
    <row r="27" spans="1:68" ht="9.9499999999999993" customHeight="1" x14ac:dyDescent="0.25">
      <c r="A27" s="118"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22">
        <f t="shared" ref="BP27" si="12">BO27+BO28</f>
        <v>82</v>
      </c>
    </row>
    <row r="28" spans="1:68" ht="9.9499999999999993" customHeight="1" x14ac:dyDescent="0.25">
      <c r="A28" s="119"/>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22"/>
    </row>
    <row r="29" spans="1:68" ht="9.9499999999999993" customHeight="1" x14ac:dyDescent="0.25">
      <c r="A29" s="118"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22">
        <f t="shared" ref="BP29" si="13">BO29+BO30</f>
        <v>82</v>
      </c>
    </row>
    <row r="30" spans="1:68" ht="9.9499999999999993" customHeight="1" x14ac:dyDescent="0.25">
      <c r="A30" s="119"/>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22"/>
    </row>
    <row r="31" spans="1:68" ht="9.9499999999999993" customHeight="1" x14ac:dyDescent="0.25">
      <c r="A31" s="118"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22">
        <f t="shared" ref="BP31" si="14">BO31+BO32</f>
        <v>82</v>
      </c>
    </row>
    <row r="32" spans="1:68" ht="9.9499999999999993" customHeight="1" x14ac:dyDescent="0.25">
      <c r="A32" s="119"/>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22"/>
    </row>
    <row r="33" spans="1:68" ht="9.9499999999999993" customHeight="1" x14ac:dyDescent="0.25">
      <c r="A33" s="118"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22">
        <f t="shared" ref="BP33" si="15">BO33+BO34</f>
        <v>82</v>
      </c>
    </row>
    <row r="34" spans="1:68" ht="9.9499999999999993" customHeight="1" x14ac:dyDescent="0.25">
      <c r="A34" s="119"/>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22"/>
    </row>
    <row r="35" spans="1:68" ht="9.9499999999999993" customHeight="1" x14ac:dyDescent="0.25">
      <c r="A35" s="118"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22">
        <f t="shared" ref="BP35" si="16">BO35+BO36</f>
        <v>82</v>
      </c>
    </row>
    <row r="36" spans="1:68" ht="9.9499999999999993" customHeight="1" x14ac:dyDescent="0.25">
      <c r="A36" s="119"/>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22"/>
    </row>
    <row r="37" spans="1:68" ht="9.9499999999999993" customHeight="1" x14ac:dyDescent="0.25">
      <c r="A37" s="118"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22">
        <f t="shared" ref="BP37" si="17">BO37+BO38</f>
        <v>82</v>
      </c>
    </row>
    <row r="38" spans="1:68" ht="9.9499999999999993" customHeight="1" x14ac:dyDescent="0.25">
      <c r="A38" s="119"/>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22"/>
    </row>
    <row r="39" spans="1:68" ht="9.9499999999999993" customHeight="1" x14ac:dyDescent="0.25">
      <c r="A39" s="118"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22">
        <f t="shared" ref="BP39" si="18">BO39+BO40</f>
        <v>82</v>
      </c>
    </row>
    <row r="40" spans="1:68" ht="9.9499999999999993" customHeight="1" x14ac:dyDescent="0.25">
      <c r="A40" s="119"/>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22"/>
    </row>
    <row r="41" spans="1:68" ht="9.9499999999999993" customHeight="1" x14ac:dyDescent="0.25">
      <c r="A41" s="118"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22">
        <f t="shared" ref="BP41" si="19">BO41+BO42</f>
        <v>82</v>
      </c>
    </row>
    <row r="42" spans="1:68" ht="9.9499999999999993" customHeight="1" x14ac:dyDescent="0.25">
      <c r="A42" s="119"/>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22"/>
    </row>
    <row r="43" spans="1:68" ht="9.9499999999999993" customHeight="1" x14ac:dyDescent="0.25">
      <c r="A43" s="118"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22">
        <f t="shared" ref="BP43" si="20">BO43+BO44</f>
        <v>82</v>
      </c>
    </row>
    <row r="44" spans="1:68" ht="9.9499999999999993" customHeight="1" x14ac:dyDescent="0.25">
      <c r="A44" s="119"/>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22"/>
    </row>
    <row r="45" spans="1:68" ht="9.9499999999999993" customHeight="1" x14ac:dyDescent="0.25">
      <c r="A45" s="118"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22">
        <f t="shared" ref="BP45" si="21">BO45+BO46</f>
        <v>82</v>
      </c>
    </row>
    <row r="46" spans="1:68" ht="9.9499999999999993" customHeight="1" x14ac:dyDescent="0.25">
      <c r="A46" s="119"/>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22"/>
    </row>
    <row r="47" spans="1:68" ht="9.9499999999999993" customHeight="1" x14ac:dyDescent="0.25">
      <c r="A47" s="118"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22">
        <f t="shared" ref="BP47" si="22">BO47+BO48</f>
        <v>82</v>
      </c>
    </row>
    <row r="48" spans="1:68" ht="9.9499999999999993" customHeight="1" x14ac:dyDescent="0.25">
      <c r="A48" s="119"/>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22"/>
    </row>
    <row r="49" spans="1:68" ht="9.9499999999999993" customHeight="1" x14ac:dyDescent="0.25">
      <c r="A49" s="118"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22">
        <f t="shared" ref="BP49" si="23">BO49+BO50</f>
        <v>82</v>
      </c>
    </row>
    <row r="50" spans="1:68" ht="9.9499999999999993" customHeight="1" x14ac:dyDescent="0.25">
      <c r="A50" s="119"/>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22"/>
    </row>
    <row r="51" spans="1:68" ht="9.9499999999999993" customHeight="1" x14ac:dyDescent="0.25">
      <c r="A51" s="118"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22">
        <f t="shared" ref="BP51" si="24">BO51+BO52</f>
        <v>82</v>
      </c>
    </row>
    <row r="52" spans="1:68" ht="9.9499999999999993" customHeight="1" x14ac:dyDescent="0.25">
      <c r="A52" s="119"/>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22"/>
    </row>
    <row r="53" spans="1:68" ht="9.9499999999999993" customHeight="1" x14ac:dyDescent="0.25">
      <c r="A53" s="118"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22">
        <f t="shared" ref="BP53" si="25">BO53+BO54</f>
        <v>82</v>
      </c>
    </row>
    <row r="54" spans="1:68" ht="9.9499999999999993" customHeight="1" x14ac:dyDescent="0.25">
      <c r="A54" s="119"/>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22"/>
    </row>
    <row r="55" spans="1:68" ht="9.9499999999999993" customHeight="1" x14ac:dyDescent="0.25">
      <c r="A55" s="118"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22">
        <f t="shared" ref="BP55" si="26">BO55+BO56</f>
        <v>82</v>
      </c>
    </row>
    <row r="56" spans="1:68" ht="9.9499999999999993" customHeight="1" x14ac:dyDescent="0.25">
      <c r="A56" s="119"/>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22"/>
    </row>
    <row r="57" spans="1:68" ht="9.9499999999999993" customHeight="1" x14ac:dyDescent="0.25">
      <c r="A57" s="118"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22">
        <f t="shared" ref="BP57" si="27">BO57+BO58</f>
        <v>82</v>
      </c>
    </row>
    <row r="58" spans="1:68" ht="9.9499999999999993" customHeight="1" x14ac:dyDescent="0.25">
      <c r="A58" s="119"/>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22"/>
    </row>
    <row r="59" spans="1:68" ht="9.9499999999999993" customHeight="1" x14ac:dyDescent="0.25">
      <c r="A59" s="118"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22">
        <f t="shared" ref="BP59" si="28">BO59+BO60</f>
        <v>82</v>
      </c>
    </row>
    <row r="60" spans="1:68" ht="9.9499999999999993" customHeight="1" x14ac:dyDescent="0.25">
      <c r="A60" s="119"/>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22"/>
    </row>
    <row r="61" spans="1:68" ht="9.9499999999999993" customHeight="1" x14ac:dyDescent="0.25">
      <c r="A61" s="118"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22">
        <f t="shared" ref="BP61" si="29">BO61+BO62</f>
        <v>82</v>
      </c>
    </row>
    <row r="62" spans="1:68" ht="9.9499999999999993" customHeight="1" x14ac:dyDescent="0.25">
      <c r="A62" s="119"/>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22"/>
    </row>
    <row r="63" spans="1:68" ht="9.9499999999999993" customHeight="1" x14ac:dyDescent="0.25">
      <c r="A63" s="118"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22">
        <f t="shared" ref="BP63" si="30">BO63+BO64</f>
        <v>82</v>
      </c>
    </row>
    <row r="64" spans="1:68" ht="9.9499999999999993" customHeight="1" x14ac:dyDescent="0.25">
      <c r="A64" s="119"/>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22"/>
    </row>
    <row r="65" spans="1:68" ht="9.9499999999999993" customHeight="1" x14ac:dyDescent="0.25">
      <c r="A65" s="118"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22">
        <f t="shared" ref="BP65" si="31">BO65+BO66</f>
        <v>82</v>
      </c>
    </row>
    <row r="66" spans="1:68" ht="9.9499999999999993" customHeight="1" x14ac:dyDescent="0.25">
      <c r="A66" s="119"/>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22"/>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8"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22">
        <f>BO3+BO4</f>
        <v>46</v>
      </c>
      <c r="BQ3" s="118">
        <f>82-BP3</f>
        <v>36</v>
      </c>
    </row>
    <row r="4" spans="1:69" ht="9.9499999999999993" customHeight="1" x14ac:dyDescent="0.25">
      <c r="A4" s="119"/>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122"/>
      <c r="BQ4" s="118"/>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22">
        <f t="shared" ref="BP5" si="1">BO5+BO6</f>
        <v>48</v>
      </c>
      <c r="BQ5" s="118">
        <f t="shared" ref="BQ5" si="2">82-BP5</f>
        <v>34</v>
      </c>
    </row>
    <row r="6" spans="1:69" ht="9.9499999999999993" customHeight="1" x14ac:dyDescent="0.25">
      <c r="A6" s="119"/>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1</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24</v>
      </c>
      <c r="BP6" s="122"/>
      <c r="BQ6" s="118"/>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1</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22</v>
      </c>
      <c r="BP7" s="122">
        <f t="shared" ref="BP7" si="3">BO7+BO8</f>
        <v>46</v>
      </c>
      <c r="BQ7" s="118">
        <f t="shared" ref="BQ7" si="4">82-BP7</f>
        <v>36</v>
      </c>
    </row>
    <row r="8" spans="1:69" ht="9.9499999999999993" customHeight="1" x14ac:dyDescent="0.25">
      <c r="A8" s="119"/>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22"/>
      <c r="BQ8" s="118"/>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1</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23</v>
      </c>
      <c r="BP9" s="122">
        <f t="shared" ref="BP9" si="5">BO9+BO10</f>
        <v>47</v>
      </c>
      <c r="BQ9" s="118">
        <f t="shared" ref="BQ9" si="6">82-BP9</f>
        <v>35</v>
      </c>
    </row>
    <row r="10" spans="1:69" ht="9.9499999999999993" customHeight="1" x14ac:dyDescent="0.25">
      <c r="A10" s="119"/>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22"/>
      <c r="BQ10" s="118"/>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1</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23</v>
      </c>
      <c r="BP11" s="122">
        <f t="shared" ref="BP11" si="7">BO11+BO12</f>
        <v>47</v>
      </c>
      <c r="BQ11" s="118">
        <f t="shared" ref="BQ11" si="8">82-BP11</f>
        <v>35</v>
      </c>
    </row>
    <row r="12" spans="1:69" ht="9.9499999999999993" customHeight="1" x14ac:dyDescent="0.25">
      <c r="A12" s="119"/>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22"/>
      <c r="BQ12" s="118"/>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22">
        <f t="shared" ref="BP13" si="9">BO13+BO14</f>
        <v>45</v>
      </c>
      <c r="BQ13" s="118">
        <f t="shared" ref="BQ13" si="10">82-BP13</f>
        <v>37</v>
      </c>
    </row>
    <row r="14" spans="1:69" ht="9.9499999999999993" customHeight="1" x14ac:dyDescent="0.25">
      <c r="A14" s="119"/>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22"/>
      <c r="BQ14" s="118"/>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22">
        <f t="shared" ref="BP15" si="11">BO15+BO16</f>
        <v>47</v>
      </c>
      <c r="BQ15" s="118">
        <f t="shared" ref="BQ15" si="12">82-BP15</f>
        <v>35</v>
      </c>
    </row>
    <row r="16" spans="1:69" ht="9.9499999999999993" customHeight="1" x14ac:dyDescent="0.25">
      <c r="A16" s="119"/>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1</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24</v>
      </c>
      <c r="BP16" s="122"/>
      <c r="BQ16" s="118"/>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22">
        <f t="shared" ref="BP17" si="13">BO17+BO18</f>
        <v>48</v>
      </c>
      <c r="BQ17" s="118">
        <f t="shared" ref="BQ17" si="14">82-BP17</f>
        <v>34</v>
      </c>
    </row>
    <row r="18" spans="1:69" ht="9.9499999999999993" customHeight="1" x14ac:dyDescent="0.25">
      <c r="A18" s="119"/>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1</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25</v>
      </c>
      <c r="BP18" s="122"/>
      <c r="BQ18" s="118"/>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22">
        <f t="shared" ref="BP19" si="15">BO19+BO20</f>
        <v>46</v>
      </c>
      <c r="BQ19" s="118">
        <f t="shared" ref="BQ19" si="16">82-BP19</f>
        <v>36</v>
      </c>
    </row>
    <row r="20" spans="1:69" ht="9.9499999999999993" customHeight="1" x14ac:dyDescent="0.25">
      <c r="A20" s="119"/>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1</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24</v>
      </c>
      <c r="BP20" s="122"/>
      <c r="BQ20" s="118"/>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1</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2</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22</v>
      </c>
      <c r="BP21" s="122">
        <f t="shared" ref="BP21" si="17">BO21+BO22</f>
        <v>47</v>
      </c>
      <c r="BQ21" s="118">
        <f t="shared" ref="BQ21" si="18">82-BP21</f>
        <v>35</v>
      </c>
    </row>
    <row r="22" spans="1:69" ht="9.9499999999999993" customHeight="1" x14ac:dyDescent="0.25">
      <c r="A22" s="119"/>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22"/>
      <c r="BQ22" s="118"/>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2</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23</v>
      </c>
      <c r="BP23" s="122">
        <f t="shared" ref="BP23" si="19">BO23+BO24</f>
        <v>46</v>
      </c>
      <c r="BQ23" s="118">
        <f t="shared" ref="BQ23" si="20">82-BP23</f>
        <v>36</v>
      </c>
    </row>
    <row r="24" spans="1:69" ht="9.9499999999999993" customHeight="1" x14ac:dyDescent="0.25">
      <c r="A24" s="119"/>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122"/>
      <c r="BQ24" s="118"/>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122">
        <f t="shared" ref="BP25" si="21">BO25+BO26</f>
        <v>47</v>
      </c>
      <c r="BQ25" s="118">
        <f t="shared" ref="BQ25" si="22">82-BP25</f>
        <v>35</v>
      </c>
    </row>
    <row r="26" spans="1:69" ht="9.9499999999999993" customHeight="1" x14ac:dyDescent="0.25">
      <c r="A26" s="119"/>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22"/>
      <c r="BQ26" s="118"/>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1</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26</v>
      </c>
      <c r="BP27" s="122">
        <f t="shared" ref="BP27" si="23">BO27+BO28</f>
        <v>44</v>
      </c>
      <c r="BQ27" s="118">
        <f t="shared" ref="BQ27" si="24">82-BP27</f>
        <v>38</v>
      </c>
    </row>
    <row r="28" spans="1:69" ht="9.9499999999999993" customHeight="1" x14ac:dyDescent="0.25">
      <c r="A28" s="119"/>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1</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18</v>
      </c>
      <c r="BP28" s="122"/>
      <c r="BQ28" s="118"/>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1</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25</v>
      </c>
      <c r="BP29" s="122">
        <f t="shared" ref="BP29" si="25">BO29+BO30</f>
        <v>47</v>
      </c>
      <c r="BQ29" s="118">
        <f t="shared" ref="BQ29" si="26">82-BP29</f>
        <v>35</v>
      </c>
    </row>
    <row r="30" spans="1:69" ht="9.9499999999999993" customHeight="1" x14ac:dyDescent="0.25">
      <c r="A30" s="119"/>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22"/>
      <c r="BQ30" s="118"/>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22">
        <f t="shared" ref="BP31" si="27">BO31+BO32</f>
        <v>47</v>
      </c>
      <c r="BQ31" s="118">
        <f t="shared" ref="BQ31" si="28">82-BP31</f>
        <v>35</v>
      </c>
    </row>
    <row r="32" spans="1:69" ht="9.9499999999999993" customHeight="1" x14ac:dyDescent="0.25">
      <c r="A32" s="119"/>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2</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1</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24</v>
      </c>
      <c r="BP32" s="122"/>
      <c r="BQ32" s="118"/>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22">
        <f t="shared" ref="BP33" si="29">BO33+BO34</f>
        <v>49</v>
      </c>
      <c r="BQ33" s="118">
        <f t="shared" ref="BQ33" si="30">82-BP33</f>
        <v>33</v>
      </c>
    </row>
    <row r="34" spans="1:69" ht="9.9499999999999993" customHeight="1" x14ac:dyDescent="0.25">
      <c r="A34" s="119"/>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1</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25</v>
      </c>
      <c r="BP34" s="122"/>
      <c r="BQ34" s="118"/>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22">
        <f t="shared" ref="BP35" si="31">BO35+BO36</f>
        <v>46</v>
      </c>
      <c r="BQ35" s="118">
        <f t="shared" ref="BQ35" si="32">82-BP35</f>
        <v>36</v>
      </c>
    </row>
    <row r="36" spans="1:69" ht="9.9499999999999993" customHeight="1" x14ac:dyDescent="0.25">
      <c r="A36" s="119"/>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1</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23</v>
      </c>
      <c r="BP36" s="122"/>
      <c r="BQ36" s="118"/>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22">
        <f t="shared" ref="BP37" si="33">BO37+BO38</f>
        <v>46</v>
      </c>
      <c r="BQ37" s="118">
        <f t="shared" ref="BQ37" si="34">82-BP37</f>
        <v>36</v>
      </c>
    </row>
    <row r="38" spans="1:69" ht="9.9499999999999993" customHeight="1" x14ac:dyDescent="0.25">
      <c r="A38" s="119"/>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1</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22</v>
      </c>
      <c r="BP38" s="122"/>
      <c r="BQ38" s="118"/>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2</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25</v>
      </c>
      <c r="BP39" s="122">
        <f t="shared" ref="BP39" si="35">BO39+BO40</f>
        <v>47</v>
      </c>
      <c r="BQ39" s="118">
        <f t="shared" ref="BQ39" si="36">82-BP39</f>
        <v>35</v>
      </c>
    </row>
    <row r="40" spans="1:69" ht="9.9499999999999993" customHeight="1" x14ac:dyDescent="0.25">
      <c r="A40" s="119"/>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2</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22</v>
      </c>
      <c r="BP40" s="122"/>
      <c r="BQ40" s="118"/>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1</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2</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26</v>
      </c>
      <c r="BP41" s="122">
        <f t="shared" ref="BP41" si="37">BO41+BO42</f>
        <v>47</v>
      </c>
      <c r="BQ41" s="118">
        <f t="shared" ref="BQ41" si="38">82-BP41</f>
        <v>35</v>
      </c>
    </row>
    <row r="42" spans="1:69" ht="9.9499999999999993" customHeight="1" x14ac:dyDescent="0.25">
      <c r="A42" s="119"/>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22"/>
      <c r="BQ42" s="118"/>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22">
        <f t="shared" ref="BP43" si="39">BO43+BO44</f>
        <v>48</v>
      </c>
      <c r="BQ43" s="118">
        <f t="shared" ref="BQ43" si="40">82-BP43</f>
        <v>34</v>
      </c>
    </row>
    <row r="44" spans="1:69" ht="9.9499999999999993" customHeight="1" x14ac:dyDescent="0.25">
      <c r="A44" s="119"/>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2</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23</v>
      </c>
      <c r="BP44" s="122"/>
      <c r="BQ44" s="118"/>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1</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24</v>
      </c>
      <c r="BP45" s="122">
        <f t="shared" ref="BP45" si="41">BO45+BO46</f>
        <v>49</v>
      </c>
      <c r="BQ45" s="118">
        <f t="shared" ref="BQ45" si="42">82-BP45</f>
        <v>33</v>
      </c>
    </row>
    <row r="46" spans="1:69" ht="9.9499999999999993" customHeight="1" x14ac:dyDescent="0.25">
      <c r="A46" s="119"/>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22"/>
      <c r="BQ46" s="118"/>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22">
        <f t="shared" ref="BP47" si="43">BO47+BO48</f>
        <v>48</v>
      </c>
      <c r="BQ47" s="118">
        <f t="shared" ref="BQ47" si="44">82-BP47</f>
        <v>34</v>
      </c>
    </row>
    <row r="48" spans="1:69" ht="9.9499999999999993" customHeight="1" x14ac:dyDescent="0.25">
      <c r="A48" s="119"/>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1</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1</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24</v>
      </c>
      <c r="BP48" s="122"/>
      <c r="BQ48" s="118"/>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1</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1</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27</v>
      </c>
      <c r="BP49" s="122">
        <f t="shared" ref="BP49" si="45">BO49+BO50</f>
        <v>50</v>
      </c>
      <c r="BQ49" s="118">
        <f t="shared" ref="BQ49" si="46">82-BP49</f>
        <v>32</v>
      </c>
    </row>
    <row r="50" spans="1:69" ht="9.9499999999999993" customHeight="1" x14ac:dyDescent="0.25">
      <c r="A50" s="119"/>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22"/>
      <c r="BQ50" s="118"/>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2</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26</v>
      </c>
      <c r="BP51" s="122">
        <f t="shared" ref="BP51" si="47">BO51+BO52</f>
        <v>48</v>
      </c>
      <c r="BQ51" s="118">
        <f t="shared" ref="BQ51" si="48">82-BP51</f>
        <v>34</v>
      </c>
    </row>
    <row r="52" spans="1:69" ht="9.9499999999999993" customHeight="1" x14ac:dyDescent="0.25">
      <c r="A52" s="119"/>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22"/>
      <c r="BQ52" s="118"/>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1</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2</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24</v>
      </c>
      <c r="BP53" s="122">
        <f t="shared" ref="BP53" si="49">BO53+BO54</f>
        <v>46</v>
      </c>
      <c r="BQ53" s="118">
        <f t="shared" ref="BQ53" si="50">82-BP53</f>
        <v>36</v>
      </c>
    </row>
    <row r="54" spans="1:69" ht="9.9499999999999993" customHeight="1" x14ac:dyDescent="0.25">
      <c r="A54" s="119"/>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22"/>
      <c r="BQ54" s="118"/>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22">
        <f t="shared" ref="BP55" si="51">BO55+BO56</f>
        <v>48</v>
      </c>
      <c r="BQ55" s="118">
        <f t="shared" ref="BQ55" si="52">82-BP55</f>
        <v>34</v>
      </c>
    </row>
    <row r="56" spans="1:69" ht="9.9499999999999993" customHeight="1" x14ac:dyDescent="0.25">
      <c r="A56" s="119"/>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2</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28</v>
      </c>
      <c r="BP56" s="122"/>
      <c r="BQ56" s="118"/>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22">
        <f t="shared" ref="BP57" si="53">BO57+BO58</f>
        <v>46</v>
      </c>
      <c r="BQ57" s="118">
        <f t="shared" ref="BQ57" si="54">82-BP57</f>
        <v>36</v>
      </c>
    </row>
    <row r="58" spans="1:69" ht="9.9499999999999993" customHeight="1" x14ac:dyDescent="0.25">
      <c r="A58" s="119"/>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1</v>
      </c>
      <c r="BL58" s="46"/>
      <c r="BM58" s="45">
        <f>COUNTIFS(DataRegularSeason20242025!$D$2:$D$1315,TotalTeamGames20242025!BM$1,DataRegularSeason20242025!$E$2:$E$1315,TotalTeamGames20242025!$A57,DataRegularSeason20242025!$N$2:$N$1315,1)</f>
        <v>1</v>
      </c>
      <c r="BN58" s="46"/>
      <c r="BO58" s="41">
        <f t="shared" si="0"/>
        <v>23</v>
      </c>
      <c r="BP58" s="122"/>
      <c r="BQ58" s="118"/>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22">
        <f t="shared" ref="BP59" si="55">BO59+BO60</f>
        <v>45</v>
      </c>
      <c r="BQ59" s="118">
        <f t="shared" ref="BQ59" si="56">82-BP59</f>
        <v>37</v>
      </c>
    </row>
    <row r="60" spans="1:69" ht="9.9499999999999993" customHeight="1" x14ac:dyDescent="0.25">
      <c r="A60" s="119"/>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2</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23</v>
      </c>
      <c r="BP60" s="122"/>
      <c r="BQ60" s="118"/>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22">
        <f t="shared" ref="BP61" si="57">BO61+BO62</f>
        <v>47</v>
      </c>
      <c r="BQ61" s="118">
        <f t="shared" ref="BQ61" si="58">82-BP61</f>
        <v>35</v>
      </c>
    </row>
    <row r="62" spans="1:69" ht="9.9499999999999993" customHeight="1" x14ac:dyDescent="0.25">
      <c r="A62" s="119"/>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2</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25</v>
      </c>
      <c r="BP62" s="122"/>
      <c r="BQ62" s="118"/>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1</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22</v>
      </c>
      <c r="BP63" s="122">
        <f t="shared" ref="BP63" si="59">BO63+BO64</f>
        <v>48</v>
      </c>
      <c r="BQ63" s="118">
        <f t="shared" ref="BQ63" si="60">82-BP63</f>
        <v>34</v>
      </c>
    </row>
    <row r="64" spans="1:69" ht="9.9499999999999993" customHeight="1" x14ac:dyDescent="0.25">
      <c r="A64" s="119"/>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22"/>
      <c r="BQ64" s="118"/>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122">
        <f t="shared" ref="BP65" si="61">BO65+BO66</f>
        <v>46</v>
      </c>
      <c r="BQ65" s="118">
        <f t="shared" ref="BQ65" si="62">82-BP65</f>
        <v>36</v>
      </c>
    </row>
    <row r="66" spans="1:69" ht="9.9499999999999993" customHeight="1" x14ac:dyDescent="0.25">
      <c r="A66" s="119"/>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751</v>
      </c>
      <c r="BQ67" s="34">
        <f>SUM(BQ3:BQ66)/2</f>
        <v>561</v>
      </c>
    </row>
    <row r="68" spans="1:69" x14ac:dyDescent="0.25">
      <c r="BP68" s="50">
        <f>2*BP67/SUM(BP3:BQ66)</f>
        <v>0.57240853658536583</v>
      </c>
      <c r="BQ68" s="50">
        <f>2*BQ67/SUM(BP3:BQ66)</f>
        <v>0.42759146341463417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P5" sqref="BP5:BP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46</v>
      </c>
      <c r="BQ3" s="118">
        <f>82-BP3</f>
        <v>36</v>
      </c>
    </row>
    <row r="4" spans="1:69" ht="9.9499999999999993"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22"/>
      <c r="BQ4" s="118"/>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9.9499999999999993"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22">
        <f t="shared" ref="BP7" si="3">BO7+BO8</f>
        <v>46</v>
      </c>
      <c r="BQ7" s="118">
        <f t="shared" ref="BQ7" si="4">82-BP7</f>
        <v>36</v>
      </c>
    </row>
    <row r="8" spans="1:69" ht="9.9499999999999993"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22"/>
      <c r="BQ8" s="118"/>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22">
        <f t="shared" ref="BP9" si="5">BO9+BO10</f>
        <v>44</v>
      </c>
      <c r="BQ9" s="118">
        <f t="shared" ref="BQ9" si="6">82-BP9</f>
        <v>38</v>
      </c>
    </row>
    <row r="10" spans="1:69" ht="9.9499999999999993"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18</v>
      </c>
      <c r="BP10" s="122"/>
      <c r="BQ10" s="118"/>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48</v>
      </c>
      <c r="BQ11" s="118">
        <f t="shared" ref="BQ11" si="8">82-BP11</f>
        <v>34</v>
      </c>
    </row>
    <row r="12" spans="1:69" ht="9.9499999999999993"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22"/>
      <c r="BQ12" s="118"/>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22">
        <f t="shared" ref="BP13" si="9">BO13+BO14</f>
        <v>50</v>
      </c>
      <c r="BQ13" s="118">
        <f t="shared" ref="BQ13" si="10">82-BP13</f>
        <v>32</v>
      </c>
    </row>
    <row r="14" spans="1:69" ht="9.9499999999999993"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45</v>
      </c>
      <c r="BQ15" s="118">
        <f t="shared" ref="BQ15" si="12">82-BP15</f>
        <v>37</v>
      </c>
    </row>
    <row r="16" spans="1:69" ht="9.9499999999999993"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22"/>
      <c r="BQ16" s="118"/>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47</v>
      </c>
      <c r="BQ17" s="118">
        <f t="shared" ref="BQ17" si="14">82-BP17</f>
        <v>35</v>
      </c>
    </row>
    <row r="18" spans="1:69" ht="9.9499999999999993"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22"/>
      <c r="BQ18" s="118"/>
    </row>
    <row r="19" spans="1:69" ht="9.9499999999999993"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47</v>
      </c>
      <c r="BQ19" s="118">
        <f t="shared" ref="BQ19" si="16">82-BP19</f>
        <v>35</v>
      </c>
    </row>
    <row r="20" spans="1:69" ht="9.9499999999999993"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22"/>
      <c r="BQ20" s="118"/>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48</v>
      </c>
      <c r="BQ21" s="118">
        <f t="shared" ref="BQ21" si="18">82-BP21</f>
        <v>34</v>
      </c>
    </row>
    <row r="22" spans="1:69" ht="9.9499999999999993"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22"/>
      <c r="BQ22" s="118"/>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46</v>
      </c>
      <c r="BQ23" s="118">
        <f t="shared" ref="BQ23" si="20">82-BP23</f>
        <v>36</v>
      </c>
    </row>
    <row r="24" spans="1:69" ht="9.9499999999999993"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22"/>
      <c r="BQ24" s="118"/>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22">
        <f t="shared" ref="BP25" si="21">BO25+BO26</f>
        <v>47</v>
      </c>
      <c r="BQ25" s="118">
        <f t="shared" ref="BQ25" si="22">82-BP25</f>
        <v>35</v>
      </c>
    </row>
    <row r="26" spans="1:69" ht="9.9499999999999993"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46</v>
      </c>
      <c r="BQ27" s="118">
        <f t="shared" ref="BQ27" si="24">82-BP27</f>
        <v>36</v>
      </c>
    </row>
    <row r="28" spans="1:69" ht="9.9499999999999993"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22"/>
      <c r="BQ28" s="118"/>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22">
        <f t="shared" ref="BP29" si="25">BO29+BO30</f>
        <v>48</v>
      </c>
      <c r="BQ29" s="118">
        <f t="shared" ref="BQ29" si="26">82-BP29</f>
        <v>34</v>
      </c>
    </row>
    <row r="30" spans="1:69" ht="9.9499999999999993"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46</v>
      </c>
      <c r="BQ31" s="118">
        <f t="shared" ref="BQ31" si="28">82-BP31</f>
        <v>36</v>
      </c>
    </row>
    <row r="32" spans="1:69" ht="9.9499999999999993"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22"/>
      <c r="BQ32" s="118"/>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22">
        <f t="shared" ref="BP33" si="29">BO33+BO34</f>
        <v>48</v>
      </c>
      <c r="BQ33" s="118">
        <f t="shared" ref="BQ33" si="30">82-BP33</f>
        <v>34</v>
      </c>
    </row>
    <row r="34" spans="1:69" ht="9.9499999999999993"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9.9499999999999993"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23</v>
      </c>
      <c r="BP35" s="122">
        <f t="shared" ref="BP35" si="31">BO35+BO36</f>
        <v>47</v>
      </c>
      <c r="BQ35" s="118">
        <f t="shared" ref="BQ35" si="32">82-BP35</f>
        <v>35</v>
      </c>
    </row>
    <row r="36" spans="1:69" ht="9.9499999999999993"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22"/>
      <c r="BQ36" s="118"/>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22">
        <f t="shared" ref="BP37" si="33">BO37+BO38</f>
        <v>47</v>
      </c>
      <c r="BQ37" s="118">
        <f t="shared" ref="BQ37" si="34">82-BP37</f>
        <v>35</v>
      </c>
    </row>
    <row r="38" spans="1:69" ht="9.9499999999999993"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49</v>
      </c>
      <c r="BQ39" s="118">
        <f t="shared" ref="BQ39" si="36">82-BP39</f>
        <v>33</v>
      </c>
    </row>
    <row r="40" spans="1:69" ht="9.9499999999999993"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22"/>
      <c r="BQ40" s="118"/>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46</v>
      </c>
      <c r="BQ41" s="118">
        <f t="shared" ref="BQ41" si="38">82-BP41</f>
        <v>36</v>
      </c>
    </row>
    <row r="42" spans="1:69" ht="9.9499999999999993"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22"/>
      <c r="BQ42" s="118"/>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22">
        <f t="shared" ref="BP43" si="39">BO43+BO44</f>
        <v>47</v>
      </c>
      <c r="BQ43" s="118">
        <f t="shared" ref="BQ43" si="40">82-BP43</f>
        <v>35</v>
      </c>
    </row>
    <row r="44" spans="1:69" ht="9.9499999999999993"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22</v>
      </c>
      <c r="BP44" s="122"/>
      <c r="BQ44" s="118"/>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22">
        <f t="shared" ref="BP45" si="41">BO45+BO46</f>
        <v>48</v>
      </c>
      <c r="BQ45" s="118">
        <f t="shared" ref="BQ45" si="42">82-BP45</f>
        <v>34</v>
      </c>
    </row>
    <row r="46" spans="1:69" ht="9.9499999999999993"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22"/>
      <c r="BQ46" s="118"/>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22">
        <f t="shared" ref="BP47" si="43">BO47+BO48</f>
        <v>49</v>
      </c>
      <c r="BQ47" s="118">
        <f t="shared" ref="BQ47" si="44">82-BP47</f>
        <v>33</v>
      </c>
    </row>
    <row r="48" spans="1:69" ht="9.9499999999999993"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22">
        <f t="shared" ref="BP49" si="45">BO49+BO50</f>
        <v>46</v>
      </c>
      <c r="BQ49" s="118">
        <f t="shared" ref="BQ49" si="46">82-BP49</f>
        <v>36</v>
      </c>
    </row>
    <row r="50" spans="1:69" ht="9.9499999999999993"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9.9499999999999993"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22">
        <f t="shared" ref="BP51" si="47">BO51+BO52</f>
        <v>48</v>
      </c>
      <c r="BQ51" s="118">
        <f t="shared" ref="BQ51" si="48">82-BP51</f>
        <v>34</v>
      </c>
    </row>
    <row r="52" spans="1:69" ht="9.9499999999999993"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22"/>
      <c r="BQ52" s="118"/>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22</v>
      </c>
      <c r="BP53" s="122">
        <f t="shared" ref="BP53" si="49">BO53+BO54</f>
        <v>46</v>
      </c>
      <c r="BQ53" s="118">
        <f t="shared" ref="BQ53" si="50">82-BP53</f>
        <v>36</v>
      </c>
    </row>
    <row r="54" spans="1:69" ht="9.9499999999999993"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22">
        <f t="shared" ref="BP55" si="51">BO55+BO56</f>
        <v>47</v>
      </c>
      <c r="BQ55" s="118">
        <f t="shared" ref="BQ55" si="52">82-BP55</f>
        <v>35</v>
      </c>
    </row>
    <row r="56" spans="1:69" ht="9.9499999999999993"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22"/>
      <c r="BQ56" s="118"/>
    </row>
    <row r="57" spans="1:69" ht="9.9499999999999993"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22">
        <f t="shared" ref="BP57" si="53">BO57+BO58</f>
        <v>47</v>
      </c>
      <c r="BQ57" s="118">
        <f t="shared" ref="BQ57" si="54">82-BP57</f>
        <v>35</v>
      </c>
    </row>
    <row r="58" spans="1:69" ht="9.9499999999999993"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22">
        <f t="shared" ref="BP59" si="55">BO59+BO60</f>
        <v>47</v>
      </c>
      <c r="BQ59" s="118">
        <f t="shared" ref="BQ59" si="56">82-BP59</f>
        <v>35</v>
      </c>
    </row>
    <row r="60" spans="1:69" ht="9.9499999999999993"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22"/>
      <c r="BQ60" s="118"/>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26</v>
      </c>
      <c r="BP61" s="122">
        <f t="shared" ref="BP61" si="57">BO61+BO62</f>
        <v>47</v>
      </c>
      <c r="BQ61" s="118">
        <f t="shared" ref="BQ61" si="58">82-BP61</f>
        <v>35</v>
      </c>
    </row>
    <row r="62" spans="1:69" ht="9.9499999999999993"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2</v>
      </c>
      <c r="BO63" s="37">
        <f t="shared" si="0"/>
        <v>24</v>
      </c>
      <c r="BP63" s="122">
        <f t="shared" ref="BP63" si="59">BO63+BO64</f>
        <v>46</v>
      </c>
      <c r="BQ63" s="118">
        <f t="shared" ref="BQ63" si="60">82-BP63</f>
        <v>36</v>
      </c>
    </row>
    <row r="64" spans="1:69" ht="9.9499999999999993"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48</v>
      </c>
      <c r="BQ65" s="118">
        <f t="shared" ref="BQ65" si="62">82-BP65</f>
        <v>34</v>
      </c>
    </row>
    <row r="66" spans="1:69" ht="9.9499999999999993"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2</v>
      </c>
      <c r="BL66" s="46"/>
      <c r="BM66" s="45"/>
      <c r="BN66" s="46"/>
      <c r="BO66" s="41">
        <f t="shared" si="0"/>
        <v>28</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751</v>
      </c>
      <c r="BQ67" s="34">
        <f>SUM(BQ3:BQ66)/2</f>
        <v>561</v>
      </c>
    </row>
    <row r="68" spans="1:69" x14ac:dyDescent="0.25">
      <c r="BP68" s="50">
        <f>2*BP67/SUM(BP3:BQ66)</f>
        <v>0.57240853658536583</v>
      </c>
      <c r="BQ68" s="50">
        <f>2*BQ67/SUM(BP3:BQ66)</f>
        <v>0.42759146341463417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4"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22">
        <f>BO3+BO4</f>
        <v>37</v>
      </c>
      <c r="BQ3" s="118">
        <f>82-BP3</f>
        <v>45</v>
      </c>
      <c r="BT3" s="44">
        <f>DataRegularSeason20242025!$A$3:$A$8</f>
        <v>45569</v>
      </c>
    </row>
    <row r="4" spans="1:72" s="34" customFormat="1" ht="9.9499999999999993" customHeight="1" x14ac:dyDescent="0.2">
      <c r="A4" s="119"/>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122"/>
      <c r="BQ4" s="118"/>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22">
        <f t="shared" ref="BP5" si="1">BO5+BO6</f>
        <v>45</v>
      </c>
      <c r="BQ5" s="118">
        <f t="shared" ref="BQ5" si="2">82-BP5</f>
        <v>37</v>
      </c>
    </row>
    <row r="6" spans="1:72" s="34" customFormat="1" ht="9.9499999999999993" customHeight="1" x14ac:dyDescent="0.2">
      <c r="A6" s="119"/>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1</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22</v>
      </c>
      <c r="BP6" s="122"/>
      <c r="BQ6" s="118"/>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1</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16</v>
      </c>
      <c r="BP7" s="122">
        <f t="shared" ref="BP7" si="3">BO7+BO8</f>
        <v>34</v>
      </c>
      <c r="BQ7" s="118">
        <f t="shared" ref="BQ7" si="4">82-BP7</f>
        <v>48</v>
      </c>
    </row>
    <row r="8" spans="1:72" s="34" customFormat="1" ht="9.9499999999999993" customHeight="1" x14ac:dyDescent="0.2">
      <c r="A8" s="119"/>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22"/>
      <c r="BQ8" s="118"/>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1</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19</v>
      </c>
      <c r="BP9" s="122">
        <f t="shared" ref="BP9" si="5">BO9+BO10</f>
        <v>41</v>
      </c>
      <c r="BQ9" s="118">
        <f t="shared" ref="BQ9" si="6">82-BP9</f>
        <v>41</v>
      </c>
    </row>
    <row r="10" spans="1:72" s="34" customFormat="1" ht="9.9499999999999993" customHeight="1" x14ac:dyDescent="0.2">
      <c r="A10" s="119"/>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22"/>
      <c r="BQ10" s="118"/>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1</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19</v>
      </c>
      <c r="BP11" s="122">
        <f t="shared" ref="BP11" si="7">BO11+BO12</f>
        <v>38</v>
      </c>
      <c r="BQ11" s="118">
        <f t="shared" ref="BQ11" si="8">82-BP11</f>
        <v>44</v>
      </c>
    </row>
    <row r="12" spans="1:72" s="34" customFormat="1" ht="9.9499999999999993" customHeight="1" x14ac:dyDescent="0.2">
      <c r="A12" s="119"/>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22"/>
      <c r="BQ12" s="118"/>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22">
        <f t="shared" ref="BP13" si="9">BO13+BO14</f>
        <v>43</v>
      </c>
      <c r="BQ13" s="118">
        <f t="shared" ref="BQ13" si="10">82-BP13</f>
        <v>39</v>
      </c>
    </row>
    <row r="14" spans="1:72" s="34" customFormat="1" ht="9.9499999999999993" customHeight="1" x14ac:dyDescent="0.2">
      <c r="A14" s="119"/>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22"/>
      <c r="BQ14" s="118"/>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22">
        <f t="shared" ref="BP15" si="11">BO15+BO16</f>
        <v>41</v>
      </c>
      <c r="BQ15" s="118">
        <f t="shared" ref="BQ15" si="12">82-BP15</f>
        <v>41</v>
      </c>
    </row>
    <row r="16" spans="1:72" s="34" customFormat="1" ht="9.9499999999999993" customHeight="1" x14ac:dyDescent="0.2">
      <c r="A16" s="119"/>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1</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20</v>
      </c>
      <c r="BP16" s="122"/>
      <c r="BQ16" s="118"/>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22">
        <f t="shared" ref="BP17" si="13">BO17+BO18</f>
        <v>42</v>
      </c>
      <c r="BQ17" s="118">
        <f t="shared" ref="BQ17" si="14">82-BP17</f>
        <v>40</v>
      </c>
    </row>
    <row r="18" spans="1:69" s="34" customFormat="1" ht="9.9499999999999993" customHeight="1" x14ac:dyDescent="0.2">
      <c r="A18" s="119"/>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1</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22</v>
      </c>
      <c r="BP18" s="122"/>
      <c r="BQ18" s="118"/>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22">
        <f t="shared" ref="BP19" si="15">BO19+BO20</f>
        <v>35</v>
      </c>
      <c r="BQ19" s="118">
        <f t="shared" ref="BQ19" si="16">82-BP19</f>
        <v>47</v>
      </c>
    </row>
    <row r="20" spans="1:69" s="34" customFormat="1" ht="9.9499999999999993" customHeight="1" x14ac:dyDescent="0.2">
      <c r="A20" s="119"/>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1</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18</v>
      </c>
      <c r="BP20" s="122"/>
      <c r="BQ20" s="118"/>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1</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2</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18</v>
      </c>
      <c r="BP21" s="122">
        <f t="shared" ref="BP21" si="17">BO21+BO22</f>
        <v>38</v>
      </c>
      <c r="BQ21" s="118">
        <f t="shared" ref="BQ21" si="18">82-BP21</f>
        <v>44</v>
      </c>
    </row>
    <row r="22" spans="1:69" s="34" customFormat="1" ht="9.9499999999999993" customHeight="1" x14ac:dyDescent="0.2">
      <c r="A22" s="119"/>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22"/>
      <c r="BQ22" s="118"/>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2</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22</v>
      </c>
      <c r="BP23" s="122">
        <f t="shared" ref="BP23" si="19">BO23+BO24</f>
        <v>43</v>
      </c>
      <c r="BQ23" s="118">
        <f t="shared" ref="BQ23" si="20">82-BP23</f>
        <v>39</v>
      </c>
    </row>
    <row r="24" spans="1:69" s="34" customFormat="1" ht="9.9499999999999993" customHeight="1" x14ac:dyDescent="0.2">
      <c r="A24" s="119"/>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122"/>
      <c r="BQ24" s="118"/>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122">
        <f t="shared" ref="BP25" si="21">BO25+BO26</f>
        <v>45</v>
      </c>
      <c r="BQ25" s="118">
        <f t="shared" ref="BQ25" si="22">82-BP25</f>
        <v>37</v>
      </c>
    </row>
    <row r="26" spans="1:69" s="34" customFormat="1" ht="9.9499999999999993" customHeight="1" x14ac:dyDescent="0.2">
      <c r="A26" s="119"/>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22"/>
      <c r="BQ26" s="118"/>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1</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21</v>
      </c>
      <c r="BP27" s="122">
        <f t="shared" ref="BP27" si="23">BO27+BO28</f>
        <v>38</v>
      </c>
      <c r="BQ27" s="118">
        <f t="shared" ref="BQ27" si="24">82-BP27</f>
        <v>44</v>
      </c>
    </row>
    <row r="28" spans="1:69" s="34" customFormat="1" ht="9.9499999999999993" customHeight="1" x14ac:dyDescent="0.2">
      <c r="A28" s="119"/>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1</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17</v>
      </c>
      <c r="BP28" s="122"/>
      <c r="BQ28" s="118"/>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1</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23</v>
      </c>
      <c r="BP29" s="122">
        <f t="shared" ref="BP29" si="25">BO29+BO30</f>
        <v>41</v>
      </c>
      <c r="BQ29" s="118">
        <f t="shared" ref="BQ29" si="26">82-BP29</f>
        <v>41</v>
      </c>
    </row>
    <row r="30" spans="1:69" s="34" customFormat="1" ht="9.9499999999999993" customHeight="1" x14ac:dyDescent="0.2">
      <c r="A30" s="119"/>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22"/>
      <c r="BQ30" s="118"/>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22">
        <f t="shared" ref="BP31" si="27">BO31+BO32</f>
        <v>17</v>
      </c>
      <c r="BQ31" s="118">
        <f t="shared" ref="BQ31" si="28">82-BP31</f>
        <v>65</v>
      </c>
    </row>
    <row r="32" spans="1:69" s="34" customFormat="1" ht="9.9499999999999993" customHeight="1" x14ac:dyDescent="0.2">
      <c r="A32" s="119"/>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22"/>
      <c r="BQ32" s="118"/>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22">
        <f t="shared" ref="BP33" si="29">BO33+BO34</f>
        <v>40</v>
      </c>
      <c r="BQ33" s="118">
        <f t="shared" ref="BQ33" si="30">82-BP33</f>
        <v>42</v>
      </c>
    </row>
    <row r="34" spans="1:69" s="34" customFormat="1" ht="9.9499999999999993" customHeight="1" x14ac:dyDescent="0.2">
      <c r="A34" s="119"/>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22"/>
      <c r="BQ34" s="118"/>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22">
        <f t="shared" ref="BP35" si="31">BO35+BO36</f>
        <v>41</v>
      </c>
      <c r="BQ35" s="118">
        <f t="shared" ref="BQ35" si="32">82-BP35</f>
        <v>41</v>
      </c>
    </row>
    <row r="36" spans="1:69" s="34" customFormat="1" ht="9.9499999999999993" customHeight="1" x14ac:dyDescent="0.2">
      <c r="A36" s="119"/>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1</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20</v>
      </c>
      <c r="BP36" s="122"/>
      <c r="BQ36" s="118"/>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22">
        <f t="shared" ref="BP37" si="33">BO37+BO38</f>
        <v>35</v>
      </c>
      <c r="BQ37" s="118">
        <f t="shared" ref="BQ37" si="34">82-BP37</f>
        <v>47</v>
      </c>
    </row>
    <row r="38" spans="1:69" s="34" customFormat="1" ht="9.9499999999999993" customHeight="1" x14ac:dyDescent="0.2">
      <c r="A38" s="119"/>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1</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18</v>
      </c>
      <c r="BP38" s="122"/>
      <c r="BQ38" s="118"/>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22">
        <f t="shared" ref="BP39" si="35">BO39+BO40</f>
        <v>38</v>
      </c>
      <c r="BQ39" s="118">
        <f t="shared" ref="BQ39" si="36">82-BP39</f>
        <v>44</v>
      </c>
    </row>
    <row r="40" spans="1:69" s="34" customFormat="1" ht="9.9499999999999993" customHeight="1" x14ac:dyDescent="0.2">
      <c r="A40" s="119"/>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22"/>
      <c r="BQ40" s="118"/>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22">
        <f t="shared" ref="BP41" si="37">BO41+BO42</f>
        <v>13</v>
      </c>
      <c r="BQ41" s="118">
        <f t="shared" ref="BQ41" si="38">82-BP41</f>
        <v>69</v>
      </c>
    </row>
    <row r="42" spans="1:69" s="34" customFormat="1" ht="9.9499999999999993" customHeight="1" x14ac:dyDescent="0.2">
      <c r="A42" s="119"/>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22"/>
      <c r="BQ42" s="118"/>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22">
        <f t="shared" ref="BP43" si="39">BO43+BO44</f>
        <v>42</v>
      </c>
      <c r="BQ43" s="118">
        <f t="shared" ref="BQ43" si="40">82-BP43</f>
        <v>40</v>
      </c>
    </row>
    <row r="44" spans="1:69" s="34" customFormat="1" ht="9.9499999999999993" customHeight="1" x14ac:dyDescent="0.2">
      <c r="A44" s="119"/>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2</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20</v>
      </c>
      <c r="BP44" s="122"/>
      <c r="BQ44" s="118"/>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1</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21</v>
      </c>
      <c r="BP45" s="122">
        <f t="shared" ref="BP45" si="41">BO45+BO46</f>
        <v>44</v>
      </c>
      <c r="BQ45" s="118">
        <f t="shared" ref="BQ45" si="42">82-BP45</f>
        <v>38</v>
      </c>
    </row>
    <row r="46" spans="1:69" s="34" customFormat="1" ht="9.9499999999999993" customHeight="1" x14ac:dyDescent="0.2">
      <c r="A46" s="119"/>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22"/>
      <c r="BQ46" s="118"/>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22">
        <f t="shared" ref="BP47" si="43">BO47+BO48</f>
        <v>39</v>
      </c>
      <c r="BQ47" s="118">
        <f t="shared" ref="BQ47" si="44">82-BP47</f>
        <v>43</v>
      </c>
    </row>
    <row r="48" spans="1:69" s="34" customFormat="1" ht="9.9499999999999993" customHeight="1" x14ac:dyDescent="0.2">
      <c r="A48" s="119"/>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1</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1</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19</v>
      </c>
      <c r="BP48" s="122"/>
      <c r="BQ48" s="118"/>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1</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1</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22</v>
      </c>
      <c r="BP49" s="122">
        <f t="shared" ref="BP49" si="45">BO49+BO50</f>
        <v>41</v>
      </c>
      <c r="BQ49" s="118">
        <f t="shared" ref="BQ49" si="46">82-BP49</f>
        <v>41</v>
      </c>
    </row>
    <row r="50" spans="1:69" s="34" customFormat="1" ht="9.9499999999999993" customHeight="1" x14ac:dyDescent="0.2">
      <c r="A50" s="119"/>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22"/>
      <c r="BQ50" s="118"/>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1</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22</v>
      </c>
      <c r="BP51" s="122">
        <f t="shared" ref="BP51" si="47">BO51+BO52</f>
        <v>40</v>
      </c>
      <c r="BQ51" s="118">
        <f t="shared" ref="BQ51" si="48">82-BP51</f>
        <v>42</v>
      </c>
    </row>
    <row r="52" spans="1:69" s="34" customFormat="1" ht="9.9499999999999993" customHeight="1" x14ac:dyDescent="0.2">
      <c r="A52" s="119"/>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22"/>
      <c r="BQ52" s="118"/>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1</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22</v>
      </c>
      <c r="BP53" s="122">
        <f t="shared" ref="BP53" si="49">BO53+BO54</f>
        <v>40</v>
      </c>
      <c r="BQ53" s="118">
        <f t="shared" ref="BQ53" si="50">82-BP53</f>
        <v>42</v>
      </c>
    </row>
    <row r="54" spans="1:69" s="34" customFormat="1" ht="9.9499999999999993" customHeight="1" x14ac:dyDescent="0.2">
      <c r="A54" s="119"/>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22"/>
      <c r="BQ54" s="118"/>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22">
        <f t="shared" ref="BP55" si="51">BO55+BO56</f>
        <v>40</v>
      </c>
      <c r="BQ55" s="118">
        <f t="shared" ref="BQ55" si="52">82-BP55</f>
        <v>42</v>
      </c>
    </row>
    <row r="56" spans="1:69" s="34" customFormat="1" ht="9.9499999999999993" customHeight="1" x14ac:dyDescent="0.2">
      <c r="A56" s="119"/>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1</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22</v>
      </c>
      <c r="BP56" s="122"/>
      <c r="BQ56" s="118"/>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22">
        <f t="shared" ref="BP57" si="53">BO57+BO58</f>
        <v>39</v>
      </c>
      <c r="BQ57" s="118">
        <f t="shared" ref="BQ57" si="54">82-BP57</f>
        <v>43</v>
      </c>
    </row>
    <row r="58" spans="1:69" s="34" customFormat="1" ht="9.9499999999999993" customHeight="1" x14ac:dyDescent="0.2">
      <c r="A58" s="119"/>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1</v>
      </c>
      <c r="BL58" s="46"/>
      <c r="BM58" s="45">
        <f>COUNTIFS(DataRegularSeason20242025!$E$2:$E$1315,WatchedGames20242025!$A57,DataRegularSeason20242025!$D$2:$D$1315,WatchedGames20242025!BM$1,DataRegularSeason20242025!$N$2:$N$1315,1, DataRegularSeason20242025!$R$2:$R$1315,1)</f>
        <v>1</v>
      </c>
      <c r="BN58" s="46"/>
      <c r="BO58" s="41">
        <f t="shared" si="0"/>
        <v>18</v>
      </c>
      <c r="BP58" s="122"/>
      <c r="BQ58" s="118"/>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22">
        <f t="shared" ref="BP59" si="55">BO59+BO60</f>
        <v>41</v>
      </c>
      <c r="BQ59" s="118">
        <f t="shared" ref="BQ59" si="56">82-BP59</f>
        <v>41</v>
      </c>
    </row>
    <row r="60" spans="1:69" s="34" customFormat="1" ht="9.9499999999999993" customHeight="1" x14ac:dyDescent="0.2">
      <c r="A60" s="119"/>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2</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21</v>
      </c>
      <c r="BP60" s="122"/>
      <c r="BQ60" s="118"/>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22">
        <f t="shared" ref="BP61" si="57">BO61+BO62</f>
        <v>39</v>
      </c>
      <c r="BQ61" s="118">
        <f t="shared" ref="BQ61" si="58">82-BP61</f>
        <v>43</v>
      </c>
    </row>
    <row r="62" spans="1:69" s="34" customFormat="1" ht="9.9499999999999993" customHeight="1" x14ac:dyDescent="0.2">
      <c r="A62" s="119"/>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1</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20</v>
      </c>
      <c r="BP62" s="122"/>
      <c r="BQ62" s="118"/>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1</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20</v>
      </c>
      <c r="BP63" s="122">
        <f t="shared" ref="BP63" si="59">BO63+BO64</f>
        <v>46</v>
      </c>
      <c r="BQ63" s="118">
        <f t="shared" ref="BQ63" si="60">82-BP63</f>
        <v>36</v>
      </c>
    </row>
    <row r="64" spans="1:69" s="34" customFormat="1" ht="9.9499999999999993" customHeight="1" x14ac:dyDescent="0.2">
      <c r="A64" s="119"/>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22"/>
      <c r="BQ64" s="118"/>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122">
        <f t="shared" ref="BP65" si="61">BO65+BO66</f>
        <v>38</v>
      </c>
      <c r="BQ65" s="118">
        <f t="shared" ref="BQ65" si="62">82-BP65</f>
        <v>44</v>
      </c>
    </row>
    <row r="66" spans="1:69" s="34" customFormat="1" ht="9.9499999999999993" customHeight="1" x14ac:dyDescent="0.2">
      <c r="A66" s="119"/>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22"/>
      <c r="BQ66" s="118"/>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617</v>
      </c>
      <c r="BQ67" s="33">
        <f>SUM(BQ3:BQ66)/2</f>
        <v>695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B1" activePane="topRight" state="frozen"/>
      <selection pane="topRight" activeCell="E22" sqref="E2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42578125" style="2" customWidth="1"/>
    <col min="37" max="37" width="3.140625" customWidth="1"/>
    <col min="38" max="38" width="3" customWidth="1"/>
    <col min="39" max="40" width="8.7109375" style="15" customWidth="1"/>
    <col min="41" max="42" width="4" bestFit="1" customWidth="1"/>
    <col min="43" max="44" width="4" customWidth="1"/>
    <col min="45" max="45" width="8.140625" customWidth="1"/>
    <col min="46" max="46" width="3.7109375" customWidth="1"/>
    <col min="47" max="47" width="3" bestFit="1" customWidth="1"/>
    <col min="48" max="48" width="4.140625"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0.82608695652173914</v>
      </c>
      <c r="F2">
        <f>COUNTIFS(DataRegularSeason20242025!$N$3:$N$1315,1,DataRegularSeason20242025!$D$3:$D$1315,$A2)</f>
        <v>22</v>
      </c>
      <c r="G2">
        <f>41-Table3[[#This Row],[GP_A]]</f>
        <v>19</v>
      </c>
      <c r="H2">
        <f>COUNTIFS(DataRegularSeason20242025!$E$3:$E$1315,$A2,DataRegularSeason20242025!$N$3:$N$1315,1)</f>
        <v>24</v>
      </c>
      <c r="I2">
        <f>41-Table3[[#This Row],[GP_H]]</f>
        <v>17</v>
      </c>
      <c r="J2">
        <f>F2+H2</f>
        <v>46</v>
      </c>
      <c r="K2">
        <f>82-Table3[[#This Row],[GP]]</f>
        <v>36</v>
      </c>
      <c r="L2">
        <f>COUNTIFS(DataRegularSeason20242025!$D$3:$D$1315,$A2, DataRegularSeason20242025!$L$3:$L$1315, $A2,DataRegularSeason20242025!$N$3:$N$1315,1)</f>
        <v>15</v>
      </c>
      <c r="M2">
        <f>COUNTIFS(DataRegularSeason20242025!$D$3:$D$1315,$A2, DataRegularSeason20242025!$L$3:$L$1315, $A2,DataRegularSeason20242025!$N$3:$N$1315,1,DataRegularSeason20242025!$M$3:$M$1315,"REG")</f>
        <v>12</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31</v>
      </c>
      <c r="AC2">
        <f>Table3[[#This Row],[L_A]]+Table3[[#This Row],[L_H]]</f>
        <v>15</v>
      </c>
      <c r="AD2">
        <f>Table3[[#This Row],[RW_A]]+Table3[[#This Row],[RW_H]]</f>
        <v>26</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67</v>
      </c>
      <c r="AL2">
        <f>(3*(Table3[[#This Row],[RW_A]]+Table3[[#This Row],[RW_H]]))+(2*(Table3[[#This Row],[OTW_A]]+Table3[[#This Row],[SOW_A]]+Table3[[#This Row],[OTW_H]]+Table3[[#This Row],[SOW_H]]))+Table3[[#This Row],[OTL_A]]+Table3[[#This Row],[SOL_A]]+Table3[[#This Row],[OTL_H]]+Table3[[#This Row],[SOL_H]]</f>
        <v>93</v>
      </c>
      <c r="AM2" s="15">
        <f>Table3[[#This Row],[PTS]]/(2*Table3[[#This Row],[GP]])</f>
        <v>0.72826086956521741</v>
      </c>
      <c r="AN2" s="15">
        <f>Table3[[#This Row],[PTS2]]/(3*Table3[[#This Row],[GP]])</f>
        <v>0.67391304347826086</v>
      </c>
      <c r="AO2">
        <f>(2*Table3[[#This Row],[GR]])+Table3[[#This Row],[PTS]]</f>
        <v>139</v>
      </c>
      <c r="AP2">
        <f>(3*Table3[[#This Row],[GR]])+Table3[[#This Row],[PTS2]]</f>
        <v>201</v>
      </c>
      <c r="AQ2">
        <f>Table3[[#This Row],[PTS]]+(2 * Table3[[#This Row],[GR]] * Table3[[#This Row],[PTS%]])</f>
        <v>119.43478260869566</v>
      </c>
      <c r="AR2">
        <f>Table3[[#This Row],[PTS2]]+(3 * Table3[[#This Row],[GR]] * Table3[[#This Row],[PTS%2]])</f>
        <v>165.78260869565219</v>
      </c>
      <c r="AS2" s="20" t="str">
        <f>_xlfn.CONCAT(TEXT(Table3[[#This Row],[W]], "0"), "-", TEXT(Table3[[#This Row],[RL]],"0"), "-", TEXT(Table3[[#This Row],[OTL]]+Table3[[#This Row],[SOL]], "0"))</f>
        <v>31-10-5</v>
      </c>
      <c r="AT2">
        <f>COUNTIFS(DataRegularSeason20242025!$D$3:$D$1315,Table3[[#This Row],[Teams]],DataRegularSeason20242025!$K$3:$K$1315,0)</f>
        <v>1</v>
      </c>
      <c r="AU2">
        <f>SUMIF(DataRegularSeason20242025!$D$3:$D$1315,$A2, DataRegularSeason20242025!$J$3:$J$1315)</f>
        <v>82</v>
      </c>
      <c r="AV2">
        <f>SUMIF(DataRegularSeason20242025!$D$3:$D$1315,$A2, DataRegularSeason20242025!$K$3:$K$1315)</f>
        <v>57</v>
      </c>
      <c r="AW2">
        <f>AU2-AV2</f>
        <v>25</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167</v>
      </c>
      <c r="BC2">
        <f>AV2+AZ2</f>
        <v>116</v>
      </c>
      <c r="BD2">
        <f>BB2-BC2</f>
        <v>51</v>
      </c>
      <c r="BE2" s="17">
        <f>Table3[[#This Row],[GF]]/Table3[[#This Row],[GP]]</f>
        <v>3.6304347826086958</v>
      </c>
      <c r="BF2" s="17">
        <f>Table3[[#This Row],[GA]]/Table3[[#This Row],[GP]]</f>
        <v>2.5217391304347827</v>
      </c>
      <c r="BG2" s="17">
        <f>(Table3[[#This Row],[GF]]-Table3[[#This Row],[GA]])/Table3[[#This Row],[GP]]</f>
        <v>1.1086956521739131</v>
      </c>
      <c r="BH2" s="49" t="str">
        <f>_xlfn.CONCAT(TEXT(Table3[[#This Row],[W_H]], "0"), "-", TEXT(Table3[[#This Row],[RL_H]],"0"), "-", TEXT(Table3[[#This Row],[OTL_H]]+Table3[[#This Row],[SOL_H]], "0"))</f>
        <v>16-4-4</v>
      </c>
      <c r="BI2" s="49" t="str">
        <f>_xlfn.CONCAT(TEXT(Table3[[#This Row],[W_A]], "0"), "-", TEXT(Table3[[#This Row],[RL_A]],"0"), "-", TEXT(Table3[[#This Row],[OTL_A]]+Table3[[#This Row],[SOL_A]], "0"))</f>
        <v>15-6-1</v>
      </c>
      <c r="BJ2" s="49">
        <f>((2*(Table3[[#This Row],[W_H]]))+Table3[[#This Row],[OTL_H]]+Table3[[#This Row],[SOL_H]])/(2*Table3[[#This Row],[GP_H]])</f>
        <v>0.75</v>
      </c>
      <c r="BK2" s="49">
        <f>((2*(Table3[[#This Row],[W_A]]))+Table3[[#This Row],[OTL_A]]+Table3[[#This Row],[SOL_A]])/(2*Table3[[#This Row],[GP_A]])</f>
        <v>0.70454545454545459</v>
      </c>
      <c r="BL2" s="21">
        <f>(Table3[[#This Row],[W]]*$CG$3)+(Table3[[#This Row],[L]]*$CG$4)+(Table3[[#This Row],[GF]]*$CG$5)+(Table3[[#This Row],[GA]]*$CG$6)</f>
        <v>56.65</v>
      </c>
      <c r="BM2" s="21">
        <f>(82*(((Table3[[#This Row],[PTS%]]*$CG$3)+((1-Table3[[#This Row],[PTS%]])*$CG$4)+(Table3[[#This Row],[GF]]*$CG$5)+(Table3[[#This Row],[GA]]*$CG$6))/Table3[[#This Row],[GP]])) + (Table3[[#This Row],[W]]*$CG$3)+(Table3[[#This Row],[L]]*$CG$4)+(Table3[[#This Row],[GF]]*$CG$5)+(Table3[[#This Row],[GA]]*$CG$6)</f>
        <v>122.77703213610587</v>
      </c>
      <c r="BN2">
        <f>COUNTIFS(DataRegularSeason20242025!$D$3:$D$1315,$A2,DataRegularSeason20242025!$H$3:$H$1315, $A2)</f>
        <v>17</v>
      </c>
      <c r="BO2">
        <f>COUNTIFS(DataRegularSeason20242025!$E$3:$E$1315,$A2,DataRegularSeason20242025!$H$3:$H$1315, $A2)</f>
        <v>19</v>
      </c>
      <c r="BP2">
        <f>BN2+BO2</f>
        <v>36</v>
      </c>
      <c r="BQ2">
        <f>F2-BN2</f>
        <v>5</v>
      </c>
      <c r="BR2">
        <f>H2-BO2</f>
        <v>5</v>
      </c>
      <c r="BS2">
        <f>BQ2+BR2</f>
        <v>10</v>
      </c>
      <c r="BV2">
        <v>2018</v>
      </c>
      <c r="BW2" t="e">
        <f>INDEX(Table2[AwayTeam], Table3[[#This Row],[Column2]])</f>
        <v>#VALUE!</v>
      </c>
      <c r="BX2" t="e">
        <f>LARGE((Table2[[#This Row],[AwayTeam]]=Table3[[#This Row],[Teams]]), 1)</f>
        <v>#VALUE!</v>
      </c>
      <c r="CA2" t="s">
        <v>1461</v>
      </c>
      <c r="CB2">
        <f>SUM($J$2:$J$33)/2</f>
        <v>751</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46</v>
      </c>
      <c r="E3" s="15">
        <f>Table3[[#This Row],[Watched]]/Table3[[#This Row],[GP]]</f>
        <v>0.95833333333333337</v>
      </c>
      <c r="F3">
        <f>COUNTIFS(DataRegularSeason20242025!$N$3:$N$1315,1,DataRegularSeason20242025!$D$3:$D$1315,$A3)</f>
        <v>22</v>
      </c>
      <c r="G3">
        <f>41-Table3[[#This Row],[GP_A]]</f>
        <v>19</v>
      </c>
      <c r="H3">
        <f>COUNTIFS(DataRegularSeason20242025!$E$3:$E$1315,$A3,DataRegularSeason20242025!$N$3:$N$1315,1)</f>
        <v>26</v>
      </c>
      <c r="I3">
        <f>41-Table3[[#This Row],[GP_H]]</f>
        <v>15</v>
      </c>
      <c r="J3">
        <f>F3+H3</f>
        <v>48</v>
      </c>
      <c r="K3">
        <f>82-Table3[[#This Row],[GP]]</f>
        <v>34</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9</v>
      </c>
      <c r="Q3">
        <f>COUNTIFS(DataRegularSeason20242025!$D$3:$D$1315,$A3, DataRegularSeason20242025!$S$3:$S$1315, $A3,DataRegularSeason20242025!$M$3:$M$1315,"REG")</f>
        <v>9</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17</v>
      </c>
      <c r="AD3">
        <f>Table3[[#This Row],[RW_A]]+Table3[[#This Row],[RW_H]]</f>
        <v>27</v>
      </c>
      <c r="AE3">
        <f>Table3[[#This Row],[RL_A]]+Table3[[#This Row],[RL_H]]</f>
        <v>14</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0.67708333333333337</v>
      </c>
      <c r="AN3" s="15">
        <f>Table3[[#This Row],[PTS2]]/(3*Table3[[#This Row],[GP]])</f>
        <v>0.63888888888888884</v>
      </c>
      <c r="AO3">
        <f>(2*Table3[[#This Row],[GR]])+Table3[[#This Row],[PTS]]</f>
        <v>133</v>
      </c>
      <c r="AP3">
        <f>(3*Table3[[#This Row],[GR]])+Table3[[#This Row],[PTS2]]</f>
        <v>194</v>
      </c>
      <c r="AQ3">
        <f>Table3[[#This Row],[PTS]]+(2 * Table3[[#This Row],[GR]] * Table3[[#This Row],[PTS%]])</f>
        <v>111.04166666666667</v>
      </c>
      <c r="AR3">
        <f>Table3[[#This Row],[PTS2]]+(3 * Table3[[#This Row],[GR]] * Table3[[#This Row],[PTS%2]])</f>
        <v>157.16666666666666</v>
      </c>
      <c r="AS3" s="20" t="str">
        <f>_xlfn.CONCAT(TEXT(Table3[[#This Row],[W]], "0"), "-", TEXT(Table3[[#This Row],[RL]],"0"), "-", TEXT(Table3[[#This Row],[OTL]]+Table3[[#This Row],[SOL]], "0"))</f>
        <v>31-14-3</v>
      </c>
      <c r="AT3">
        <f>COUNTIFS(DataRegularSeason20242025!$D$3:$D$1315,Table3[[#This Row],[Teams]],DataRegularSeason20242025!$K$3:$K$1315,0)</f>
        <v>1</v>
      </c>
      <c r="AU3">
        <f>SUMIF(DataRegularSeason20242025!$D$3:$D$1315,$A3, DataRegularSeason20242025!$J$3:$J$1315)</f>
        <v>73</v>
      </c>
      <c r="AV3">
        <f>SUMIF(DataRegularSeason20242025!$D$3:$D$1315,$A3, DataRegularSeason20242025!$K$3:$K$1315)</f>
        <v>63</v>
      </c>
      <c r="AW3">
        <f>AU3-AV3</f>
        <v>10</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167</v>
      </c>
      <c r="BC3">
        <f>AV3+AZ3</f>
        <v>118</v>
      </c>
      <c r="BD3">
        <f>BB3-BC3</f>
        <v>49</v>
      </c>
      <c r="BE3" s="17">
        <f>Table3[[#This Row],[GF]]/Table3[[#This Row],[GP]]</f>
        <v>3.4791666666666665</v>
      </c>
      <c r="BF3" s="17">
        <f>Table3[[#This Row],[GA]]/Table3[[#This Row],[GP]]</f>
        <v>2.4583333333333335</v>
      </c>
      <c r="BG3" s="17">
        <f>(Table3[[#This Row],[GF]]-Table3[[#This Row],[GA]])/Table3[[#This Row],[GP]]</f>
        <v>1.0208333333333333</v>
      </c>
      <c r="BH3" s="49" t="str">
        <f>_xlfn.CONCAT(TEXT(Table3[[#This Row],[W_H]], "0"), "-", TEXT(Table3[[#This Row],[RL_H]],"0"), "-", TEXT(Table3[[#This Row],[OTL_H]]+Table3[[#This Row],[SOL_H]], "0"))</f>
        <v>18-5-3</v>
      </c>
      <c r="BI3" s="49" t="str">
        <f>_xlfn.CONCAT(TEXT(Table3[[#This Row],[W_A]], "0"), "-", TEXT(Table3[[#This Row],[RL_A]],"0"), "-", TEXT(Table3[[#This Row],[OTL_A]]+Table3[[#This Row],[SOL_A]], "0"))</f>
        <v>13-9-0</v>
      </c>
      <c r="BJ3" s="49">
        <f>((2*(Table3[[#This Row],[W_H]]))+Table3[[#This Row],[OTL_H]]+Table3[[#This Row],[SOL_H]])/(2*Table3[[#This Row],[GP_H]])</f>
        <v>0.75</v>
      </c>
      <c r="BK3" s="49">
        <f>((2*(Table3[[#This Row],[W_A]]))+Table3[[#This Row],[OTL_A]]+Table3[[#This Row],[SOL_A]])/(2*Table3[[#This Row],[GP_A]])</f>
        <v>0.59090909090909094</v>
      </c>
      <c r="BL3" s="21">
        <f>(Table3[[#This Row],[W]]*$CG$3)+(Table3[[#This Row],[L]]*$CG$4)+(Table3[[#This Row],[GF]]*$CG$5)+(Table3[[#This Row],[GA]]*$CG$6)</f>
        <v>57.45</v>
      </c>
      <c r="BM3" s="21">
        <f>(82*(((Table3[[#This Row],[PTS%]]*$CG$3)+((1-Table3[[#This Row],[PTS%]])*$CG$4)+(Table3[[#This Row],[GF]]*$CG$5)+(Table3[[#This Row],[GA]]*$CG$6))/Table3[[#This Row],[GP]])) + (Table3[[#This Row],[W]]*$CG$3)+(Table3[[#This Row],[L]]*$CG$4)+(Table3[[#This Row],[GF]]*$CG$5)+(Table3[[#This Row],[GA]]*$CG$6)</f>
        <v>121.14592013888887</v>
      </c>
      <c r="BN3">
        <f>COUNTIFS(DataRegularSeason20242025!$D$3:$D$1315,$A3,DataRegularSeason20242025!$H$3:$H$1315, $A3)</f>
        <v>17</v>
      </c>
      <c r="BO3">
        <f>COUNTIFS(DataRegularSeason20242025!$E$3:$E$1315,$A3,DataRegularSeason20242025!$H$3:$H$1315, $A3)</f>
        <v>23</v>
      </c>
      <c r="BP3">
        <f>BN3+BO3</f>
        <v>40</v>
      </c>
      <c r="BQ3">
        <f>F3-BN3</f>
        <v>5</v>
      </c>
      <c r="BR3">
        <f>H3-BO3</f>
        <v>3</v>
      </c>
      <c r="BS3">
        <f>BQ3+BR3</f>
        <v>8</v>
      </c>
      <c r="BW3" t="str">
        <f>INDEX(Table2[AwayTeam], Table3[[#This Row],[Column2]])</f>
        <v>NJD</v>
      </c>
      <c r="BX3">
        <f>LARGE((Table2[[#This Row],[AwayTeam]]=Table3[[#This Row],[Teams]]), 1)</f>
        <v>0</v>
      </c>
      <c r="CA3" t="s">
        <v>1459</v>
      </c>
      <c r="CB3">
        <f>SUM($D$2:$D$33)/2</f>
        <v>617</v>
      </c>
      <c r="CF3" t="s">
        <v>97</v>
      </c>
      <c r="CG3" s="21">
        <v>0.5</v>
      </c>
      <c r="CH3">
        <f>INDEX($AB$2:$AB$33,MATCH("CGY",$A$2:$A$33,0),1)</f>
        <v>22</v>
      </c>
      <c r="CJ3" s="21">
        <f>CG3*CH3</f>
        <v>11</v>
      </c>
      <c r="CK3" s="15">
        <f>CJ3/$CJ$7</f>
        <v>0.22403258655804481</v>
      </c>
    </row>
    <row r="4" spans="1:95" x14ac:dyDescent="0.25">
      <c r="A4" t="s">
        <v>43</v>
      </c>
      <c r="B4" t="s">
        <v>98</v>
      </c>
      <c r="C4" t="s">
        <v>81</v>
      </c>
      <c r="D4">
        <f>COUNTIFS(DataRegularSeason20242025!$D$3:$D$1315,$A4,DataRegularSeason20242025!$R$3:$R$1315,1,DataRegularSeason20242025!$N$3:$N$1315,1) + COUNTIFS(DataRegularSeason20242025!$E$3:$E$1315,$A4,DataRegularSeason20242025!$R$3:$R$1315,1,DataRegularSeason20242025!$N$3:$N$1315,1)</f>
        <v>40</v>
      </c>
      <c r="E4" s="15">
        <f>Table3[[#This Row],[Watched]]/Table3[[#This Row],[GP]]</f>
        <v>0.86956521739130432</v>
      </c>
      <c r="F4">
        <f>COUNTIFS(DataRegularSeason20242025!$N$3:$N$1315,1,DataRegularSeason20242025!$D$3:$D$1315,$A4)</f>
        <v>24</v>
      </c>
      <c r="G4">
        <f>41-Table3[[#This Row],[GP_A]]</f>
        <v>17</v>
      </c>
      <c r="H4">
        <f>COUNTIFS(DataRegularSeason20242025!$E$3:$E$1315,$A4,DataRegularSeason20242025!$N$3:$N$1315,1)</f>
        <v>22</v>
      </c>
      <c r="I4">
        <f>41-Table3[[#This Row],[GP_H]]</f>
        <v>19</v>
      </c>
      <c r="J4">
        <f>F4+H4</f>
        <v>46</v>
      </c>
      <c r="K4">
        <f>82-Table3[[#This Row],[GP]]</f>
        <v>36</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14</v>
      </c>
      <c r="Q4">
        <f>COUNTIFS(DataRegularSeason20242025!$D$3:$D$1315,$A4, DataRegularSeason20242025!$S$3:$S$1315, $A4,DataRegularSeason20242025!$M$3:$M$1315,"REG")</f>
        <v>12</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15</v>
      </c>
      <c r="U4">
        <f>COUNTIFS(DataRegularSeason20242025!$E$3:$E$1315,$A4, DataRegularSeason20242025!$L$3:$L$1315, $A4,DataRegularSeason20242025!$N$3:$N$1315,1,DataRegularSeason20242025!$M$3:$M$1315,"REG")</f>
        <v>13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1</v>
      </c>
      <c r="X4">
        <f>H4-T4</f>
        <v>7</v>
      </c>
      <c r="Y4">
        <f>COUNTIFS(DataRegularSeason20242025!$E$3:$E$1315,$A4, DataRegularSeason20242025!$S$3:$S$1315, $A4,DataRegularSeason20242025!$M$3:$M$1315,"REG")</f>
        <v>6</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25</v>
      </c>
      <c r="AC4">
        <f>Table3[[#This Row],[L_A]]+Table3[[#This Row],[L_H]]</f>
        <v>21</v>
      </c>
      <c r="AD4">
        <f>Table3[[#This Row],[RW_A]]+Table3[[#This Row],[RW_H]]</f>
        <v>21</v>
      </c>
      <c r="AE4">
        <f>Table3[[#This Row],[RL_A]]+Table3[[#This Row],[RL_H]]</f>
        <v>18</v>
      </c>
      <c r="AF4">
        <f>Table3[[#This Row],[OTW_A]]+Table3[[#This Row],[OTW_H]]</f>
        <v>3</v>
      </c>
      <c r="AG4">
        <f>Table3[[#This Row],[OTL_A]]+Table3[[#This Row],[OTL_H]]</f>
        <v>2</v>
      </c>
      <c r="AH4">
        <f>Table3[[#This Row],[SOW_A]]+Table3[[#This Row],[SOW_H]]</f>
        <v>1</v>
      </c>
      <c r="AI4">
        <f>Table3[[#This Row],[SOL_A]]+Table3[[#This Row],[SOL_H]]</f>
        <v>1</v>
      </c>
      <c r="AJ4" s="20" t="str">
        <f>_xlfn.CONCAT(TEXT(Table3[[#This Row],[OTW]]+Table3[[#This Row],[SOW]], "0"), "-", TEXT(Table3[[#This Row],[OTL]]+Table3[[#This Row],[SOL]],"0"))</f>
        <v>4-3</v>
      </c>
      <c r="AK4">
        <f>(2*(Table3[[#This Row],[W_A]]+Table3[[#This Row],[W_H]]))+Table3[[#This Row],[OTL_A]]+Table3[[#This Row],[SOL_A]]+Table3[[#This Row],[OTL_H]]+Table3[[#This Row],[SOL_H]]</f>
        <v>53</v>
      </c>
      <c r="AL4">
        <f>(3*(Table3[[#This Row],[RW_A]]+Table3[[#This Row],[RW_H]]))+(2*(Table3[[#This Row],[OTW_A]]+Table3[[#This Row],[SOW_A]]+Table3[[#This Row],[OTW_H]]+Table3[[#This Row],[SOW_H]]))+Table3[[#This Row],[OTL_A]]+Table3[[#This Row],[SOL_A]]+Table3[[#This Row],[OTL_H]]+Table3[[#This Row],[SOL_H]]</f>
        <v>74</v>
      </c>
      <c r="AM4" s="15">
        <f>Table3[[#This Row],[PTS]]/(2*Table3[[#This Row],[GP]])</f>
        <v>0.57608695652173914</v>
      </c>
      <c r="AN4" s="15">
        <f>Table3[[#This Row],[PTS2]]/(3*Table3[[#This Row],[GP]])</f>
        <v>0.53623188405797106</v>
      </c>
      <c r="AO4">
        <f>(2*Table3[[#This Row],[GR]])+Table3[[#This Row],[PTS]]</f>
        <v>125</v>
      </c>
      <c r="AP4">
        <f>(3*Table3[[#This Row],[GR]])+Table3[[#This Row],[PTS2]]</f>
        <v>182</v>
      </c>
      <c r="AQ4">
        <f>Table3[[#This Row],[PTS]]+(2 * Table3[[#This Row],[GR]] * Table3[[#This Row],[PTS%]])</f>
        <v>94.478260869565219</v>
      </c>
      <c r="AR4">
        <f>Table3[[#This Row],[PTS2]]+(3 * Table3[[#This Row],[GR]] * Table3[[#This Row],[PTS%2]])</f>
        <v>131.91304347826087</v>
      </c>
      <c r="AS4" s="20" t="str">
        <f>_xlfn.CONCAT(TEXT(Table3[[#This Row],[W]], "0"), "-", TEXT(Table3[[#This Row],[RL]],"0"), "-", TEXT(Table3[[#This Row],[OTL]]+Table3[[#This Row],[SOL]], "0"))</f>
        <v>25-18-3</v>
      </c>
      <c r="AT4">
        <f>COUNTIFS(DataRegularSeason20242025!$D$3:$D$1315,Table3[[#This Row],[Teams]],DataRegularSeason20242025!$K$3:$K$1315,0)</f>
        <v>1</v>
      </c>
      <c r="AU4">
        <f>SUMIF(DataRegularSeason20242025!$D$3:$D$1315,$A4, DataRegularSeason20242025!$J$3:$J$1315)</f>
        <v>83</v>
      </c>
      <c r="AV4">
        <f>SUMIF(DataRegularSeason20242025!$D$3:$D$1315,$A4, DataRegularSeason20242025!$K$3:$K$1315)</f>
        <v>79</v>
      </c>
      <c r="AW4">
        <f>AU4-AV4</f>
        <v>4</v>
      </c>
      <c r="AX4">
        <f>COUNTIFS(DataRegularSeason20242025!$E$3:$E$1315,Table3[[#This Row],[Teams]],DataRegularSeason20242025!$J$3:$J$1315,0)</f>
        <v>2</v>
      </c>
      <c r="AY4">
        <f>SUMIF(DataRegularSeason20242025!$E$3:$E$1315,$A4,DataRegularSeason20242025!$K$3:$K$1315)</f>
        <v>84</v>
      </c>
      <c r="AZ4">
        <f>SUMIF(DataRegularSeason20242025!$E$3:$E$1315,$A4,DataRegularSeason20242025!$J$3:$J$1315)</f>
        <v>52</v>
      </c>
      <c r="BA4">
        <f>AY4-AZ4</f>
        <v>32</v>
      </c>
      <c r="BB4">
        <f>AU4+AY4</f>
        <v>167</v>
      </c>
      <c r="BC4">
        <f>AV4+AZ4</f>
        <v>131</v>
      </c>
      <c r="BD4">
        <f>BB4-BC4</f>
        <v>36</v>
      </c>
      <c r="BE4" s="17">
        <f>Table3[[#This Row],[GF]]/Table3[[#This Row],[GP]]</f>
        <v>3.6304347826086958</v>
      </c>
      <c r="BF4" s="17">
        <f>Table3[[#This Row],[GA]]/Table3[[#This Row],[GP]]</f>
        <v>2.847826086956522</v>
      </c>
      <c r="BG4" s="17">
        <f>(Table3[[#This Row],[GF]]-Table3[[#This Row],[GA]])/Table3[[#This Row],[GP]]</f>
        <v>0.78260869565217395</v>
      </c>
      <c r="BH4" s="49" t="str">
        <f>_xlfn.CONCAT(TEXT(Table3[[#This Row],[W_H]], "0"), "-", TEXT(Table3[[#This Row],[RL_H]],"0"), "-", TEXT(Table3[[#This Row],[OTL_H]]+Table3[[#This Row],[SOL_H]], "0"))</f>
        <v>15-6-1</v>
      </c>
      <c r="BI4" s="49" t="str">
        <f>_xlfn.CONCAT(TEXT(Table3[[#This Row],[W_A]], "0"), "-", TEXT(Table3[[#This Row],[RL_A]],"0"), "-", TEXT(Table3[[#This Row],[OTL_A]]+Table3[[#This Row],[SOL_A]], "0"))</f>
        <v>10-12-2</v>
      </c>
      <c r="BJ4" s="49">
        <f>((2*(Table3[[#This Row],[W_H]]))+Table3[[#This Row],[OTL_H]]+Table3[[#This Row],[SOL_H]])/(2*Table3[[#This Row],[GP_H]])</f>
        <v>0.70454545454545459</v>
      </c>
      <c r="BK4" s="49">
        <f>((2*(Table3[[#This Row],[W_A]]))+Table3[[#This Row],[OTL_A]]+Table3[[#This Row],[SOL_A]])/(2*Table3[[#This Row],[GP_A]])</f>
        <v>0.45833333333333331</v>
      </c>
      <c r="BL4" s="21">
        <f>(Table3[[#This Row],[W]]*$CG$3)+(Table3[[#This Row],[L]]*$CG$4)+(Table3[[#This Row],[GF]]*$CG$5)+(Table3[[#This Row],[GA]]*$CG$6)</f>
        <v>56.95</v>
      </c>
      <c r="BM4" s="21">
        <f>(82*(((Table3[[#This Row],[PTS%]]*$CG$3)+((1-Table3[[#This Row],[PTS%]])*$CG$4)+(Table3[[#This Row],[GF]]*$CG$5)+(Table3[[#This Row],[GA]]*$CG$6))/Table3[[#This Row],[GP]])) + (Table3[[#This Row],[W]]*$CG$3)+(Table3[[#This Row],[L]]*$CG$4)+(Table3[[#This Row],[GF]]*$CG$5)+(Table3[[#This Row],[GA]]*$CG$6)</f>
        <v>125.69669187145558</v>
      </c>
      <c r="BN4">
        <f>COUNTIFS(DataRegularSeason20242025!$D$3:$D$1315,$A4,DataRegularSeason20242025!$H$3:$H$1315, $A4)</f>
        <v>12</v>
      </c>
      <c r="BO4">
        <f>COUNTIFS(DataRegularSeason20242025!$E$3:$E$1315,$A4,DataRegularSeason20242025!$H$3:$H$1315, $A4)</f>
        <v>12</v>
      </c>
      <c r="BP4">
        <f>BN4+BO4</f>
        <v>24</v>
      </c>
      <c r="BQ4">
        <f>F4-BN4</f>
        <v>12</v>
      </c>
      <c r="BR4">
        <f>H4-BO4</f>
        <v>10</v>
      </c>
      <c r="BS4">
        <f>BQ4+BR4</f>
        <v>22</v>
      </c>
      <c r="BV4">
        <v>2021</v>
      </c>
      <c r="BW4" t="str">
        <f>INDEX(Table2[AwayTeam], Table3[[#This Row],[Column2]])</f>
        <v>BUF</v>
      </c>
      <c r="BX4">
        <f>LARGE((Table2[[#This Row],[AwayTeam]]=Table3[[#This Row],[Teams]]), 1)</f>
        <v>0</v>
      </c>
      <c r="CA4" t="s">
        <v>1460</v>
      </c>
      <c r="CB4">
        <f>$CB$2-$CB$3</f>
        <v>134</v>
      </c>
      <c r="CF4" t="s">
        <v>1434</v>
      </c>
      <c r="CG4" s="21">
        <v>0.3</v>
      </c>
      <c r="CH4">
        <f>INDEX($AC$2:$AC$33,MATCH("CGY",$A$2:$A$33,0),1)</f>
        <v>23</v>
      </c>
      <c r="CJ4" s="21">
        <f>CG4*CH4</f>
        <v>6.8999999999999995</v>
      </c>
      <c r="CK4" s="15">
        <f>CJ4/$CJ$7</f>
        <v>0.14052953156822809</v>
      </c>
    </row>
    <row r="5" spans="1:95" x14ac:dyDescent="0.25">
      <c r="A5" t="s">
        <v>34</v>
      </c>
      <c r="B5" t="s">
        <v>97</v>
      </c>
      <c r="C5" t="s">
        <v>95</v>
      </c>
      <c r="D5">
        <f>COUNTIFS(DataRegularSeason20242025!$D$3:$D$1315,$A5,DataRegularSeason20242025!$R$3:$R$1315,1,DataRegularSeason20242025!$N$3:$N$1315,1) + COUNTIFS(DataRegularSeason20242025!$E$3:$E$1315,$A5,DataRegularSeason20242025!$R$3:$R$1315,1,DataRegularSeason20242025!$N$3:$N$1315,1)</f>
        <v>35</v>
      </c>
      <c r="E5" s="15">
        <f>Table3[[#This Row],[Watched]]/Table3[[#This Row],[GP]]</f>
        <v>0.76086956521739135</v>
      </c>
      <c r="F5">
        <f>COUNTIFS(DataRegularSeason20242025!$N$3:$N$1315,1,DataRegularSeason20242025!$D$3:$D$1315,$A5)</f>
        <v>22</v>
      </c>
      <c r="G5">
        <f>41-Table3[[#This Row],[GP_A]]</f>
        <v>19</v>
      </c>
      <c r="H5">
        <f>COUNTIFS(DataRegularSeason20242025!$E$3:$E$1315,$A5,DataRegularSeason20242025!$N$3:$N$1315,1)</f>
        <v>24</v>
      </c>
      <c r="I5">
        <f>41-Table3[[#This Row],[GP_H]]</f>
        <v>17</v>
      </c>
      <c r="J5">
        <f>F5+H5</f>
        <v>46</v>
      </c>
      <c r="K5">
        <f>82-Table3[[#This Row],[GP]]</f>
        <v>36</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10</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10</v>
      </c>
      <c r="Q5">
        <f>COUNTIFS(DataRegularSeason20242025!$D$3:$D$1315,$A5, DataRegularSeason20242025!$S$3:$S$1315, $A5,DataRegularSeason20242025!$M$3:$M$1315,"REG")</f>
        <v>10</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17</v>
      </c>
      <c r="U5">
        <f>COUNTIFS(DataRegularSeason20242025!$E$3:$E$1315,$A5, DataRegularSeason20242025!$L$3:$L$1315, $A5,DataRegularSeason20242025!$N$3:$N$1315,1,DataRegularSeason20242025!$M$3:$M$1315,"REG")</f>
        <v>14</v>
      </c>
      <c r="V5">
        <f>COUNTIFS(DataRegularSeason20242025!$E$3:$E$1315,$A5, DataRegularSeason20242025!$L$3:$L$1315, $A5,DataRegularSeason20242025!$N$3:$N$1315,1,DataRegularSeason20242025!$M$3:$M$1315,"OT")</f>
        <v>2</v>
      </c>
      <c r="W5">
        <f>COUNTIFS(DataRegularSeason20242025!$E$3:$E$1315,$A5, DataRegularSeason20242025!$L$3:$L$1315, $A5,DataRegularSeason20242025!$N$3:$N$1315,1,DataRegularSeason20242025!$M$3:$M$1315,"SO")</f>
        <v>1</v>
      </c>
      <c r="X5">
        <f>H5-T5</f>
        <v>7</v>
      </c>
      <c r="Y5">
        <f>COUNTIFS(DataRegularSeason20242025!$E$3:$E$1315,$A5, DataRegularSeason20242025!$S$3:$S$1315, $A5,DataRegularSeason20242025!$M$3:$M$1315,"REG")</f>
        <v>6</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29</v>
      </c>
      <c r="AC5">
        <f>Table3[[#This Row],[L_A]]+Table3[[#This Row],[L_H]]</f>
        <v>17</v>
      </c>
      <c r="AD5">
        <f>Table3[[#This Row],[RW_A]]+Table3[[#This Row],[RW_H]]</f>
        <v>24</v>
      </c>
      <c r="AE5">
        <f>Table3[[#This Row],[RL_A]]+Table3[[#This Row],[RL_H]]</f>
        <v>16</v>
      </c>
      <c r="AF5">
        <f>Table3[[#This Row],[OTW_A]]+Table3[[#This Row],[OTW_H]]</f>
        <v>3</v>
      </c>
      <c r="AG5">
        <f>Table3[[#This Row],[OTL_A]]+Table3[[#This Row],[OTL_H]]</f>
        <v>1</v>
      </c>
      <c r="AH5">
        <f>Table3[[#This Row],[SOW_A]]+Table3[[#This Row],[SOW_H]]</f>
        <v>2</v>
      </c>
      <c r="AI5">
        <f>Table3[[#This Row],[SOL_A]]+Table3[[#This Row],[SOL_H]]</f>
        <v>0</v>
      </c>
      <c r="AJ5" s="20" t="str">
        <f>_xlfn.CONCAT(TEXT(Table3[[#This Row],[OTW]]+Table3[[#This Row],[SOW]], "0"), "-", TEXT(Table3[[#This Row],[OTL]]+Table3[[#This Row],[SOL]],"0"))</f>
        <v>5-1</v>
      </c>
      <c r="AK5">
        <f>(2*(Table3[[#This Row],[W_A]]+Table3[[#This Row],[W_H]]))+Table3[[#This Row],[OTL_A]]+Table3[[#This Row],[SOL_A]]+Table3[[#This Row],[OTL_H]]+Table3[[#This Row],[SOL_H]]</f>
        <v>59</v>
      </c>
      <c r="AL5">
        <f>(3*(Table3[[#This Row],[RW_A]]+Table3[[#This Row],[RW_H]]))+(2*(Table3[[#This Row],[OTW_A]]+Table3[[#This Row],[SOW_A]]+Table3[[#This Row],[OTW_H]]+Table3[[#This Row],[SOW_H]]))+Table3[[#This Row],[OTL_A]]+Table3[[#This Row],[SOL_A]]+Table3[[#This Row],[OTL_H]]+Table3[[#This Row],[SOL_H]]</f>
        <v>83</v>
      </c>
      <c r="AM5" s="15">
        <f>Table3[[#This Row],[PTS]]/(2*Table3[[#This Row],[GP]])</f>
        <v>0.64130434782608692</v>
      </c>
      <c r="AN5" s="15">
        <f>Table3[[#This Row],[PTS2]]/(3*Table3[[#This Row],[GP]])</f>
        <v>0.60144927536231885</v>
      </c>
      <c r="AO5">
        <f>(2*Table3[[#This Row],[GR]])+Table3[[#This Row],[PTS]]</f>
        <v>131</v>
      </c>
      <c r="AP5">
        <f>(3*Table3[[#This Row],[GR]])+Table3[[#This Row],[PTS2]]</f>
        <v>191</v>
      </c>
      <c r="AQ5">
        <f>Table3[[#This Row],[PTS]]+(2 * Table3[[#This Row],[GR]] * Table3[[#This Row],[PTS%]])</f>
        <v>105.17391304347825</v>
      </c>
      <c r="AR5">
        <f>Table3[[#This Row],[PTS2]]+(3 * Table3[[#This Row],[GR]] * Table3[[#This Row],[PTS%2]])</f>
        <v>147.95652173913044</v>
      </c>
      <c r="AS5" s="20" t="str">
        <f>_xlfn.CONCAT(TEXT(Table3[[#This Row],[W]], "0"), "-", TEXT(Table3[[#This Row],[RL]],"0"), "-", TEXT(Table3[[#This Row],[OTL]]+Table3[[#This Row],[SOL]], "0"))</f>
        <v>29-16-1</v>
      </c>
      <c r="AT5">
        <f>COUNTIFS(DataRegularSeason20242025!$D$3:$D$1315,Table3[[#This Row],[Teams]],DataRegularSeason20242025!$K$3:$K$1315,0)</f>
        <v>0</v>
      </c>
      <c r="AU5">
        <f>SUMIF(DataRegularSeason20242025!$D$3:$D$1315,$A5, DataRegularSeason20242025!$J$3:$J$1315)</f>
        <v>69</v>
      </c>
      <c r="AV5">
        <f>SUMIF(DataRegularSeason20242025!$D$3:$D$1315,$A5, DataRegularSeason20242025!$K$3:$K$1315)</f>
        <v>62</v>
      </c>
      <c r="AW5">
        <f>AU5-AV5</f>
        <v>7</v>
      </c>
      <c r="AX5">
        <f>COUNTIFS(DataRegularSeason20242025!$E$3:$E$1315,Table3[[#This Row],[Teams]],DataRegularSeason20242025!$J$3:$J$1315,0)</f>
        <v>3</v>
      </c>
      <c r="AY5">
        <f>SUMIF(DataRegularSeason20242025!$E$3:$E$1315,$A5,DataRegularSeason20242025!$K$3:$K$1315)</f>
        <v>79</v>
      </c>
      <c r="AZ5">
        <f>SUMIF(DataRegularSeason20242025!$E$3:$E$1315,$A5,DataRegularSeason20242025!$J$3:$J$1315)</f>
        <v>53</v>
      </c>
      <c r="BA5">
        <f>AY5-AZ5</f>
        <v>26</v>
      </c>
      <c r="BB5">
        <f>AU5+AY5</f>
        <v>148</v>
      </c>
      <c r="BC5">
        <f>AV5+AZ5</f>
        <v>115</v>
      </c>
      <c r="BD5">
        <f>BB5-BC5</f>
        <v>33</v>
      </c>
      <c r="BE5" s="17">
        <f>Table3[[#This Row],[GF]]/Table3[[#This Row],[GP]]</f>
        <v>3.2173913043478262</v>
      </c>
      <c r="BF5" s="17">
        <f>Table3[[#This Row],[GA]]/Table3[[#This Row],[GP]]</f>
        <v>2.5</v>
      </c>
      <c r="BG5" s="17">
        <f>(Table3[[#This Row],[GF]]-Table3[[#This Row],[GA]])/Table3[[#This Row],[GP]]</f>
        <v>0.71739130434782605</v>
      </c>
      <c r="BH5" s="49" t="str">
        <f>_xlfn.CONCAT(TEXT(Table3[[#This Row],[W_H]], "0"), "-", TEXT(Table3[[#This Row],[RL_H]],"0"), "-", TEXT(Table3[[#This Row],[OTL_H]]+Table3[[#This Row],[SOL_H]], "0"))</f>
        <v>17-6-1</v>
      </c>
      <c r="BI5" s="49" t="str">
        <f>_xlfn.CONCAT(TEXT(Table3[[#This Row],[W_A]], "0"), "-", TEXT(Table3[[#This Row],[RL_A]],"0"), "-", TEXT(Table3[[#This Row],[OTL_A]]+Table3[[#This Row],[SOL_A]], "0"))</f>
        <v>12-10-0</v>
      </c>
      <c r="BJ5" s="49">
        <f>((2*(Table3[[#This Row],[W_H]]))+Table3[[#This Row],[OTL_H]]+Table3[[#This Row],[SOL_H]])/(2*Table3[[#This Row],[GP_H]])</f>
        <v>0.72916666666666663</v>
      </c>
      <c r="BK5" s="49">
        <f>((2*(Table3[[#This Row],[W_A]]))+Table3[[#This Row],[OTL_A]]+Table3[[#This Row],[SOL_A]])/(2*Table3[[#This Row],[GP_A]])</f>
        <v>0.54545454545454541</v>
      </c>
      <c r="BL5" s="21">
        <f>(Table3[[#This Row],[W]]*$CG$3)+(Table3[[#This Row],[L]]*$CG$4)+(Table3[[#This Row],[GF]]*$CG$5)+(Table3[[#This Row],[GA]]*$CG$6)</f>
        <v>53.3</v>
      </c>
      <c r="BM5" s="21">
        <f>(82*(((Table3[[#This Row],[PTS%]]*$CG$3)+((1-Table3[[#This Row],[PTS%]])*$CG$4)+(Table3[[#This Row],[GF]]*$CG$5)+(Table3[[#This Row],[GA]]*$CG$6))/Table3[[#This Row],[GP]])) + (Table3[[#This Row],[W]]*$CG$3)+(Table3[[#This Row],[L]]*$CG$4)+(Table3[[#This Row],[GF]]*$CG$5)+(Table3[[#This Row],[GA]]*$CG$6)</f>
        <v>114.13733459357279</v>
      </c>
      <c r="BN5">
        <f>COUNTIFS(DataRegularSeason20242025!$D$3:$D$1315,$A5,DataRegularSeason20242025!$H$3:$H$1315, $A5)</f>
        <v>12</v>
      </c>
      <c r="BO5">
        <f>COUNTIFS(DataRegularSeason20242025!$E$3:$E$1315,$A5,DataRegularSeason20242025!$H$3:$H$1315, $A5)</f>
        <v>19</v>
      </c>
      <c r="BP5">
        <f>BN5+BO5</f>
        <v>31</v>
      </c>
      <c r="BQ5">
        <f>F5-BN5</f>
        <v>10</v>
      </c>
      <c r="BR5">
        <f>H5-BO5</f>
        <v>5</v>
      </c>
      <c r="BS5">
        <f>BQ5+BR5</f>
        <v>15</v>
      </c>
      <c r="BV5">
        <v>1999</v>
      </c>
      <c r="BW5" t="str">
        <f>INDEX(Table2[AwayTeam], Table3[[#This Row],[Column2]])</f>
        <v>STL</v>
      </c>
      <c r="BX5">
        <f>LARGE((Table2[[#This Row],[AwayTeam]]=Table3[[#This Row],[Teams]]), 1)</f>
        <v>0</v>
      </c>
      <c r="CA5" t="s">
        <v>1462</v>
      </c>
      <c r="CB5">
        <f>SUM($BB$2:$BB$33)</f>
        <v>4548</v>
      </c>
      <c r="CF5" t="s">
        <v>73</v>
      </c>
      <c r="CG5" s="21">
        <v>0.15</v>
      </c>
      <c r="CH5">
        <f>INDEX($BB$2:$BB$33,MATCH("CGY",$A$2:$A$33,0),1)</f>
        <v>120</v>
      </c>
      <c r="CI5">
        <f>CH5/CH2</f>
        <v>2.6666666666666665</v>
      </c>
      <c r="CJ5" s="21">
        <f>CG5*CH5</f>
        <v>18</v>
      </c>
      <c r="CK5" s="15">
        <f>CJ5/$CJ$7</f>
        <v>0.36659877800407331</v>
      </c>
    </row>
    <row r="6" spans="1:95"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39</v>
      </c>
      <c r="E6" s="15">
        <f>Table3[[#This Row],[Watched]]/Table3[[#This Row],[GP]]</f>
        <v>0.82978723404255317</v>
      </c>
      <c r="F6">
        <f>COUNTIFS(DataRegularSeason20242025!$N$3:$N$1315,1,DataRegularSeason20242025!$D$3:$D$1315,$A6)</f>
        <v>22</v>
      </c>
      <c r="G6">
        <f>41-Table3[[#This Row],[GP_A]]</f>
        <v>19</v>
      </c>
      <c r="H6">
        <f>COUNTIFS(DataRegularSeason20242025!$E$3:$E$1315,$A6,DataRegularSeason20242025!$N$3:$N$1315,1)</f>
        <v>25</v>
      </c>
      <c r="I6">
        <f>41-Table3[[#This Row],[GP_H]]</f>
        <v>16</v>
      </c>
      <c r="J6">
        <f>F6+H6</f>
        <v>47</v>
      </c>
      <c r="K6">
        <f>82-Table3[[#This Row],[GP]]</f>
        <v>35</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F6-L6</f>
        <v>11</v>
      </c>
      <c r="Q6">
        <f>COUNTIFS(DataRegularSeason20242025!$D$3:$D$1315,$A6, DataRegularSeason20242025!$S$3:$S$1315, $A6,DataRegularSeason20242025!$M$3:$M$1315,"REG")</f>
        <v>8</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18</v>
      </c>
      <c r="U6">
        <f>COUNTIFS(DataRegularSeason20242025!$E$3:$E$1315,$A6, DataRegularSeason20242025!$L$3:$L$1315, $A6,DataRegularSeason20242025!$N$3:$N$1315,1,DataRegularSeason20242025!$M$3:$M$1315,"REG")</f>
        <v>17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7</v>
      </c>
      <c r="Y6">
        <f>COUNTIFS(DataRegularSeason20242025!$E$3:$E$1315,$A6, DataRegularSeason20242025!$S$3:$S$1315, $A6,DataRegularSeason20242025!$M$3:$M$1315,"REG")</f>
        <v>6</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29</v>
      </c>
      <c r="AC6">
        <f>Table3[[#This Row],[L_A]]+Table3[[#This Row],[L_H]]</f>
        <v>18</v>
      </c>
      <c r="AD6">
        <f>Table3[[#This Row],[RW_A]]+Table3[[#This Row],[RW_H]]</f>
        <v>26</v>
      </c>
      <c r="AE6">
        <f>Table3[[#This Row],[RL_A]]+Table3[[#This Row],[RL_H]]</f>
        <v>14</v>
      </c>
      <c r="AF6">
        <f>Table3[[#This Row],[OTW_A]]+Table3[[#This Row],[OTW_H]]</f>
        <v>2</v>
      </c>
      <c r="AG6">
        <f>Table3[[#This Row],[OTL_A]]+Table3[[#This Row],[OTL_H]]</f>
        <v>2</v>
      </c>
      <c r="AH6">
        <f>Table3[[#This Row],[SOW_A]]+Table3[[#This Row],[SOW_H]]</f>
        <v>1</v>
      </c>
      <c r="AI6">
        <f>Table3[[#This Row],[SOL_A]]+Table3[[#This Row],[SOL_H]]</f>
        <v>2</v>
      </c>
      <c r="AJ6" s="20" t="str">
        <f>_xlfn.CONCAT(TEXT(Table3[[#This Row],[OTW]]+Table3[[#This Row],[SOW]], "0"), "-", TEXT(Table3[[#This Row],[OTL]]+Table3[[#This Row],[SOL]],"0"))</f>
        <v>3-4</v>
      </c>
      <c r="AK6">
        <f>(2*(Table3[[#This Row],[W_A]]+Table3[[#This Row],[W_H]]))+Table3[[#This Row],[OTL_A]]+Table3[[#This Row],[SOL_A]]+Table3[[#This Row],[OTL_H]]+Table3[[#This Row],[SOL_H]]</f>
        <v>62</v>
      </c>
      <c r="AL6">
        <f>(3*(Table3[[#This Row],[RW_A]]+Table3[[#This Row],[RW_H]]))+(2*(Table3[[#This Row],[OTW_A]]+Table3[[#This Row],[SOW_A]]+Table3[[#This Row],[OTW_H]]+Table3[[#This Row],[SOW_H]]))+Table3[[#This Row],[OTL_A]]+Table3[[#This Row],[SOL_A]]+Table3[[#This Row],[OTL_H]]+Table3[[#This Row],[SOL_H]]</f>
        <v>88</v>
      </c>
      <c r="AM6" s="15">
        <f>Table3[[#This Row],[PTS]]/(2*Table3[[#This Row],[GP]])</f>
        <v>0.65957446808510634</v>
      </c>
      <c r="AN6" s="15">
        <f>Table3[[#This Row],[PTS2]]/(3*Table3[[#This Row],[GP]])</f>
        <v>0.62411347517730498</v>
      </c>
      <c r="AO6">
        <f>(2*Table3[[#This Row],[GR]])+Table3[[#This Row],[PTS]]</f>
        <v>132</v>
      </c>
      <c r="AP6">
        <f>(3*Table3[[#This Row],[GR]])+Table3[[#This Row],[PTS2]]</f>
        <v>193</v>
      </c>
      <c r="AQ6">
        <f>Table3[[#This Row],[PTS]]+(2 * Table3[[#This Row],[GR]] * Table3[[#This Row],[PTS%]])</f>
        <v>108.17021276595744</v>
      </c>
      <c r="AR6">
        <f>Table3[[#This Row],[PTS2]]+(3 * Table3[[#This Row],[GR]] * Table3[[#This Row],[PTS%2]])</f>
        <v>153.53191489361703</v>
      </c>
      <c r="AS6" s="20" t="str">
        <f>_xlfn.CONCAT(TEXT(Table3[[#This Row],[W]], "0"), "-", TEXT(Table3[[#This Row],[RL]],"0"), "-", TEXT(Table3[[#This Row],[OTL]]+Table3[[#This Row],[SOL]], "0"))</f>
        <v>29-14-4</v>
      </c>
      <c r="AT6">
        <f>COUNTIFS(DataRegularSeason20242025!$D$3:$D$1315,Table3[[#This Row],[Teams]],DataRegularSeason20242025!$K$3:$K$1315,0)</f>
        <v>0</v>
      </c>
      <c r="AU6">
        <f>SUMIF(DataRegularSeason20242025!$D$3:$D$1315,$A6, DataRegularSeason20242025!$J$3:$J$1315)</f>
        <v>71</v>
      </c>
      <c r="AV6">
        <f>SUMIF(DataRegularSeason20242025!$D$3:$D$1315,$A6, DataRegularSeason20242025!$K$3:$K$1315)</f>
        <v>70</v>
      </c>
      <c r="AW6">
        <f>AU6-AV6</f>
        <v>1</v>
      </c>
      <c r="AX6">
        <f>COUNTIFS(DataRegularSeason20242025!$E$3:$E$1315,Table3[[#This Row],[Teams]],DataRegularSeason20242025!$J$3:$J$1315,0)</f>
        <v>3</v>
      </c>
      <c r="AY6">
        <f>SUMIF(DataRegularSeason20242025!$E$3:$E$1315,$A6,DataRegularSeason20242025!$K$3:$K$1315)</f>
        <v>89</v>
      </c>
      <c r="AZ6">
        <f>SUMIF(DataRegularSeason20242025!$E$3:$E$1315,$A6,DataRegularSeason20242025!$J$3:$J$1315)</f>
        <v>62</v>
      </c>
      <c r="BA6">
        <f>AY6-AZ6</f>
        <v>27</v>
      </c>
      <c r="BB6">
        <f>AU6+AY6</f>
        <v>160</v>
      </c>
      <c r="BC6">
        <f>AV6+AZ6</f>
        <v>132</v>
      </c>
      <c r="BD6">
        <f>BB6-BC6</f>
        <v>28</v>
      </c>
      <c r="BE6" s="17">
        <f>Table3[[#This Row],[GF]]/Table3[[#This Row],[GP]]</f>
        <v>3.4042553191489362</v>
      </c>
      <c r="BF6" s="17">
        <f>Table3[[#This Row],[GA]]/Table3[[#This Row],[GP]]</f>
        <v>2.8085106382978724</v>
      </c>
      <c r="BG6" s="17">
        <f>(Table3[[#This Row],[GF]]-Table3[[#This Row],[GA]])/Table3[[#This Row],[GP]]</f>
        <v>0.5957446808510638</v>
      </c>
      <c r="BH6" s="49" t="str">
        <f>_xlfn.CONCAT(TEXT(Table3[[#This Row],[W_H]], "0"), "-", TEXT(Table3[[#This Row],[RL_H]],"0"), "-", TEXT(Table3[[#This Row],[OTL_H]]+Table3[[#This Row],[SOL_H]], "0"))</f>
        <v>18-6-1</v>
      </c>
      <c r="BI6" s="49" t="str">
        <f>_xlfn.CONCAT(TEXT(Table3[[#This Row],[W_A]], "0"), "-", TEXT(Table3[[#This Row],[RL_A]],"0"), "-", TEXT(Table3[[#This Row],[OTL_A]]+Table3[[#This Row],[SOL_A]], "0"))</f>
        <v>11-8-3</v>
      </c>
      <c r="BJ6" s="49">
        <f>((2*(Table3[[#This Row],[W_H]]))+Table3[[#This Row],[OTL_H]]+Table3[[#This Row],[SOL_H]])/(2*Table3[[#This Row],[GP_H]])</f>
        <v>0.74</v>
      </c>
      <c r="BK6" s="49">
        <f>((2*(Table3[[#This Row],[W_A]]))+Table3[[#This Row],[OTL_A]]+Table3[[#This Row],[SOL_A]])/(2*Table3[[#This Row],[GP_A]])</f>
        <v>0.56818181818181823</v>
      </c>
      <c r="BL6" s="21">
        <f>(Table3[[#This Row],[W]]*$CG$3)+(Table3[[#This Row],[L]]*$CG$4)+(Table3[[#This Row],[GF]]*$CG$5)+(Table3[[#This Row],[GA]]*$CG$6)</f>
        <v>57.1</v>
      </c>
      <c r="BM6" s="21">
        <f>(82*(((Table3[[#This Row],[PTS%]]*$CG$3)+((1-Table3[[#This Row],[PTS%]])*$CG$4)+(Table3[[#This Row],[GF]]*$CG$5)+(Table3[[#This Row],[GA]]*$CG$6))/Table3[[#This Row],[GP]])) + (Table3[[#This Row],[W]]*$CG$3)+(Table3[[#This Row],[L]]*$CG$4)+(Table3[[#This Row],[GF]]*$CG$5)+(Table3[[#This Row],[GA]]*$CG$6)</f>
        <v>122.75568130375737</v>
      </c>
      <c r="BN6">
        <f>COUNTIFS(DataRegularSeason20242025!$D$3:$D$1315,$A6,DataRegularSeason20242025!$H$3:$H$1315, $A6)</f>
        <v>13</v>
      </c>
      <c r="BO6">
        <f>COUNTIFS(DataRegularSeason20242025!$E$3:$E$1315,$A6,DataRegularSeason20242025!$H$3:$H$1315, $A6)</f>
        <v>17</v>
      </c>
      <c r="BP6">
        <f>BN6+BO6</f>
        <v>30</v>
      </c>
      <c r="BQ6">
        <f>F6-BN6</f>
        <v>9</v>
      </c>
      <c r="BR6">
        <f>H6-BO6</f>
        <v>8</v>
      </c>
      <c r="BS6">
        <f>BQ6+BR6</f>
        <v>17</v>
      </c>
      <c r="BV6">
        <v>2023</v>
      </c>
      <c r="BW6" t="str">
        <f>INDEX(Table2[AwayTeam], Table3[[#This Row],[Column2]])</f>
        <v>BOS</v>
      </c>
      <c r="BX6">
        <f>LARGE((Table2[[#This Row],[AwayTeam]]=Table3[[#This Row],[Teams]]), 1)</f>
        <v>0</v>
      </c>
      <c r="CA6" t="s">
        <v>1463</v>
      </c>
      <c r="CB6">
        <f>SUM($AT$2:$AT$33)+SUM($AX$2:$AX$33)</f>
        <v>90</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23</v>
      </c>
      <c r="B7" t="s">
        <v>97</v>
      </c>
      <c r="C7" t="s">
        <v>100</v>
      </c>
      <c r="D7">
        <f>COUNTIFS(DataRegularSeason20242025!$D$3:$D$1315,$A7,DataRegularSeason20242025!$R$3:$R$1315,1,DataRegularSeason20242025!$N$3:$N$1315,1) + COUNTIFS(DataRegularSeason20242025!$E$3:$E$1315,$A7,DataRegularSeason20242025!$R$3:$R$1315,1,DataRegularSeason20242025!$N$3:$N$1315,1)</f>
        <v>43</v>
      </c>
      <c r="E7" s="15">
        <f>Table3[[#This Row],[Watched]]/Table3[[#This Row],[GP]]</f>
        <v>0.93478260869565222</v>
      </c>
      <c r="F7">
        <f>COUNTIFS(DataRegularSeason20242025!$N$3:$N$1315,1,DataRegularSeason20242025!$D$3:$D$1315,$A7)</f>
        <v>23</v>
      </c>
      <c r="G7">
        <f>41-Table3[[#This Row],[GP_A]]</f>
        <v>18</v>
      </c>
      <c r="H7">
        <f>COUNTIFS(DataRegularSeason20242025!$E$3:$E$1315,$A7,DataRegularSeason20242025!$N$3:$N$1315,1)</f>
        <v>23</v>
      </c>
      <c r="I7">
        <f>41-Table3[[#This Row],[GP_H]]</f>
        <v>18</v>
      </c>
      <c r="J7">
        <f>F7+H7</f>
        <v>46</v>
      </c>
      <c r="K7">
        <f>82-Table3[[#This Row],[GP]]</f>
        <v>36</v>
      </c>
      <c r="L7">
        <f>COUNTIFS(DataRegularSeason20242025!$D$3:$D$1315,$A7, DataRegularSeason20242025!$L$3:$L$1315, $A7,DataRegularSeason20242025!$N$3:$N$1315,1)</f>
        <v>14</v>
      </c>
      <c r="M7">
        <f>COUNTIFS(DataRegularSeason20242025!$D$3:$D$1315,$A7, DataRegularSeason20242025!$L$3:$L$1315, $A7,DataRegularSeason20242025!$N$3:$N$1315,1,DataRegularSeason20242025!$M$3:$M$1315,"REG")</f>
        <v>12</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15</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5</v>
      </c>
      <c r="W7">
        <f>COUNTIFS(DataRegularSeason20242025!$E$3:$E$1315,$A7, DataRegularSeason20242025!$L$3:$L$1315, $A7,DataRegularSeason20242025!$N$3:$N$1315,1,DataRegularSeason20242025!$M$3:$M$1315,"SO")</f>
        <v>0</v>
      </c>
      <c r="X7">
        <f>H7-T7</f>
        <v>8</v>
      </c>
      <c r="Y7">
        <f>COUNTIFS(DataRegularSeason20242025!$E$3:$E$1315,$A7, DataRegularSeason20242025!$S$3:$S$1315, $A7,DataRegularSeason20242025!$M$3:$M$1315,"REG")</f>
        <v>7</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29</v>
      </c>
      <c r="AC7">
        <f>Table3[[#This Row],[L_A]]+Table3[[#This Row],[L_H]]</f>
        <v>17</v>
      </c>
      <c r="AD7">
        <f>Table3[[#This Row],[RW_A]]+Table3[[#This Row],[RW_H]]</f>
        <v>22</v>
      </c>
      <c r="AE7">
        <f>Table3[[#This Row],[RL_A]]+Table3[[#This Row],[RL_H]]</f>
        <v>14</v>
      </c>
      <c r="AF7">
        <f>Table3[[#This Row],[OTW_A]]+Table3[[#This Row],[OTW_H]]</f>
        <v>7</v>
      </c>
      <c r="AG7">
        <f>Table3[[#This Row],[OTL_A]]+Table3[[#This Row],[OTL_H]]</f>
        <v>3</v>
      </c>
      <c r="AH7">
        <f>Table3[[#This Row],[SOW_A]]+Table3[[#This Row],[SOW_H]]</f>
        <v>0</v>
      </c>
      <c r="AI7">
        <f>Table3[[#This Row],[SOL_A]]+Table3[[#This Row],[SOL_H]]</f>
        <v>0</v>
      </c>
      <c r="AJ7" s="20" t="str">
        <f>_xlfn.CONCAT(TEXT(Table3[[#This Row],[OTW]]+Table3[[#This Row],[SOW]], "0"), "-", TEXT(Table3[[#This Row],[OTL]]+Table3[[#This Row],[SOL]],"0"))</f>
        <v>7-3</v>
      </c>
      <c r="AK7">
        <f>(2*(Table3[[#This Row],[W_A]]+Table3[[#This Row],[W_H]]))+Table3[[#This Row],[OTL_A]]+Table3[[#This Row],[SOL_A]]+Table3[[#This Row],[OTL_H]]+Table3[[#This Row],[SOL_H]]</f>
        <v>61</v>
      </c>
      <c r="AL7">
        <f>(3*(Table3[[#This Row],[RW_A]]+Table3[[#This Row],[RW_H]]))+(2*(Table3[[#This Row],[OTW_A]]+Table3[[#This Row],[SOW_A]]+Table3[[#This Row],[OTW_H]]+Table3[[#This Row],[SOW_H]]))+Table3[[#This Row],[OTL_A]]+Table3[[#This Row],[SOL_A]]+Table3[[#This Row],[OTL_H]]+Table3[[#This Row],[SOL_H]]</f>
        <v>83</v>
      </c>
      <c r="AM7" s="15">
        <f>Table3[[#This Row],[PTS]]/(2*Table3[[#This Row],[GP]])</f>
        <v>0.66304347826086951</v>
      </c>
      <c r="AN7" s="15">
        <f>Table3[[#This Row],[PTS2]]/(3*Table3[[#This Row],[GP]])</f>
        <v>0.60144927536231885</v>
      </c>
      <c r="AO7">
        <f>(2*Table3[[#This Row],[GR]])+Table3[[#This Row],[PTS]]</f>
        <v>133</v>
      </c>
      <c r="AP7">
        <f>(3*Table3[[#This Row],[GR]])+Table3[[#This Row],[PTS2]]</f>
        <v>191</v>
      </c>
      <c r="AQ7">
        <f>Table3[[#This Row],[PTS]]+(2 * Table3[[#This Row],[GR]] * Table3[[#This Row],[PTS%]])</f>
        <v>108.7391304347826</v>
      </c>
      <c r="AR7">
        <f>Table3[[#This Row],[PTS2]]+(3 * Table3[[#This Row],[GR]] * Table3[[#This Row],[PTS%2]])</f>
        <v>147.95652173913044</v>
      </c>
      <c r="AS7" s="20" t="str">
        <f>_xlfn.CONCAT(TEXT(Table3[[#This Row],[W]], "0"), "-", TEXT(Table3[[#This Row],[RL]],"0"), "-", TEXT(Table3[[#This Row],[OTL]]+Table3[[#This Row],[SOL]], "0"))</f>
        <v>29-14-3</v>
      </c>
      <c r="AT7">
        <f>COUNTIFS(DataRegularSeason20242025!$D$3:$D$1315,Table3[[#This Row],[Teams]],DataRegularSeason20242025!$K$3:$K$1315,0)</f>
        <v>1</v>
      </c>
      <c r="AU7">
        <f>SUMIF(DataRegularSeason20242025!$D$3:$D$1315,$A7, DataRegularSeason20242025!$J$3:$J$1315)</f>
        <v>80</v>
      </c>
      <c r="AV7">
        <f>SUMIF(DataRegularSeason20242025!$D$3:$D$1315,$A7, DataRegularSeason20242025!$K$3:$K$1315)</f>
        <v>63</v>
      </c>
      <c r="AW7">
        <f>AU7-AV7</f>
        <v>17</v>
      </c>
      <c r="AX7">
        <f>COUNTIFS(DataRegularSeason20242025!$E$3:$E$1315,Table3[[#This Row],[Teams]],DataRegularSeason20242025!$J$3:$J$1315,0)</f>
        <v>2</v>
      </c>
      <c r="AY7">
        <f>SUMIF(DataRegularSeason20242025!$E$3:$E$1315,$A7,DataRegularSeason20242025!$K$3:$K$1315)</f>
        <v>73</v>
      </c>
      <c r="AZ7">
        <f>SUMIF(DataRegularSeason20242025!$E$3:$E$1315,$A7,DataRegularSeason20242025!$J$3:$J$1315)</f>
        <v>66</v>
      </c>
      <c r="BA7">
        <f>AY7-AZ7</f>
        <v>7</v>
      </c>
      <c r="BB7">
        <f>AU7+AY7</f>
        <v>153</v>
      </c>
      <c r="BC7">
        <f>AV7+AZ7</f>
        <v>129</v>
      </c>
      <c r="BD7">
        <f>BB7-BC7</f>
        <v>24</v>
      </c>
      <c r="BE7" s="17">
        <f>Table3[[#This Row],[GF]]/Table3[[#This Row],[GP]]</f>
        <v>3.3260869565217392</v>
      </c>
      <c r="BF7" s="17">
        <f>Table3[[#This Row],[GA]]/Table3[[#This Row],[GP]]</f>
        <v>2.8043478260869565</v>
      </c>
      <c r="BG7" s="17">
        <f>(Table3[[#This Row],[GF]]-Table3[[#This Row],[GA]])/Table3[[#This Row],[GP]]</f>
        <v>0.52173913043478259</v>
      </c>
      <c r="BH7" s="49" t="str">
        <f>_xlfn.CONCAT(TEXT(Table3[[#This Row],[W_H]], "0"), "-", TEXT(Table3[[#This Row],[RL_H]],"0"), "-", TEXT(Table3[[#This Row],[OTL_H]]+Table3[[#This Row],[SOL_H]], "0"))</f>
        <v>15-7-1</v>
      </c>
      <c r="BI7" s="49" t="str">
        <f>_xlfn.CONCAT(TEXT(Table3[[#This Row],[W_A]], "0"), "-", TEXT(Table3[[#This Row],[RL_A]],"0"), "-", TEXT(Table3[[#This Row],[OTL_A]]+Table3[[#This Row],[SOL_A]], "0"))</f>
        <v>14-7-2</v>
      </c>
      <c r="BJ7" s="49">
        <f>((2*(Table3[[#This Row],[W_H]]))+Table3[[#This Row],[OTL_H]]+Table3[[#This Row],[SOL_H]])/(2*Table3[[#This Row],[GP_H]])</f>
        <v>0.67391304347826086</v>
      </c>
      <c r="BK7" s="49">
        <f>((2*(Table3[[#This Row],[W_A]]))+Table3[[#This Row],[OTL_A]]+Table3[[#This Row],[SOL_A]])/(2*Table3[[#This Row],[GP_A]])</f>
        <v>0.65217391304347827</v>
      </c>
      <c r="BL7" s="21">
        <f>(Table3[[#This Row],[W]]*$CG$3)+(Table3[[#This Row],[L]]*$CG$4)+(Table3[[#This Row],[GF]]*$CG$5)+(Table3[[#This Row],[GA]]*$CG$6)</f>
        <v>55.449999999999996</v>
      </c>
      <c r="BM7" s="21">
        <f>(82*(((Table3[[#This Row],[PTS%]]*$CG$3)+((1-Table3[[#This Row],[PTS%]])*$CG$4)+(Table3[[#This Row],[GF]]*$CG$5)+(Table3[[#This Row],[GA]]*$CG$6))/Table3[[#This Row],[GP]])) + (Table3[[#This Row],[W]]*$CG$3)+(Table3[[#This Row],[L]]*$CG$4)+(Table3[[#This Row],[GF]]*$CG$5)+(Table3[[#This Row],[GA]]*$CG$6)</f>
        <v>120.12769376181474</v>
      </c>
      <c r="BN7">
        <f>COUNTIFS(DataRegularSeason20242025!$D$3:$D$1315,$A7,DataRegularSeason20242025!$H$3:$H$1315, $A7)</f>
        <v>16</v>
      </c>
      <c r="BO7">
        <f>COUNTIFS(DataRegularSeason20242025!$E$3:$E$1315,$A7,DataRegularSeason20242025!$H$3:$H$1315, $A7)</f>
        <v>13</v>
      </c>
      <c r="BP7">
        <f>BN7+BO7</f>
        <v>29</v>
      </c>
      <c r="BQ7">
        <f>F7-BN7</f>
        <v>7</v>
      </c>
      <c r="BR7">
        <f>H7-BO7</f>
        <v>10</v>
      </c>
      <c r="BS7">
        <f>BQ7+BR7</f>
        <v>17</v>
      </c>
      <c r="BV7">
        <v>1990</v>
      </c>
      <c r="BW7" t="str">
        <f>INDEX(Table2[AwayTeam], Table3[[#This Row],[Column2]])</f>
        <v>CHI</v>
      </c>
      <c r="BX7">
        <f>LARGE((Table2[[#This Row],[AwayTeam]]=Table3[[#This Row],[Teams]]), 1)</f>
        <v>0</v>
      </c>
      <c r="CA7" t="s">
        <v>1464</v>
      </c>
      <c r="CB7">
        <f>SUM($AF$2:$AF$33)</f>
        <v>114</v>
      </c>
      <c r="CI7" s="22">
        <f>MAX(CG4,CG3*INDEX($AM$2:$AM$33,MATCH("CGY",$A$2:$A$33,0),1))+(CG5*CI5)+(CG6*CI6)</f>
        <v>0.99333333333333329</v>
      </c>
      <c r="CJ7" s="106">
        <f>SUM(CJ3:CJ6)</f>
        <v>49.1</v>
      </c>
    </row>
    <row r="8" spans="1:95" ht="15.75" thickTop="1"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41</v>
      </c>
      <c r="E8" s="15">
        <f>Table3[[#This Row],[Watched]]/Table3[[#This Row],[GP]]</f>
        <v>0.87234042553191493</v>
      </c>
      <c r="F8">
        <f>COUNTIFS(DataRegularSeason20242025!$N$3:$N$1315,1,DataRegularSeason20242025!$D$3:$D$1315,$A8)</f>
        <v>23</v>
      </c>
      <c r="G8">
        <f>41-Table3[[#This Row],[GP_A]]</f>
        <v>18</v>
      </c>
      <c r="H8">
        <f>COUNTIFS(DataRegularSeason20242025!$E$3:$E$1315,$A8,DataRegularSeason20242025!$N$3:$N$1315,1)</f>
        <v>24</v>
      </c>
      <c r="I8">
        <f>41-Table3[[#This Row],[GP_H]]</f>
        <v>17</v>
      </c>
      <c r="J8">
        <f>F8+H8</f>
        <v>47</v>
      </c>
      <c r="K8">
        <f>82-Table3[[#This Row],[GP]]</f>
        <v>35</v>
      </c>
      <c r="L8">
        <f>COUNTIFS(DataRegularSeason20242025!$D$3:$D$1315,$A8, DataRegularSeason20242025!$L$3:$L$1315, $A8,DataRegularSeason20242025!$N$3:$N$1315,1)</f>
        <v>10</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3</v>
      </c>
      <c r="O8">
        <f>COUNTIFS(DataRegularSeason20242025!$D$3:$D$1315,$A8, DataRegularSeason20242025!$L$3:$L$1315, $A8,DataRegularSeason20242025!$N$3:$N$1315,1,DataRegularSeason20242025!$M$3:$M$1315,"SO")</f>
        <v>0</v>
      </c>
      <c r="P8">
        <f>F8-L8</f>
        <v>13</v>
      </c>
      <c r="Q8">
        <f>COUNTIFS(DataRegularSeason20242025!$D$3:$D$1315,$A8, DataRegularSeason20242025!$S$3:$S$1315, $A8,DataRegularSeason20242025!$M$3:$M$1315,"REG")</f>
        <v>11</v>
      </c>
      <c r="R8">
        <f>COUNTIFS(DataRegularSeason20242025!$D$3:$D$1315,$A8, DataRegularSeason20242025!$S$3:$S$1315, $A8,DataRegularSeason20242025!$M$3:$M$1315,"OT")</f>
        <v>0</v>
      </c>
      <c r="S8">
        <f>COUNTIFS(DataRegularSeason20242025!$D$3:$D$1315,$A8, DataRegularSeason20242025!$S$3:$S$1315, $A8,DataRegularSeason20242025!$M$3:$M$1315,"SO")</f>
        <v>2</v>
      </c>
      <c r="T8">
        <f>COUNTIFS(DataRegularSeason20242025!$E$3:$E$1315,$A8, DataRegularSeason20242025!$L$3:$L$1315, $A8, DataRegularSeason20242025!$N$3:$N$1315,1)</f>
        <v>18</v>
      </c>
      <c r="U8">
        <f>COUNTIFS(DataRegularSeason20242025!$E$3:$E$1315,$A8, DataRegularSeason20242025!$L$3:$L$1315, $A8,DataRegularSeason20242025!$N$3:$N$1315,1,DataRegularSeason20242025!$M$3:$M$1315,"REG")</f>
        <v>17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28</v>
      </c>
      <c r="AC8">
        <f>Table3[[#This Row],[L_A]]+Table3[[#This Row],[L_H]]</f>
        <v>19</v>
      </c>
      <c r="AD8">
        <f>Table3[[#This Row],[RW_A]]+Table3[[#This Row],[RW_H]]</f>
        <v>24</v>
      </c>
      <c r="AE8">
        <f>Table3[[#This Row],[RL_A]]+Table3[[#This Row],[RL_H]]</f>
        <v>16</v>
      </c>
      <c r="AF8">
        <f>Table3[[#This Row],[OTW_A]]+Table3[[#This Row],[OTW_H]]</f>
        <v>4</v>
      </c>
      <c r="AG8">
        <f>Table3[[#This Row],[OTL_A]]+Table3[[#This Row],[OTL_H]]</f>
        <v>1</v>
      </c>
      <c r="AH8">
        <f>Table3[[#This Row],[SOW_A]]+Table3[[#This Row],[SOW_H]]</f>
        <v>0</v>
      </c>
      <c r="AI8">
        <f>Table3[[#This Row],[SOL_A]]+Table3[[#This Row],[SOL_H]]</f>
        <v>2</v>
      </c>
      <c r="AJ8" s="20" t="str">
        <f>_xlfn.CONCAT(TEXT(Table3[[#This Row],[OTW]]+Table3[[#This Row],[SOW]], "0"), "-", TEXT(Table3[[#This Row],[OTL]]+Table3[[#This Row],[SOL]],"0"))</f>
        <v>4-3</v>
      </c>
      <c r="AK8">
        <f>(2*(Table3[[#This Row],[W_A]]+Table3[[#This Row],[W_H]]))+Table3[[#This Row],[OTL_A]]+Table3[[#This Row],[SOL_A]]+Table3[[#This Row],[OTL_H]]+Table3[[#This Row],[SOL_H]]</f>
        <v>59</v>
      </c>
      <c r="AL8">
        <f>(3*(Table3[[#This Row],[RW_A]]+Table3[[#This Row],[RW_H]]))+(2*(Table3[[#This Row],[OTW_A]]+Table3[[#This Row],[SOW_A]]+Table3[[#This Row],[OTW_H]]+Table3[[#This Row],[SOW_H]]))+Table3[[#This Row],[OTL_A]]+Table3[[#This Row],[SOL_A]]+Table3[[#This Row],[OTL_H]]+Table3[[#This Row],[SOL_H]]</f>
        <v>83</v>
      </c>
      <c r="AM8" s="15">
        <f>Table3[[#This Row],[PTS]]/(2*Table3[[#This Row],[GP]])</f>
        <v>0.62765957446808507</v>
      </c>
      <c r="AN8" s="15">
        <f>Table3[[#This Row],[PTS2]]/(3*Table3[[#This Row],[GP]])</f>
        <v>0.58865248226950351</v>
      </c>
      <c r="AO8">
        <f>(2*Table3[[#This Row],[GR]])+Table3[[#This Row],[PTS]]</f>
        <v>129</v>
      </c>
      <c r="AP8">
        <f>(3*Table3[[#This Row],[GR]])+Table3[[#This Row],[PTS2]]</f>
        <v>188</v>
      </c>
      <c r="AQ8">
        <f>Table3[[#This Row],[PTS]]+(2 * Table3[[#This Row],[GR]] * Table3[[#This Row],[PTS%]])</f>
        <v>102.93617021276596</v>
      </c>
      <c r="AR8">
        <f>Table3[[#This Row],[PTS2]]+(3 * Table3[[#This Row],[GR]] * Table3[[#This Row],[PTS%2]])</f>
        <v>144.80851063829786</v>
      </c>
      <c r="AS8" s="20" t="str">
        <f>_xlfn.CONCAT(TEXT(Table3[[#This Row],[W]], "0"), "-", TEXT(Table3[[#This Row],[RL]],"0"), "-", TEXT(Table3[[#This Row],[OTL]]+Table3[[#This Row],[SOL]], "0"))</f>
        <v>28-16-3</v>
      </c>
      <c r="AT8">
        <f>COUNTIFS(DataRegularSeason20242025!$D$3:$D$1315,Table3[[#This Row],[Teams]],DataRegularSeason20242025!$K$3:$K$1315,0)</f>
        <v>1</v>
      </c>
      <c r="AU8">
        <f>SUMIF(DataRegularSeason20242025!$D$3:$D$1315,$A8, DataRegularSeason20242025!$J$3:$J$1315)</f>
        <v>67</v>
      </c>
      <c r="AV8">
        <f>SUMIF(DataRegularSeason20242025!$D$3:$D$1315,$A8, DataRegularSeason20242025!$K$3:$K$1315)</f>
        <v>73</v>
      </c>
      <c r="AW8">
        <f>AU8-AV8</f>
        <v>-6</v>
      </c>
      <c r="AX8">
        <f>COUNTIFS(DataRegularSeason20242025!$E$3:$E$1315,Table3[[#This Row],[Teams]],DataRegularSeason20242025!$J$3:$J$1315,0)</f>
        <v>3</v>
      </c>
      <c r="AY8">
        <f>SUMIF(DataRegularSeason20242025!$E$3:$E$1315,$A8,DataRegularSeason20242025!$K$3:$K$1315)</f>
        <v>89</v>
      </c>
      <c r="AZ8">
        <f>SUMIF(DataRegularSeason20242025!$E$3:$E$1315,$A8,DataRegularSeason20242025!$J$3:$J$1315)</f>
        <v>59</v>
      </c>
      <c r="BA8">
        <f>AY8-AZ8</f>
        <v>30</v>
      </c>
      <c r="BB8">
        <f>AU8+AY8</f>
        <v>156</v>
      </c>
      <c r="BC8">
        <f>AV8+AZ8</f>
        <v>132</v>
      </c>
      <c r="BD8">
        <f>BB8-BC8</f>
        <v>24</v>
      </c>
      <c r="BE8" s="17">
        <f>Table3[[#This Row],[GF]]/Table3[[#This Row],[GP]]</f>
        <v>3.3191489361702127</v>
      </c>
      <c r="BF8" s="17">
        <f>Table3[[#This Row],[GA]]/Table3[[#This Row],[GP]]</f>
        <v>2.8085106382978724</v>
      </c>
      <c r="BG8" s="17">
        <f>(Table3[[#This Row],[GF]]-Table3[[#This Row],[GA]])/Table3[[#This Row],[GP]]</f>
        <v>0.51063829787234039</v>
      </c>
      <c r="BH8" s="49" t="str">
        <f>_xlfn.CONCAT(TEXT(Table3[[#This Row],[W_H]], "0"), "-", TEXT(Table3[[#This Row],[RL_H]],"0"), "-", TEXT(Table3[[#This Row],[OTL_H]]+Table3[[#This Row],[SOL_H]], "0"))</f>
        <v>18-5-1</v>
      </c>
      <c r="BI8" s="49" t="str">
        <f>_xlfn.CONCAT(TEXT(Table3[[#This Row],[W_A]], "0"), "-", TEXT(Table3[[#This Row],[RL_A]],"0"), "-", TEXT(Table3[[#This Row],[OTL_A]]+Table3[[#This Row],[SOL_A]], "0"))</f>
        <v>10-11-2</v>
      </c>
      <c r="BJ8" s="49">
        <f>((2*(Table3[[#This Row],[W_H]]))+Table3[[#This Row],[OTL_H]]+Table3[[#This Row],[SOL_H]])/(2*Table3[[#This Row],[GP_H]])</f>
        <v>0.77083333333333337</v>
      </c>
      <c r="BK8" s="49">
        <f>((2*(Table3[[#This Row],[W_A]]))+Table3[[#This Row],[OTL_A]]+Table3[[#This Row],[SOL_A]])/(2*Table3[[#This Row],[GP_A]])</f>
        <v>0.47826086956521741</v>
      </c>
      <c r="BL8" s="21">
        <f>(Table3[[#This Row],[W]]*$CG$3)+(Table3[[#This Row],[L]]*$CG$4)+(Table3[[#This Row],[GF]]*$CG$5)+(Table3[[#This Row],[GA]]*$CG$6)</f>
        <v>56.3</v>
      </c>
      <c r="BM8" s="21">
        <f>(82*(((Table3[[#This Row],[PTS%]]*$CG$3)+((1-Table3[[#This Row],[PTS%]])*$CG$4)+(Table3[[#This Row],[GF]]*$CG$5)+(Table3[[#This Row],[GA]]*$CG$6))/Table3[[#This Row],[GP]])) + (Table3[[#This Row],[W]]*$CG$3)+(Table3[[#This Row],[L]]*$CG$4)+(Table3[[#This Row],[GF]]*$CG$5)+(Table3[[#This Row],[GA]]*$CG$6)</f>
        <v>120.8977365323676</v>
      </c>
      <c r="BN8">
        <f>COUNTIFS(DataRegularSeason20242025!$D$3:$D$1315,$A8,DataRegularSeason20242025!$H$3:$H$1315, $A8)</f>
        <v>14</v>
      </c>
      <c r="BO8">
        <f>COUNTIFS(DataRegularSeason20242025!$E$3:$E$1315,$A8,DataRegularSeason20242025!$H$3:$H$1315, $A8)</f>
        <v>18</v>
      </c>
      <c r="BP8">
        <f>BN8+BO8</f>
        <v>32</v>
      </c>
      <c r="BQ8">
        <f>F8-BN8</f>
        <v>9</v>
      </c>
      <c r="BR8">
        <f>H8-BO8</f>
        <v>6</v>
      </c>
      <c r="BS8">
        <f>BQ8+BR8</f>
        <v>15</v>
      </c>
      <c r="BV8">
        <v>2006</v>
      </c>
      <c r="BW8" t="str">
        <f>INDEX(Table2[AwayTeam], Table3[[#This Row],[Column2]])</f>
        <v>TOR</v>
      </c>
      <c r="BX8">
        <f>LARGE((Table2[[#This Row],[AwayTeam]]=Table3[[#This Row],[Teams]]), 1)</f>
        <v>0</v>
      </c>
      <c r="CA8" t="s">
        <v>1465</v>
      </c>
      <c r="CB8">
        <f>SUM($AH$2:$AH$33)</f>
        <v>39</v>
      </c>
      <c r="CH8" t="s">
        <v>1475</v>
      </c>
      <c r="CI8" s="22">
        <f>CI7*82</f>
        <v>81.453333333333333</v>
      </c>
      <c r="CJ8" s="21">
        <f>CJ7+((82-CH2)*CI7)</f>
        <v>85.853333333333325</v>
      </c>
    </row>
    <row r="9" spans="1:95"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40</v>
      </c>
      <c r="E9" s="15">
        <f>Table3[[#This Row],[Watched]]/Table3[[#This Row],[GP]]</f>
        <v>0.81632653061224492</v>
      </c>
      <c r="F9">
        <f>COUNTIFS(DataRegularSeason20242025!$N$3:$N$1315,1,DataRegularSeason20242025!$D$3:$D$1315,$A9)</f>
        <v>24</v>
      </c>
      <c r="G9">
        <f>41-Table3[[#This Row],[GP_A]]</f>
        <v>17</v>
      </c>
      <c r="H9">
        <f>COUNTIFS(DataRegularSeason20242025!$E$3:$E$1315,$A9,DataRegularSeason20242025!$N$3:$N$1315,1)</f>
        <v>25</v>
      </c>
      <c r="I9">
        <f>41-Table3[[#This Row],[GP_H]]</f>
        <v>16</v>
      </c>
      <c r="J9">
        <f>F9+H9</f>
        <v>49</v>
      </c>
      <c r="K9">
        <f>82-Table3[[#This Row],[GP]]</f>
        <v>33</v>
      </c>
      <c r="L9">
        <f>COUNTIFS(DataRegularSeason20242025!$D$3:$D$1315,$A9, DataRegularSeason20242025!$L$3:$L$1315, $A9,DataRegularSeason20242025!$N$3:$N$1315,1)</f>
        <v>13</v>
      </c>
      <c r="M9">
        <f>COUNTIFS(DataRegularSeason20242025!$D$3:$D$1315,$A9, DataRegularSeason20242025!$L$3:$L$1315, $A9,DataRegularSeason20242025!$N$3:$N$1315,1,DataRegularSeason20242025!$M$3:$M$1315,"REG")</f>
        <v>12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11</v>
      </c>
      <c r="Q9">
        <f>COUNTIFS(DataRegularSeason20242025!$D$3:$D$1315,$A9, DataRegularSeason20242025!$S$3:$S$1315, $A9,DataRegularSeason20242025!$M$3:$M$1315,"REG")</f>
        <v>9</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13</v>
      </c>
      <c r="U9">
        <f>COUNTIFS(DataRegularSeason20242025!$E$3:$E$1315,$A9, DataRegularSeason20242025!$L$3:$L$1315, $A9,DataRegularSeason20242025!$N$3:$N$1315,1,DataRegularSeason20242025!$M$3:$M$1315,"REG")</f>
        <v>12</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12</v>
      </c>
      <c r="Y9">
        <f>COUNTIFS(DataRegularSeason20242025!$E$3:$E$1315,$A9, DataRegularSeason20242025!$S$3:$S$1315, $A9,DataRegularSeason20242025!$M$3:$M$1315,"REG")</f>
        <v>8</v>
      </c>
      <c r="Z9">
        <f>COUNTIFS(DataRegularSeason20242025!$E$3:$E$1315,$A9, DataRegularSeason20242025!$S$3:$S$1315, $A9,DataRegularSeason20242025!$M$3:$M$1315,"OT")</f>
        <v>3</v>
      </c>
      <c r="AA9">
        <f>COUNTIFS(DataRegularSeason20242025!$E$3:$E$1315,$A9, DataRegularSeason20242025!$S$3:$S$1315, $A9,DataRegularSeason20242025!$M$3:$M$1315,"SO")</f>
        <v>1</v>
      </c>
      <c r="AB9">
        <f>Table3[[#This Row],[W_A]]+Table3[[#This Row],[W_H]]</f>
        <v>26</v>
      </c>
      <c r="AC9">
        <f>Table3[[#This Row],[L_A]]+Table3[[#This Row],[L_H]]</f>
        <v>23</v>
      </c>
      <c r="AD9">
        <f>Table3[[#This Row],[RW_A]]+Table3[[#This Row],[RW_H]]</f>
        <v>24</v>
      </c>
      <c r="AE9">
        <f>Table3[[#This Row],[RL_A]]+Table3[[#This Row],[RL_H]]</f>
        <v>17</v>
      </c>
      <c r="AF9">
        <f>Table3[[#This Row],[OTW_A]]+Table3[[#This Row],[OTW_H]]</f>
        <v>2</v>
      </c>
      <c r="AG9">
        <f>Table3[[#This Row],[OTL_A]]+Table3[[#This Row],[OTL_H]]</f>
        <v>5</v>
      </c>
      <c r="AH9">
        <f>Table3[[#This Row],[SOW_A]]+Table3[[#This Row],[SOW_H]]</f>
        <v>0</v>
      </c>
      <c r="AI9">
        <f>Table3[[#This Row],[SOL_A]]+Table3[[#This Row],[SOL_H]]</f>
        <v>1</v>
      </c>
      <c r="AJ9" s="20" t="str">
        <f>_xlfn.CONCAT(TEXT(Table3[[#This Row],[OTW]]+Table3[[#This Row],[SOW]], "0"), "-", TEXT(Table3[[#This Row],[OTL]]+Table3[[#This Row],[SOL]],"0"))</f>
        <v>2-6</v>
      </c>
      <c r="AK9">
        <f>(2*(Table3[[#This Row],[W_A]]+Table3[[#This Row],[W_H]]))+Table3[[#This Row],[OTL_A]]+Table3[[#This Row],[SOL_A]]+Table3[[#This Row],[OTL_H]]+Table3[[#This Row],[SOL_H]]</f>
        <v>58</v>
      </c>
      <c r="AL9">
        <f>(3*(Table3[[#This Row],[RW_A]]+Table3[[#This Row],[RW_H]]))+(2*(Table3[[#This Row],[OTW_A]]+Table3[[#This Row],[SOW_A]]+Table3[[#This Row],[OTW_H]]+Table3[[#This Row],[SOW_H]]))+Table3[[#This Row],[OTL_A]]+Table3[[#This Row],[SOL_A]]+Table3[[#This Row],[OTL_H]]+Table3[[#This Row],[SOL_H]]</f>
        <v>82</v>
      </c>
      <c r="AM9" s="15">
        <f>Table3[[#This Row],[PTS]]/(2*Table3[[#This Row],[GP]])</f>
        <v>0.59183673469387754</v>
      </c>
      <c r="AN9" s="15">
        <f>Table3[[#This Row],[PTS2]]/(3*Table3[[#This Row],[GP]])</f>
        <v>0.55782312925170063</v>
      </c>
      <c r="AO9">
        <f>(2*Table3[[#This Row],[GR]])+Table3[[#This Row],[PTS]]</f>
        <v>124</v>
      </c>
      <c r="AP9">
        <f>(3*Table3[[#This Row],[GR]])+Table3[[#This Row],[PTS2]]</f>
        <v>181</v>
      </c>
      <c r="AQ9">
        <f>Table3[[#This Row],[PTS]]+(2 * Table3[[#This Row],[GR]] * Table3[[#This Row],[PTS%]])</f>
        <v>97.061224489795919</v>
      </c>
      <c r="AR9">
        <f>Table3[[#This Row],[PTS2]]+(3 * Table3[[#This Row],[GR]] * Table3[[#This Row],[PTS%2]])</f>
        <v>137.22448979591837</v>
      </c>
      <c r="AS9" s="20" t="str">
        <f>_xlfn.CONCAT(TEXT(Table3[[#This Row],[W]], "0"), "-", TEXT(Table3[[#This Row],[RL]],"0"), "-", TEXT(Table3[[#This Row],[OTL]]+Table3[[#This Row],[SOL]], "0"))</f>
        <v>26-17-6</v>
      </c>
      <c r="AT9">
        <f>COUNTIFS(DataRegularSeason20242025!$D$3:$D$1315,Table3[[#This Row],[Teams]],DataRegularSeason20242025!$K$3:$K$1315,0)</f>
        <v>2</v>
      </c>
      <c r="AU9">
        <f>SUMIF(DataRegularSeason20242025!$D$3:$D$1315,$A9, DataRegularSeason20242025!$J$3:$J$1315)</f>
        <v>73</v>
      </c>
      <c r="AV9">
        <f>SUMIF(DataRegularSeason20242025!$D$3:$D$1315,$A9, DataRegularSeason20242025!$K$3:$K$1315)</f>
        <v>62</v>
      </c>
      <c r="AW9">
        <f>AU9-AV9</f>
        <v>11</v>
      </c>
      <c r="AX9">
        <f>COUNTIFS(DataRegularSeason20242025!$E$3:$E$1315,Table3[[#This Row],[Teams]],DataRegularSeason20242025!$J$3:$J$1315,0)</f>
        <v>3</v>
      </c>
      <c r="AY9">
        <f>SUMIF(DataRegularSeason20242025!$E$3:$E$1315,$A9,DataRegularSeason20242025!$K$3:$K$1315)</f>
        <v>75</v>
      </c>
      <c r="AZ9">
        <f>SUMIF(DataRegularSeason20242025!$E$3:$E$1315,$A9,DataRegularSeason20242025!$J$3:$J$1315)</f>
        <v>63</v>
      </c>
      <c r="BA9">
        <f>AY9-AZ9</f>
        <v>12</v>
      </c>
      <c r="BB9">
        <f>AU9+AY9</f>
        <v>148</v>
      </c>
      <c r="BC9">
        <f>AV9+AZ9</f>
        <v>125</v>
      </c>
      <c r="BD9">
        <f>BB9-BC9</f>
        <v>23</v>
      </c>
      <c r="BE9" s="17">
        <f>Table3[[#This Row],[GF]]/Table3[[#This Row],[GP]]</f>
        <v>3.0204081632653059</v>
      </c>
      <c r="BF9" s="17">
        <f>Table3[[#This Row],[GA]]/Table3[[#This Row],[GP]]</f>
        <v>2.5510204081632653</v>
      </c>
      <c r="BG9" s="17">
        <f>(Table3[[#This Row],[GF]]-Table3[[#This Row],[GA]])/Table3[[#This Row],[GP]]</f>
        <v>0.46938775510204084</v>
      </c>
      <c r="BH9" s="49" t="str">
        <f>_xlfn.CONCAT(TEXT(Table3[[#This Row],[W_H]], "0"), "-", TEXT(Table3[[#This Row],[RL_H]],"0"), "-", TEXT(Table3[[#This Row],[OTL_H]]+Table3[[#This Row],[SOL_H]], "0"))</f>
        <v>13-8-4</v>
      </c>
      <c r="BI9" s="49" t="str">
        <f>_xlfn.CONCAT(TEXT(Table3[[#This Row],[W_A]], "0"), "-", TEXT(Table3[[#This Row],[RL_A]],"0"), "-", TEXT(Table3[[#This Row],[OTL_A]]+Table3[[#This Row],[SOL_A]], "0"))</f>
        <v>13-9-2</v>
      </c>
      <c r="BJ9" s="49">
        <f>((2*(Table3[[#This Row],[W_H]]))+Table3[[#This Row],[OTL_H]]+Table3[[#This Row],[SOL_H]])/(2*Table3[[#This Row],[GP_H]])</f>
        <v>0.6</v>
      </c>
      <c r="BK9" s="49">
        <f>((2*(Table3[[#This Row],[W_A]]))+Table3[[#This Row],[OTL_A]]+Table3[[#This Row],[SOL_A]])/(2*Table3[[#This Row],[GP_A]])</f>
        <v>0.58333333333333337</v>
      </c>
      <c r="BL9" s="21">
        <f>(Table3[[#This Row],[W]]*$CG$3)+(Table3[[#This Row],[L]]*$CG$4)+(Table3[[#This Row],[GF]]*$CG$5)+(Table3[[#This Row],[GA]]*$CG$6)</f>
        <v>54.599999999999994</v>
      </c>
      <c r="BM9" s="21">
        <f>(82*(((Table3[[#This Row],[PTS%]]*$CG$3)+((1-Table3[[#This Row],[PTS%]])*$CG$4)+(Table3[[#This Row],[GF]]*$CG$5)+(Table3[[#This Row],[GA]]*$CG$6))/Table3[[#This Row],[GP]])) + (Table3[[#This Row],[W]]*$CG$3)+(Table3[[#This Row],[L]]*$CG$4)+(Table3[[#This Row],[GF]]*$CG$5)+(Table3[[#This Row],[GA]]*$CG$6)</f>
        <v>113.3695127030404</v>
      </c>
      <c r="BN9">
        <f>COUNTIFS(DataRegularSeason20242025!$D$3:$D$1315,$A9,DataRegularSeason20242025!$H$3:$H$1315, $A9)</f>
        <v>15</v>
      </c>
      <c r="BO9">
        <f>COUNTIFS(DataRegularSeason20242025!$E$3:$E$1315,$A9,DataRegularSeason20242025!$H$3:$H$1315, $A9)</f>
        <v>18</v>
      </c>
      <c r="BP9">
        <f>BN9+BO9</f>
        <v>33</v>
      </c>
      <c r="BQ9">
        <f>F9-BN9</f>
        <v>9</v>
      </c>
      <c r="BR9">
        <f>H9-BO9</f>
        <v>7</v>
      </c>
      <c r="BS9">
        <f>BQ9+BR9</f>
        <v>16</v>
      </c>
      <c r="BV9">
        <v>2003</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38</v>
      </c>
      <c r="E10" s="15">
        <f>Table3[[#This Row],[Watched]]/Table3[[#This Row],[GP]]</f>
        <v>0.86363636363636365</v>
      </c>
      <c r="F10">
        <f>COUNTIFS(DataRegularSeason20242025!$N$3:$N$1315,1,DataRegularSeason20242025!$D$3:$D$1315,$A10)</f>
        <v>26</v>
      </c>
      <c r="G10">
        <f>41-Table3[[#This Row],[GP_A]]</f>
        <v>15</v>
      </c>
      <c r="H10">
        <f>COUNTIFS(DataRegularSeason20242025!$E$3:$E$1315,$A10,DataRegularSeason20242025!$N$3:$N$1315,1)</f>
        <v>18</v>
      </c>
      <c r="I10">
        <f>41-Table3[[#This Row],[GP_H]]</f>
        <v>23</v>
      </c>
      <c r="J10">
        <f>F10+H10</f>
        <v>44</v>
      </c>
      <c r="K10">
        <f>82-Table3[[#This Row],[GP]]</f>
        <v>38</v>
      </c>
      <c r="L10">
        <f>COUNTIFS(DataRegularSeason20242025!$D$3:$D$1315,$A10, DataRegularSeason20242025!$L$3:$L$1315, $A10,DataRegularSeason20242025!$N$3:$N$1315,1)</f>
        <v>11</v>
      </c>
      <c r="M10">
        <f>COUNTIFS(DataRegularSeason20242025!$D$3:$D$1315,$A10, DataRegularSeason20242025!$L$3:$L$1315, $A10,DataRegularSeason20242025!$N$3:$N$1315,1,DataRegularSeason20242025!$M$3:$M$1315,"REG")</f>
        <v>10</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15</v>
      </c>
      <c r="Q10">
        <f>COUNTIFS(DataRegularSeason20242025!$D$3:$D$1315,$A10, DataRegularSeason20242025!$S$3:$S$1315, $A10,DataRegularSeason20242025!$M$3:$M$1315,"REG")</f>
        <v>11</v>
      </c>
      <c r="R10">
        <f>COUNTIFS(DataRegularSeason20242025!$D$3:$D$1315,$A10, DataRegularSeason20242025!$S$3:$S$1315, $A10,DataRegularSeason20242025!$M$3:$M$1315,"OT")</f>
        <v>4</v>
      </c>
      <c r="S10">
        <f>COUNTIFS(DataRegularSeason20242025!$D$3:$D$1315,$A10, DataRegularSeason20242025!$S$3:$S$1315, $A10,DataRegularSeason20242025!$M$3:$M$1315,"SO")</f>
        <v>0</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13</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25</v>
      </c>
      <c r="AC10">
        <f>Table3[[#This Row],[L_A]]+Table3[[#This Row],[L_H]]</f>
        <v>19</v>
      </c>
      <c r="AD10">
        <f>Table3[[#This Row],[RW_A]]+Table3[[#This Row],[RW_H]]</f>
        <v>23</v>
      </c>
      <c r="AE10">
        <f>Table3[[#This Row],[RL_A]]+Table3[[#This Row],[RL_H]]</f>
        <v>14</v>
      </c>
      <c r="AF10">
        <f>Table3[[#This Row],[OTW_A]]+Table3[[#This Row],[OTW_H]]</f>
        <v>2</v>
      </c>
      <c r="AG10">
        <f>Table3[[#This Row],[OTL_A]]+Table3[[#This Row],[OTL_H]]</f>
        <v>4</v>
      </c>
      <c r="AH10">
        <f>Table3[[#This Row],[SOW_A]]+Table3[[#This Row],[SOW_H]]</f>
        <v>0</v>
      </c>
      <c r="AI10">
        <f>Table3[[#This Row],[SOL_A]]+Table3[[#This Row],[SOL_H]]</f>
        <v>1</v>
      </c>
      <c r="AJ10" s="20" t="str">
        <f>_xlfn.CONCAT(TEXT(Table3[[#This Row],[OTW]]+Table3[[#This Row],[SOW]], "0"), "-", TEXT(Table3[[#This Row],[OTL]]+Table3[[#This Row],[SOL]],"0"))</f>
        <v>2-5</v>
      </c>
      <c r="AK10">
        <f>(2*(Table3[[#This Row],[W_A]]+Table3[[#This Row],[W_H]]))+Table3[[#This Row],[OTL_A]]+Table3[[#This Row],[SOL_A]]+Table3[[#This Row],[OTL_H]]+Table3[[#This Row],[SOL_H]]</f>
        <v>55</v>
      </c>
      <c r="AL10">
        <f>(3*(Table3[[#This Row],[RW_A]]+Table3[[#This Row],[RW_H]]))+(2*(Table3[[#This Row],[OTW_A]]+Table3[[#This Row],[SOW_A]]+Table3[[#This Row],[OTW_H]]+Table3[[#This Row],[SOW_H]]))+Table3[[#This Row],[OTL_A]]+Table3[[#This Row],[SOL_A]]+Table3[[#This Row],[OTL_H]]+Table3[[#This Row],[SOL_H]]</f>
        <v>78</v>
      </c>
      <c r="AM10" s="15">
        <f>Table3[[#This Row],[PTS]]/(2*Table3[[#This Row],[GP]])</f>
        <v>0.625</v>
      </c>
      <c r="AN10" s="15">
        <f>Table3[[#This Row],[PTS2]]/(3*Table3[[#This Row],[GP]])</f>
        <v>0.59090909090909094</v>
      </c>
      <c r="AO10">
        <f>(2*Table3[[#This Row],[GR]])+Table3[[#This Row],[PTS]]</f>
        <v>131</v>
      </c>
      <c r="AP10">
        <f>(3*Table3[[#This Row],[GR]])+Table3[[#This Row],[PTS2]]</f>
        <v>192</v>
      </c>
      <c r="AQ10">
        <f>Table3[[#This Row],[PTS]]+(2 * Table3[[#This Row],[GR]] * Table3[[#This Row],[PTS%]])</f>
        <v>102.5</v>
      </c>
      <c r="AR10">
        <f>Table3[[#This Row],[PTS2]]+(3 * Table3[[#This Row],[GR]] * Table3[[#This Row],[PTS%2]])</f>
        <v>145.36363636363637</v>
      </c>
      <c r="AS10" s="20" t="str">
        <f>_xlfn.CONCAT(TEXT(Table3[[#This Row],[W]], "0"), "-", TEXT(Table3[[#This Row],[RL]],"0"), "-", TEXT(Table3[[#This Row],[OTL]]+Table3[[#This Row],[SOL]], "0"))</f>
        <v>25-14-5</v>
      </c>
      <c r="AT10">
        <f>COUNTIFS(DataRegularSeason20242025!$D$3:$D$1315,Table3[[#This Row],[Teams]],DataRegularSeason20242025!$K$3:$K$1315,0)</f>
        <v>1</v>
      </c>
      <c r="AU10">
        <f>SUMIF(DataRegularSeason20242025!$D$3:$D$1315,$A10, DataRegularSeason20242025!$J$3:$J$1315)</f>
        <v>70</v>
      </c>
      <c r="AV10">
        <f>SUMIF(DataRegularSeason20242025!$D$3:$D$1315,$A10, DataRegularSeason20242025!$K$3:$K$1315)</f>
        <v>71</v>
      </c>
      <c r="AW10">
        <f>AU10-AV10</f>
        <v>-1</v>
      </c>
      <c r="AX10">
        <f>COUNTIFS(DataRegularSeason20242025!$E$3:$E$1315,Table3[[#This Row],[Teams]],DataRegularSeason20242025!$J$3:$J$1315,0)</f>
        <v>1</v>
      </c>
      <c r="AY10">
        <f>SUMIF(DataRegularSeason20242025!$E$3:$E$1315,$A10,DataRegularSeason20242025!$K$3:$K$1315)</f>
        <v>59</v>
      </c>
      <c r="AZ10">
        <f>SUMIF(DataRegularSeason20242025!$E$3:$E$1315,$A10,DataRegularSeason20242025!$J$3:$J$1315)</f>
        <v>39</v>
      </c>
      <c r="BA10">
        <f>AY10-AZ10</f>
        <v>20</v>
      </c>
      <c r="BB10">
        <f>AU10+AY10</f>
        <v>129</v>
      </c>
      <c r="BC10">
        <f>AV10+AZ10</f>
        <v>110</v>
      </c>
      <c r="BD10">
        <f>BB10-BC10</f>
        <v>19</v>
      </c>
      <c r="BE10" s="17">
        <f>Table3[[#This Row],[GF]]/Table3[[#This Row],[GP]]</f>
        <v>2.9318181818181817</v>
      </c>
      <c r="BF10" s="17">
        <f>Table3[[#This Row],[GA]]/Table3[[#This Row],[GP]]</f>
        <v>2.5</v>
      </c>
      <c r="BG10" s="17">
        <f>(Table3[[#This Row],[GF]]-Table3[[#This Row],[GA]])/Table3[[#This Row],[GP]]</f>
        <v>0.43181818181818182</v>
      </c>
      <c r="BH10" s="49" t="str">
        <f>_xlfn.CONCAT(TEXT(Table3[[#This Row],[W_H]], "0"), "-", TEXT(Table3[[#This Row],[RL_H]],"0"), "-", TEXT(Table3[[#This Row],[OTL_H]]+Table3[[#This Row],[SOL_H]], "0"))</f>
        <v>14-3-1</v>
      </c>
      <c r="BI10" s="49" t="str">
        <f>_xlfn.CONCAT(TEXT(Table3[[#This Row],[W_A]], "0"), "-", TEXT(Table3[[#This Row],[RL_A]],"0"), "-", TEXT(Table3[[#This Row],[OTL_A]]+Table3[[#This Row],[SOL_A]], "0"))</f>
        <v>11-11-4</v>
      </c>
      <c r="BJ10" s="49">
        <f>((2*(Table3[[#This Row],[W_H]]))+Table3[[#This Row],[OTL_H]]+Table3[[#This Row],[SOL_H]])/(2*Table3[[#This Row],[GP_H]])</f>
        <v>0.80555555555555558</v>
      </c>
      <c r="BK10" s="49">
        <f>((2*(Table3[[#This Row],[W_A]]))+Table3[[#This Row],[OTL_A]]+Table3[[#This Row],[SOL_A]])/(2*Table3[[#This Row],[GP_A]])</f>
        <v>0.5</v>
      </c>
      <c r="BL10" s="21">
        <f>(Table3[[#This Row],[W]]*$CG$3)+(Table3[[#This Row],[L]]*$CG$4)+(Table3[[#This Row],[GF]]*$CG$5)+(Table3[[#This Row],[GA]]*$CG$6)</f>
        <v>48.55</v>
      </c>
      <c r="BM10" s="21">
        <f>(82*(((Table3[[#This Row],[PTS%]]*$CG$3)+((1-Table3[[#This Row],[PTS%]])*$CG$4)+(Table3[[#This Row],[GF]]*$CG$5)+(Table3[[#This Row],[GA]]*$CG$6))/Table3[[#This Row],[GP]])) + (Table3[[#This Row],[W]]*$CG$3)+(Table3[[#This Row],[L]]*$CG$4)+(Table3[[#This Row],[GF]]*$CG$5)+(Table3[[#This Row],[GA]]*$CG$6)</f>
        <v>105.90340909090908</v>
      </c>
      <c r="BN10">
        <f>COUNTIFS(DataRegularSeason20242025!$D$3:$D$1315,$A10,DataRegularSeason20242025!$H$3:$H$1315, $A10)</f>
        <v>12</v>
      </c>
      <c r="BO10">
        <f>COUNTIFS(DataRegularSeason20242025!$E$3:$E$1315,$A10,DataRegularSeason20242025!$H$3:$H$1315, $A10)</f>
        <v>8</v>
      </c>
      <c r="BP10">
        <f>BN10+BO10</f>
        <v>20</v>
      </c>
      <c r="BQ10">
        <f>F10-BN10</f>
        <v>14</v>
      </c>
      <c r="BR10">
        <f>H10-BO10</f>
        <v>10</v>
      </c>
      <c r="BS10">
        <f>BQ10+BR10</f>
        <v>24</v>
      </c>
      <c r="BV10">
        <v>2014</v>
      </c>
      <c r="BW10" t="str">
        <f>INDEX(Table2[AwayTeam], Table3[[#This Row],[Column2]])</f>
        <v>WPG</v>
      </c>
      <c r="BX10">
        <f>LARGE((Table2[[#This Row],[AwayTeam]]=Table3[[#This Row],[Teams]]), 1)</f>
        <v>0</v>
      </c>
      <c r="CA10" t="s">
        <v>1469</v>
      </c>
      <c r="CB10" s="1">
        <f>_xlfn.MAXIFS(DataRegularSeason20242025!$B$3:$B$1315,DataRegularSeason20242025!$N$3:$N$1315,1)</f>
        <v>45678</v>
      </c>
    </row>
    <row r="11" spans="1:95" x14ac:dyDescent="0.25">
      <c r="A11" t="s">
        <v>18</v>
      </c>
      <c r="B11" t="s">
        <v>98</v>
      </c>
      <c r="C11" t="s">
        <v>81</v>
      </c>
      <c r="D11">
        <f>COUNTIFS(DataRegularSeason20242025!$D$3:$D$1315,$A11,DataRegularSeason20242025!$R$3:$R$1315,1,DataRegularSeason20242025!$N$3:$N$1315,1) + COUNTIFS(DataRegularSeason20242025!$E$3:$E$1315,$A11,DataRegularSeason20242025!$R$3:$R$1315,1,DataRegularSeason20242025!$N$3:$N$1315,1)</f>
        <v>40</v>
      </c>
      <c r="E11" s="15">
        <f>Table3[[#This Row],[Watched]]/Table3[[#This Row],[GP]]</f>
        <v>0.83333333333333337</v>
      </c>
      <c r="F11">
        <f>COUNTIFS(DataRegularSeason20242025!$N$3:$N$1315,1,DataRegularSeason20242025!$D$3:$D$1315,$A11)</f>
        <v>20</v>
      </c>
      <c r="G11">
        <f>41-Table3[[#This Row],[GP_A]]</f>
        <v>21</v>
      </c>
      <c r="H11">
        <f>COUNTIFS(DataRegularSeason20242025!$E$3:$E$1315,$A11,DataRegularSeason20242025!$N$3:$N$1315,1)</f>
        <v>28</v>
      </c>
      <c r="I11">
        <f>41-Table3[[#This Row],[GP_H]]</f>
        <v>13</v>
      </c>
      <c r="J11">
        <f>F11+H11</f>
        <v>48</v>
      </c>
      <c r="K11">
        <f>82-Table3[[#This Row],[GP]]</f>
        <v>34</v>
      </c>
      <c r="L11">
        <f>COUNTIFS(DataRegularSeason20242025!$D$3:$D$1315,$A11, DataRegularSeason20242025!$L$3:$L$1315, $A11,DataRegularSeason20242025!$N$3:$N$1315,1)</f>
        <v>11</v>
      </c>
      <c r="M11">
        <f>COUNTIFS(DataRegularSeason20242025!$D$3:$D$1315,$A11, DataRegularSeason20242025!$L$3:$L$1315, $A11,DataRegularSeason20242025!$N$3:$N$1315,1,DataRegularSeason20242025!$M$3:$M$1315,"REG")</f>
        <v>9</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9</v>
      </c>
      <c r="Q11">
        <f>COUNTIFS(DataRegularSeason20242025!$D$3:$D$1315,$A11, DataRegularSeason20242025!$S$3:$S$1315, $A11,DataRegularSeason20242025!$M$3:$M$1315,"REG")</f>
        <v>7</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19</v>
      </c>
      <c r="U11">
        <f>COUNTIFS(DataRegularSeason20242025!$E$3:$E$1315,$A11, DataRegularSeason20242025!$L$3:$L$1315, $A11,DataRegularSeason20242025!$N$3:$N$1315,1,DataRegularSeason20242025!$M$3:$M$1315,"REG")</f>
        <v>16</v>
      </c>
      <c r="V11">
        <f>COUNTIFS(DataRegularSeason20242025!$E$3:$E$1315,$A11, DataRegularSeason20242025!$L$3:$L$1315, $A11,DataRegularSeason20242025!$N$3:$N$1315,1,DataRegularSeason20242025!$M$3:$M$1315,"OT")</f>
        <v>3</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9</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30</v>
      </c>
      <c r="AC11">
        <f>Table3[[#This Row],[L_A]]+Table3[[#This Row],[L_H]]</f>
        <v>18</v>
      </c>
      <c r="AD11">
        <f>Table3[[#This Row],[RW_A]]+Table3[[#This Row],[RW_H]]</f>
        <v>25</v>
      </c>
      <c r="AE11">
        <f>Table3[[#This Row],[RL_A]]+Table3[[#This Row],[RL_H]]</f>
        <v>16</v>
      </c>
      <c r="AF11">
        <f>Table3[[#This Row],[OTW_A]]+Table3[[#This Row],[OTW_H]]</f>
        <v>5</v>
      </c>
      <c r="AG11">
        <f>Table3[[#This Row],[OTL_A]]+Table3[[#This Row],[OTL_H]]</f>
        <v>2</v>
      </c>
      <c r="AH11">
        <f>Table3[[#This Row],[SOW_A]]+Table3[[#This Row],[SOW_H]]</f>
        <v>0</v>
      </c>
      <c r="AI11">
        <f>Table3[[#This Row],[SOL_A]]+Table3[[#This Row],[SOL_H]]</f>
        <v>0</v>
      </c>
      <c r="AJ11" s="20" t="str">
        <f>_xlfn.CONCAT(TEXT(Table3[[#This Row],[OTW]]+Table3[[#This Row],[SOW]], "0"), "-", TEXT(Table3[[#This Row],[OTL]]+Table3[[#This Row],[SOL]],"0"))</f>
        <v>5-2</v>
      </c>
      <c r="AK11">
        <f>(2*(Table3[[#This Row],[W_A]]+Table3[[#This Row],[W_H]]))+Table3[[#This Row],[OTL_A]]+Table3[[#This Row],[SOL_A]]+Table3[[#This Row],[OTL_H]]+Table3[[#This Row],[SOL_H]]</f>
        <v>62</v>
      </c>
      <c r="AL11">
        <f>(3*(Table3[[#This Row],[RW_A]]+Table3[[#This Row],[RW_H]]))+(2*(Table3[[#This Row],[OTW_A]]+Table3[[#This Row],[SOW_A]]+Table3[[#This Row],[OTW_H]]+Table3[[#This Row],[SOW_H]]))+Table3[[#This Row],[OTL_A]]+Table3[[#This Row],[SOL_A]]+Table3[[#This Row],[OTL_H]]+Table3[[#This Row],[SOL_H]]</f>
        <v>87</v>
      </c>
      <c r="AM11" s="15">
        <f>Table3[[#This Row],[PTS]]/(2*Table3[[#This Row],[GP]])</f>
        <v>0.64583333333333337</v>
      </c>
      <c r="AN11" s="15">
        <f>Table3[[#This Row],[PTS2]]/(3*Table3[[#This Row],[GP]])</f>
        <v>0.60416666666666663</v>
      </c>
      <c r="AO11">
        <f>(2*Table3[[#This Row],[GR]])+Table3[[#This Row],[PTS]]</f>
        <v>130</v>
      </c>
      <c r="AP11">
        <f>(3*Table3[[#This Row],[GR]])+Table3[[#This Row],[PTS2]]</f>
        <v>189</v>
      </c>
      <c r="AQ11">
        <f>Table3[[#This Row],[PTS]]+(2 * Table3[[#This Row],[GR]] * Table3[[#This Row],[PTS%]])</f>
        <v>105.91666666666667</v>
      </c>
      <c r="AR11">
        <f>Table3[[#This Row],[PTS2]]+(3 * Table3[[#This Row],[GR]] * Table3[[#This Row],[PTS%2]])</f>
        <v>148.625</v>
      </c>
      <c r="AS11" s="20" t="str">
        <f>_xlfn.CONCAT(TEXT(Table3[[#This Row],[W]], "0"), "-", TEXT(Table3[[#This Row],[RL]],"0"), "-", TEXT(Table3[[#This Row],[OTL]]+Table3[[#This Row],[SOL]], "0"))</f>
        <v>30-16-2</v>
      </c>
      <c r="AT11">
        <f>COUNTIFS(DataRegularSeason20242025!$D$3:$D$1315,Table3[[#This Row],[Teams]],DataRegularSeason20242025!$K$3:$K$1315,0)</f>
        <v>0</v>
      </c>
      <c r="AU11">
        <f>SUMIF(DataRegularSeason20242025!$D$3:$D$1315,$A11, DataRegularSeason20242025!$J$3:$J$1315)</f>
        <v>65</v>
      </c>
      <c r="AV11">
        <f>SUMIF(DataRegularSeason20242025!$D$3:$D$1315,$A11, DataRegularSeason20242025!$K$3:$K$1315)</f>
        <v>64</v>
      </c>
      <c r="AW11">
        <f>AU11-AV11</f>
        <v>1</v>
      </c>
      <c r="AX11">
        <f>COUNTIFS(DataRegularSeason20242025!$E$3:$E$1315,Table3[[#This Row],[Teams]],DataRegularSeason20242025!$J$3:$J$1315,0)</f>
        <v>2</v>
      </c>
      <c r="AY11">
        <f>SUMIF(DataRegularSeason20242025!$E$3:$E$1315,$A11,DataRegularSeason20242025!$K$3:$K$1315)</f>
        <v>87</v>
      </c>
      <c r="AZ11">
        <f>SUMIF(DataRegularSeason20242025!$E$3:$E$1315,$A11,DataRegularSeason20242025!$J$3:$J$1315)</f>
        <v>73</v>
      </c>
      <c r="BA11">
        <f>AY11-AZ11</f>
        <v>14</v>
      </c>
      <c r="BB11">
        <f>AU11+AY11</f>
        <v>152</v>
      </c>
      <c r="BC11">
        <f>AV11+AZ11</f>
        <v>137</v>
      </c>
      <c r="BD11">
        <f>BB11-BC11</f>
        <v>15</v>
      </c>
      <c r="BE11" s="17">
        <f>Table3[[#This Row],[GF]]/Table3[[#This Row],[GP]]</f>
        <v>3.1666666666666665</v>
      </c>
      <c r="BF11" s="17">
        <f>Table3[[#This Row],[GA]]/Table3[[#This Row],[GP]]</f>
        <v>2.8541666666666665</v>
      </c>
      <c r="BG11" s="17">
        <f>(Table3[[#This Row],[GF]]-Table3[[#This Row],[GA]])/Table3[[#This Row],[GP]]</f>
        <v>0.3125</v>
      </c>
      <c r="BH11" s="49" t="str">
        <f>_xlfn.CONCAT(TEXT(Table3[[#This Row],[W_H]], "0"), "-", TEXT(Table3[[#This Row],[RL_H]],"0"), "-", TEXT(Table3[[#This Row],[OTL_H]]+Table3[[#This Row],[SOL_H]], "0"))</f>
        <v>19-9-0</v>
      </c>
      <c r="BI11" s="49" t="str">
        <f>_xlfn.CONCAT(TEXT(Table3[[#This Row],[W_A]], "0"), "-", TEXT(Table3[[#This Row],[RL_A]],"0"), "-", TEXT(Table3[[#This Row],[OTL_A]]+Table3[[#This Row],[SOL_A]], "0"))</f>
        <v>11-7-2</v>
      </c>
      <c r="BJ11" s="49">
        <f>((2*(Table3[[#This Row],[W_H]]))+Table3[[#This Row],[OTL_H]]+Table3[[#This Row],[SOL_H]])/(2*Table3[[#This Row],[GP_H]])</f>
        <v>0.6785714285714286</v>
      </c>
      <c r="BK11" s="49">
        <f>((2*(Table3[[#This Row],[W_A]]))+Table3[[#This Row],[OTL_A]]+Table3[[#This Row],[SOL_A]])/(2*Table3[[#This Row],[GP_A]])</f>
        <v>0.6</v>
      </c>
      <c r="BL11" s="21">
        <f>(Table3[[#This Row],[W]]*$CG$3)+(Table3[[#This Row],[L]]*$CG$4)+(Table3[[#This Row],[GF]]*$CG$5)+(Table3[[#This Row],[GA]]*$CG$6)</f>
        <v>56.900000000000006</v>
      </c>
      <c r="BM11" s="21">
        <f>(82*(((Table3[[#This Row],[PTS%]]*$CG$3)+((1-Table3[[#This Row],[PTS%]])*$CG$4)+(Table3[[#This Row],[GF]]*$CG$5)+(Table3[[#This Row],[GA]]*$CG$6))/Table3[[#This Row],[GP]])) + (Table3[[#This Row],[W]]*$CG$3)+(Table3[[#This Row],[L]]*$CG$4)+(Table3[[#This Row],[GF]]*$CG$5)+(Table3[[#This Row],[GA]]*$CG$6)</f>
        <v>119.9873263888889</v>
      </c>
      <c r="BN11">
        <f>COUNTIFS(DataRegularSeason20242025!$D$3:$D$1315,$A11,DataRegularSeason20242025!$H$3:$H$1315, $A11)</f>
        <v>15</v>
      </c>
      <c r="BO11">
        <f>COUNTIFS(DataRegularSeason20242025!$E$3:$E$1315,$A11,DataRegularSeason20242025!$H$3:$H$1315, $A11)</f>
        <v>22</v>
      </c>
      <c r="BP11">
        <f>BN11+BO11</f>
        <v>37</v>
      </c>
      <c r="BQ11">
        <f>F11-BN11</f>
        <v>5</v>
      </c>
      <c r="BR11">
        <f>H11-BO11</f>
        <v>6</v>
      </c>
      <c r="BS11">
        <f>BQ11+BR11</f>
        <v>11</v>
      </c>
      <c r="BV11">
        <v>1967</v>
      </c>
      <c r="BW11" t="str">
        <f>INDEX(Table2[AwayTeam], Table3[[#This Row],[Column2]])</f>
        <v>CGY</v>
      </c>
      <c r="BX11">
        <f>LARGE((Table2[[#This Row],[AwayTeam]]=Table3[[#This Row],[Teams]]), 1)</f>
        <v>0</v>
      </c>
      <c r="CA11" t="s">
        <v>1470</v>
      </c>
      <c r="CB11">
        <f>$CB$2/($CB$10-$CB$9)</f>
        <v>6.8899082568807337</v>
      </c>
    </row>
    <row r="12" spans="1:95"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45</v>
      </c>
      <c r="E12" s="15">
        <f>Table3[[#This Row],[Watched]]/Table3[[#This Row],[GP]]</f>
        <v>0.95744680851063835</v>
      </c>
      <c r="F12">
        <f>COUNTIFS(DataRegularSeason20242025!$N$3:$N$1315,1,DataRegularSeason20242025!$D$3:$D$1315,$A12)</f>
        <v>23</v>
      </c>
      <c r="G12">
        <f>41-Table3[[#This Row],[GP_A]]</f>
        <v>18</v>
      </c>
      <c r="H12">
        <f>COUNTIFS(DataRegularSeason20242025!$E$3:$E$1315,$A12,DataRegularSeason20242025!$N$3:$N$1315,1)</f>
        <v>24</v>
      </c>
      <c r="I12">
        <f>41-Table3[[#This Row],[GP_H]]</f>
        <v>17</v>
      </c>
      <c r="J12">
        <f>F12+H12</f>
        <v>47</v>
      </c>
      <c r="K12">
        <f>82-Table3[[#This Row],[GP]]</f>
        <v>35</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2</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13</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11</v>
      </c>
      <c r="Y12">
        <f>COUNTIFS(DataRegularSeason20242025!$E$3:$E$1315,$A12, DataRegularSeason20242025!$S$3:$S$1315, $A12,DataRegularSeason20242025!$M$3:$M$1315,"REG")</f>
        <v>9</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27</v>
      </c>
      <c r="AC12">
        <f>Table3[[#This Row],[L_A]]+Table3[[#This Row],[L_H]]</f>
        <v>20</v>
      </c>
      <c r="AD12">
        <f>Table3[[#This Row],[RW_A]]+Table3[[#This Row],[RW_H]]</f>
        <v>21</v>
      </c>
      <c r="AE12">
        <f>Table3[[#This Row],[RL_A]]+Table3[[#This Row],[RL_H]]</f>
        <v>17</v>
      </c>
      <c r="AF12">
        <f>Table3[[#This Row],[OTW_A]]+Table3[[#This Row],[OTW_H]]</f>
        <v>2</v>
      </c>
      <c r="AG12">
        <f>Table3[[#This Row],[OTL_A]]+Table3[[#This Row],[OTL_H]]</f>
        <v>3</v>
      </c>
      <c r="AH12">
        <f>Table3[[#This Row],[SOW_A]]+Table3[[#This Row],[SOW_H]]</f>
        <v>4</v>
      </c>
      <c r="AI12">
        <f>Table3[[#This Row],[SOL_A]]+Table3[[#This Row],[SOL_H]]</f>
        <v>0</v>
      </c>
      <c r="AJ12" s="20" t="str">
        <f>_xlfn.CONCAT(TEXT(Table3[[#This Row],[OTW]]+Table3[[#This Row],[SOW]], "0"), "-", TEXT(Table3[[#This Row],[OTL]]+Table3[[#This Row],[SOL]],"0"))</f>
        <v>6-3</v>
      </c>
      <c r="AK12">
        <f>(2*(Table3[[#This Row],[W_A]]+Table3[[#This Row],[W_H]]))+Table3[[#This Row],[OTL_A]]+Table3[[#This Row],[SOL_A]]+Table3[[#This Row],[OTL_H]]+Table3[[#This Row],[SOL_H]]</f>
        <v>57</v>
      </c>
      <c r="AL12">
        <f>(3*(Table3[[#This Row],[RW_A]]+Table3[[#This Row],[RW_H]]))+(2*(Table3[[#This Row],[OTW_A]]+Table3[[#This Row],[SOW_A]]+Table3[[#This Row],[OTW_H]]+Table3[[#This Row],[SOW_H]]))+Table3[[#This Row],[OTL_A]]+Table3[[#This Row],[SOL_A]]+Table3[[#This Row],[OTL_H]]+Table3[[#This Row],[SOL_H]]</f>
        <v>78</v>
      </c>
      <c r="AM12" s="15">
        <f>Table3[[#This Row],[PTS]]/(2*Table3[[#This Row],[GP]])</f>
        <v>0.6063829787234043</v>
      </c>
      <c r="AN12" s="15">
        <f>Table3[[#This Row],[PTS2]]/(3*Table3[[#This Row],[GP]])</f>
        <v>0.55319148936170215</v>
      </c>
      <c r="AO12">
        <f>(2*Table3[[#This Row],[GR]])+Table3[[#This Row],[PTS]]</f>
        <v>127</v>
      </c>
      <c r="AP12">
        <f>(3*Table3[[#This Row],[GR]])+Table3[[#This Row],[PTS2]]</f>
        <v>183</v>
      </c>
      <c r="AQ12">
        <f>Table3[[#This Row],[PTS]]+(2 * Table3[[#This Row],[GR]] * Table3[[#This Row],[PTS%]])</f>
        <v>99.446808510638306</v>
      </c>
      <c r="AR12">
        <f>Table3[[#This Row],[PTS2]]+(3 * Table3[[#This Row],[GR]] * Table3[[#This Row],[PTS%2]])</f>
        <v>136.08510638297872</v>
      </c>
      <c r="AS12" s="20" t="str">
        <f>_xlfn.CONCAT(TEXT(Table3[[#This Row],[W]], "0"), "-", TEXT(Table3[[#This Row],[RL]],"0"), "-", TEXT(Table3[[#This Row],[OTL]]+Table3[[#This Row],[SOL]], "0"))</f>
        <v>27-17-3</v>
      </c>
      <c r="AT12">
        <f>COUNTIFS(DataRegularSeason20242025!$D$3:$D$1315,Table3[[#This Row],[Teams]],DataRegularSeason20242025!$K$3:$K$1315,0)</f>
        <v>0</v>
      </c>
      <c r="AU12">
        <f>SUMIF(DataRegularSeason20242025!$D$3:$D$1315,$A12, DataRegularSeason20242025!$J$3:$J$1315)</f>
        <v>80</v>
      </c>
      <c r="AV12">
        <f>SUMIF(DataRegularSeason20242025!$D$3:$D$1315,$A12, DataRegularSeason20242025!$K$3:$K$1315)</f>
        <v>71</v>
      </c>
      <c r="AW12">
        <f>AU12-AV12</f>
        <v>9</v>
      </c>
      <c r="AX12">
        <f>COUNTIFS(DataRegularSeason20242025!$E$3:$E$1315,Table3[[#This Row],[Teams]],DataRegularSeason20242025!$J$3:$J$1315,0)</f>
        <v>3</v>
      </c>
      <c r="AY12">
        <f>SUMIF(DataRegularSeason20242025!$E$3:$E$1315,$A12,DataRegularSeason20242025!$K$3:$K$1315)</f>
        <v>73</v>
      </c>
      <c r="AZ12">
        <f>SUMIF(DataRegularSeason20242025!$E$3:$E$1315,$A12,DataRegularSeason20242025!$J$3:$J$1315)</f>
        <v>71</v>
      </c>
      <c r="BA12">
        <f>AY12-AZ12</f>
        <v>2</v>
      </c>
      <c r="BB12">
        <f>AU12+AY12</f>
        <v>153</v>
      </c>
      <c r="BC12">
        <f>AV12+AZ12</f>
        <v>142</v>
      </c>
      <c r="BD12">
        <f>BB12-BC12</f>
        <v>11</v>
      </c>
      <c r="BE12" s="17">
        <f>Table3[[#This Row],[GF]]/Table3[[#This Row],[GP]]</f>
        <v>3.2553191489361701</v>
      </c>
      <c r="BF12" s="17">
        <f>Table3[[#This Row],[GA]]/Table3[[#This Row],[GP]]</f>
        <v>3.021276595744681</v>
      </c>
      <c r="BG12" s="17">
        <f>(Table3[[#This Row],[GF]]-Table3[[#This Row],[GA]])/Table3[[#This Row],[GP]]</f>
        <v>0.23404255319148937</v>
      </c>
      <c r="BH12" s="49" t="str">
        <f>_xlfn.CONCAT(TEXT(Table3[[#This Row],[W_H]], "0"), "-", TEXT(Table3[[#This Row],[RL_H]],"0"), "-", TEXT(Table3[[#This Row],[OTL_H]]+Table3[[#This Row],[SOL_H]], "0"))</f>
        <v>13-9-2</v>
      </c>
      <c r="BI12" s="49" t="str">
        <f>_xlfn.CONCAT(TEXT(Table3[[#This Row],[W_A]], "0"), "-", TEXT(Table3[[#This Row],[RL_A]],"0"), "-", TEXT(Table3[[#This Row],[OTL_A]]+Table3[[#This Row],[SOL_A]], "0"))</f>
        <v>14-8-1</v>
      </c>
      <c r="BJ12" s="49">
        <f>((2*(Table3[[#This Row],[W_H]]))+Table3[[#This Row],[OTL_H]]+Table3[[#This Row],[SOL_H]])/(2*Table3[[#This Row],[GP_H]])</f>
        <v>0.58333333333333337</v>
      </c>
      <c r="BK12" s="49">
        <f>((2*(Table3[[#This Row],[W_A]]))+Table3[[#This Row],[OTL_A]]+Table3[[#This Row],[SOL_A]])/(2*Table3[[#This Row],[GP_A]])</f>
        <v>0.63043478260869568</v>
      </c>
      <c r="BL12" s="21">
        <f>(Table3[[#This Row],[W]]*$CG$3)+(Table3[[#This Row],[L]]*$CG$4)+(Table3[[#This Row],[GF]]*$CG$5)+(Table3[[#This Row],[GA]]*$CG$6)</f>
        <v>56.650000000000006</v>
      </c>
      <c r="BM12" s="21">
        <f>(82*(((Table3[[#This Row],[PTS%]]*$CG$3)+((1-Table3[[#This Row],[PTS%]])*$CG$4)+(Table3[[#This Row],[GF]]*$CG$5)+(Table3[[#This Row],[GA]]*$CG$6))/Table3[[#This Row],[GP]])) + (Table3[[#This Row],[W]]*$CG$3)+(Table3[[#This Row],[L]]*$CG$4)+(Table3[[#This Row],[GF]]*$CG$5)+(Table3[[#This Row],[GA]]*$CG$6)</f>
        <v>122.19988682661838</v>
      </c>
      <c r="BN12">
        <f>COUNTIFS(DataRegularSeason20242025!$D$3:$D$1315,$A12,DataRegularSeason20242025!$H$3:$H$1315, $A12)</f>
        <v>15</v>
      </c>
      <c r="BO12">
        <f>COUNTIFS(DataRegularSeason20242025!$E$3:$E$1315,$A12,DataRegularSeason20242025!$H$3:$H$1315, $A12)</f>
        <v>18</v>
      </c>
      <c r="BP12">
        <f>BN12+BO12</f>
        <v>33</v>
      </c>
      <c r="BQ12">
        <f>F12-BN12</f>
        <v>8</v>
      </c>
      <c r="BR12">
        <f>H12-BO12</f>
        <v>6</v>
      </c>
      <c r="BS12">
        <f>BQ12+BR12</f>
        <v>14</v>
      </c>
      <c r="BV12">
        <v>2024</v>
      </c>
      <c r="BW12" t="str">
        <f>INDEX(Table2[AwayTeam], Table3[[#This Row],[Column2]])</f>
        <v>COL</v>
      </c>
      <c r="BX12">
        <f>LARGE((Table2[[#This Row],[AwayTeam]]=Table3[[#This Row],[Teams]]), 1)</f>
        <v>0</v>
      </c>
      <c r="CA12" t="s">
        <v>1471</v>
      </c>
      <c r="CB12">
        <f>$CB$3/($CB$10-$CB$9)</f>
        <v>5.6605504587155959</v>
      </c>
    </row>
    <row r="13" spans="1:95"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42</v>
      </c>
      <c r="E13" s="15">
        <f>Table3[[#This Row],[Watched]]/Table3[[#This Row],[GP]]</f>
        <v>0.875</v>
      </c>
      <c r="F13">
        <f>COUNTIFS(DataRegularSeason20242025!$N$3:$N$1315,1,DataRegularSeason20242025!$D$3:$D$1315,$A13)</f>
        <v>23</v>
      </c>
      <c r="G13">
        <f>41-Table3[[#This Row],[GP_A]]</f>
        <v>18</v>
      </c>
      <c r="H13">
        <f>COUNTIFS(DataRegularSeason20242025!$E$3:$E$1315,$A13,DataRegularSeason20242025!$N$3:$N$1315,1)</f>
        <v>25</v>
      </c>
      <c r="I13">
        <f>41-Table3[[#This Row],[GP_H]]</f>
        <v>16</v>
      </c>
      <c r="J13">
        <f>F13+H13</f>
        <v>48</v>
      </c>
      <c r="K13">
        <f>82-Table3[[#This Row],[GP]]</f>
        <v>34</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14</v>
      </c>
      <c r="U13">
        <f>COUNTIFS(DataRegularSeason20242025!$E$3:$E$1315,$A13, DataRegularSeason20242025!$L$3:$L$1315, $A13,DataRegularSeason20242025!$N$3:$N$1315,1,DataRegularSeason20242025!$M$3:$M$1315,"REG")</f>
        <v>9</v>
      </c>
      <c r="V13">
        <f>COUNTIFS(DataRegularSeason20242025!$E$3:$E$1315,$A13, DataRegularSeason20242025!$L$3:$L$1315, $A13,DataRegularSeason20242025!$N$3:$N$1315,1,DataRegularSeason20242025!$M$3:$M$1315,"OT")</f>
        <v>4</v>
      </c>
      <c r="W13">
        <f>COUNTIFS(DataRegularSeason20242025!$E$3:$E$1315,$A13, DataRegularSeason20242025!$L$3:$L$1315, $A13,DataRegularSeason20242025!$N$3:$N$1315,1,DataRegularSeason20242025!$M$3:$M$1315,"SO")</f>
        <v>1</v>
      </c>
      <c r="X13">
        <f>H13-T13</f>
        <v>11</v>
      </c>
      <c r="Y13">
        <f>COUNTIFS(DataRegularSeason20242025!$E$3:$E$1315,$A13, DataRegularSeason20242025!$S$3:$S$1315, $A13,DataRegularSeason20242025!$M$3:$M$1315,"REG")</f>
        <v>10</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28</v>
      </c>
      <c r="AC13">
        <f>Table3[[#This Row],[L_A]]+Table3[[#This Row],[L_H]]</f>
        <v>20</v>
      </c>
      <c r="AD13">
        <f>Table3[[#This Row],[RW_A]]+Table3[[#This Row],[RW_H]]</f>
        <v>23</v>
      </c>
      <c r="AE13">
        <f>Table3[[#This Row],[RL_A]]+Table3[[#This Row],[RL_H]]</f>
        <v>19</v>
      </c>
      <c r="AF13">
        <f>Table3[[#This Row],[OTW_A]]+Table3[[#This Row],[OTW_H]]</f>
        <v>4</v>
      </c>
      <c r="AG13">
        <f>Table3[[#This Row],[OTL_A]]+Table3[[#This Row],[OTL_H]]</f>
        <v>0</v>
      </c>
      <c r="AH13">
        <f>Table3[[#This Row],[SOW_A]]+Table3[[#This Row],[SOW_H]]</f>
        <v>1</v>
      </c>
      <c r="AI13">
        <f>Table3[[#This Row],[SOL_A]]+Table3[[#This Row],[SOL_H]]</f>
        <v>1</v>
      </c>
      <c r="AJ13" s="20" t="str">
        <f>_xlfn.CONCAT(TEXT(Table3[[#This Row],[OTW]]+Table3[[#This Row],[SOW]], "0"), "-", TEXT(Table3[[#This Row],[OTL]]+Table3[[#This Row],[SOL]],"0"))</f>
        <v>5-1</v>
      </c>
      <c r="AK13">
        <f>(2*(Table3[[#This Row],[W_A]]+Table3[[#This Row],[W_H]]))+Table3[[#This Row],[OTL_A]]+Table3[[#This Row],[SOL_A]]+Table3[[#This Row],[OTL_H]]+Table3[[#This Row],[SOL_H]]</f>
        <v>57</v>
      </c>
      <c r="AL13">
        <f>(3*(Table3[[#This Row],[RW_A]]+Table3[[#This Row],[RW_H]]))+(2*(Table3[[#This Row],[OTW_A]]+Table3[[#This Row],[SOW_A]]+Table3[[#This Row],[OTW_H]]+Table3[[#This Row],[SOW_H]]))+Table3[[#This Row],[OTL_A]]+Table3[[#This Row],[SOL_A]]+Table3[[#This Row],[OTL_H]]+Table3[[#This Row],[SOL_H]]</f>
        <v>80</v>
      </c>
      <c r="AM13" s="15">
        <f>Table3[[#This Row],[PTS]]/(2*Table3[[#This Row],[GP]])</f>
        <v>0.59375</v>
      </c>
      <c r="AN13" s="15">
        <f>Table3[[#This Row],[PTS2]]/(3*Table3[[#This Row],[GP]])</f>
        <v>0.55555555555555558</v>
      </c>
      <c r="AO13">
        <f>(2*Table3[[#This Row],[GR]])+Table3[[#This Row],[PTS]]</f>
        <v>125</v>
      </c>
      <c r="AP13">
        <f>(3*Table3[[#This Row],[GR]])+Table3[[#This Row],[PTS2]]</f>
        <v>182</v>
      </c>
      <c r="AQ13">
        <f>Table3[[#This Row],[PTS]]+(2 * Table3[[#This Row],[GR]] * Table3[[#This Row],[PTS%]])</f>
        <v>97.375</v>
      </c>
      <c r="AR13">
        <f>Table3[[#This Row],[PTS2]]+(3 * Table3[[#This Row],[GR]] * Table3[[#This Row],[PTS%2]])</f>
        <v>136.66666666666669</v>
      </c>
      <c r="AS13" s="20" t="str">
        <f>_xlfn.CONCAT(TEXT(Table3[[#This Row],[W]], "0"), "-", TEXT(Table3[[#This Row],[RL]],"0"), "-", TEXT(Table3[[#This Row],[OTL]]+Table3[[#This Row],[SOL]], "0"))</f>
        <v>28-19-1</v>
      </c>
      <c r="AT13">
        <f>COUNTIFS(DataRegularSeason20242025!$D$3:$D$1315,Table3[[#This Row],[Teams]],DataRegularSeason20242025!$K$3:$K$1315,0)</f>
        <v>1</v>
      </c>
      <c r="AU13">
        <f>SUMIF(DataRegularSeason20242025!$D$3:$D$1315,$A13, DataRegularSeason20242025!$J$3:$J$1315)</f>
        <v>75</v>
      </c>
      <c r="AV13">
        <f>SUMIF(DataRegularSeason20242025!$D$3:$D$1315,$A13, DataRegularSeason20242025!$K$3:$K$1315)</f>
        <v>65</v>
      </c>
      <c r="AW13">
        <f>AU13-AV13</f>
        <v>10</v>
      </c>
      <c r="AX13">
        <f>COUNTIFS(DataRegularSeason20242025!$E$3:$E$1315,Table3[[#This Row],[Teams]],DataRegularSeason20242025!$J$3:$J$1315,0)</f>
        <v>0</v>
      </c>
      <c r="AY13">
        <f>SUMIF(DataRegularSeason20242025!$E$3:$E$1315,$A13,DataRegularSeason20242025!$K$3:$K$1315)</f>
        <v>85</v>
      </c>
      <c r="AZ13">
        <f>SUMIF(DataRegularSeason20242025!$E$3:$E$1315,$A13,DataRegularSeason20242025!$J$3:$J$1315)</f>
        <v>85</v>
      </c>
      <c r="BA13">
        <f>AY13-AZ13</f>
        <v>0</v>
      </c>
      <c r="BB13">
        <f>AU13+AY13</f>
        <v>160</v>
      </c>
      <c r="BC13">
        <f>AV13+AZ13</f>
        <v>150</v>
      </c>
      <c r="BD13">
        <f>BB13-BC13</f>
        <v>10</v>
      </c>
      <c r="BE13" s="17">
        <f>Table3[[#This Row],[GF]]/Table3[[#This Row],[GP]]</f>
        <v>3.3333333333333335</v>
      </c>
      <c r="BF13" s="17">
        <f>Table3[[#This Row],[GA]]/Table3[[#This Row],[GP]]</f>
        <v>3.125</v>
      </c>
      <c r="BG13" s="17">
        <f>(Table3[[#This Row],[GF]]-Table3[[#This Row],[GA]])/Table3[[#This Row],[GP]]</f>
        <v>0.20833333333333334</v>
      </c>
      <c r="BH13" s="49" t="str">
        <f>_xlfn.CONCAT(TEXT(Table3[[#This Row],[W_H]], "0"), "-", TEXT(Table3[[#This Row],[RL_H]],"0"), "-", TEXT(Table3[[#This Row],[OTL_H]]+Table3[[#This Row],[SOL_H]], "0"))</f>
        <v>14-10-1</v>
      </c>
      <c r="BI13" s="49" t="str">
        <f>_xlfn.CONCAT(TEXT(Table3[[#This Row],[W_A]], "0"), "-", TEXT(Table3[[#This Row],[RL_A]],"0"), "-", TEXT(Table3[[#This Row],[OTL_A]]+Table3[[#This Row],[SOL_A]], "0"))</f>
        <v>14-9-0</v>
      </c>
      <c r="BJ13" s="49">
        <f>((2*(Table3[[#This Row],[W_H]]))+Table3[[#This Row],[OTL_H]]+Table3[[#This Row],[SOL_H]])/(2*Table3[[#This Row],[GP_H]])</f>
        <v>0.57999999999999996</v>
      </c>
      <c r="BK13" s="49">
        <f>((2*(Table3[[#This Row],[W_A]]))+Table3[[#This Row],[OTL_A]]+Table3[[#This Row],[SOL_A]])/(2*Table3[[#This Row],[GP_A]])</f>
        <v>0.60869565217391308</v>
      </c>
      <c r="BL13" s="21">
        <f>(Table3[[#This Row],[W]]*$CG$3)+(Table3[[#This Row],[L]]*$CG$4)+(Table3[[#This Row],[GF]]*$CG$5)+(Table3[[#This Row],[GA]]*$CG$6)</f>
        <v>59</v>
      </c>
      <c r="BM13" s="21">
        <f>(82*(((Table3[[#This Row],[PTS%]]*$CG$3)+((1-Table3[[#This Row],[PTS%]])*$CG$4)+(Table3[[#This Row],[GF]]*$CG$5)+(Table3[[#This Row],[GA]]*$CG$6))/Table3[[#This Row],[GP]])) + (Table3[[#This Row],[W]]*$CG$3)+(Table3[[#This Row],[L]]*$CG$4)+(Table3[[#This Row],[GF]]*$CG$5)+(Table3[[#This Row],[GA]]*$CG$6)</f>
        <v>126.34036458333334</v>
      </c>
      <c r="BN13">
        <f>COUNTIFS(DataRegularSeason20242025!$D$3:$D$1315,$A13,DataRegularSeason20242025!$H$3:$H$1315, $A13)</f>
        <v>10</v>
      </c>
      <c r="BO13">
        <f>COUNTIFS(DataRegularSeason20242025!$E$3:$E$1315,$A13,DataRegularSeason20242025!$H$3:$H$1315, $A13)</f>
        <v>19</v>
      </c>
      <c r="BP13">
        <f>BN13+BO13</f>
        <v>29</v>
      </c>
      <c r="BQ13">
        <f>F13-BN13</f>
        <v>13</v>
      </c>
      <c r="BR13">
        <f>H13-BO13</f>
        <v>6</v>
      </c>
      <c r="BS13">
        <f>BQ13+BR13</f>
        <v>19</v>
      </c>
      <c r="BV13">
        <v>2022</v>
      </c>
      <c r="BW13" t="str">
        <f>INDEX(Table2[AwayTeam], Table3[[#This Row],[Column2]])</f>
        <v>MTL</v>
      </c>
      <c r="BX13">
        <f>LARGE((Table2[[#This Row],[AwayTeam]]=Table3[[#This Row],[Teams]]), 1)</f>
        <v>0</v>
      </c>
      <c r="CA13" t="s">
        <v>1478</v>
      </c>
      <c r="CB13">
        <f>(CB5/CB2)/2</f>
        <v>3.0279627163781626</v>
      </c>
    </row>
    <row r="14" spans="1:95" x14ac:dyDescent="0.25">
      <c r="A14" t="s">
        <v>37</v>
      </c>
      <c r="B14" t="s">
        <v>97</v>
      </c>
      <c r="C14" t="s">
        <v>95</v>
      </c>
      <c r="D14">
        <f>COUNTIFS(DataRegularSeason20242025!$D$3:$D$1315,$A14,DataRegularSeason20242025!$R$3:$R$1315,1,DataRegularSeason20242025!$N$3:$N$1315,1) + COUNTIFS(DataRegularSeason20242025!$E$3:$E$1315,$A14,DataRegularSeason20242025!$R$3:$R$1315,1,DataRegularSeason20242025!$N$3:$N$1315,1)</f>
        <v>41</v>
      </c>
      <c r="E14" s="15">
        <f>Table3[[#This Row],[Watched]]/Table3[[#This Row],[GP]]</f>
        <v>0.87234042553191493</v>
      </c>
      <c r="F14">
        <f>COUNTIFS(DataRegularSeason20242025!$N$3:$N$1315,1,DataRegularSeason20242025!$D$3:$D$1315,$A14)</f>
        <v>25</v>
      </c>
      <c r="G14">
        <f>41-Table3[[#This Row],[GP_A]]</f>
        <v>16</v>
      </c>
      <c r="H14">
        <f>COUNTIFS(DataRegularSeason20242025!$E$3:$E$1315,$A14,DataRegularSeason20242025!$N$3:$N$1315,1)</f>
        <v>22</v>
      </c>
      <c r="I14">
        <f>41-Table3[[#This Row],[GP_H]]</f>
        <v>19</v>
      </c>
      <c r="J14">
        <f>F14+H14</f>
        <v>47</v>
      </c>
      <c r="K14">
        <f>82-Table3[[#This Row],[GP]]</f>
        <v>35</v>
      </c>
      <c r="L14">
        <f>COUNTIFS(DataRegularSeason20242025!$D$3:$D$1315,$A14, DataRegularSeason20242025!$L$3:$L$1315, $A14,DataRegularSeason20242025!$N$3:$N$1315,1)</f>
        <v>17</v>
      </c>
      <c r="M14">
        <f>COUNTIFS(DataRegularSeason20242025!$D$3:$D$1315,$A14, DataRegularSeason20242025!$L$3:$L$1315, $A14,DataRegularSeason20242025!$N$3:$N$1315,1,DataRegularSeason20242025!$M$3:$M$1315,"REG")</f>
        <v>14</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2</v>
      </c>
      <c r="P14">
        <f>F14-L14</f>
        <v>8</v>
      </c>
      <c r="Q14">
        <f>COUNTIFS(DataRegularSeason20242025!$D$3:$D$1315,$A14, DataRegularSeason20242025!$S$3:$S$1315, $A14,DataRegularSeason20242025!$M$3:$M$1315,"REG")</f>
        <v>5</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11</v>
      </c>
      <c r="U14">
        <f>COUNTIFS(DataRegularSeason20242025!$E$3:$E$1315,$A14, DataRegularSeason20242025!$L$3:$L$1315, $A14,DataRegularSeason20242025!$N$3:$N$1315,1,DataRegularSeason20242025!$M$3:$M$1315,"REG")</f>
        <v>8</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11</v>
      </c>
      <c r="Y14">
        <f>COUNTIFS(DataRegularSeason20242025!$E$3:$E$1315,$A14, DataRegularSeason20242025!$S$3:$S$1315, $A14,DataRegularSeason20242025!$M$3:$M$1315,"REG")</f>
        <v>10</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28</v>
      </c>
      <c r="AC14">
        <f>Table3[[#This Row],[L_A]]+Table3[[#This Row],[L_H]]</f>
        <v>19</v>
      </c>
      <c r="AD14">
        <f>Table3[[#This Row],[RW_A]]+Table3[[#This Row],[RW_H]]</f>
        <v>22</v>
      </c>
      <c r="AE14">
        <f>Table3[[#This Row],[RL_A]]+Table3[[#This Row],[RL_H]]</f>
        <v>15</v>
      </c>
      <c r="AF14">
        <f>Table3[[#This Row],[OTW_A]]+Table3[[#This Row],[OTW_H]]</f>
        <v>4</v>
      </c>
      <c r="AG14">
        <f>Table3[[#This Row],[OTL_A]]+Table3[[#This Row],[OTL_H]]</f>
        <v>2</v>
      </c>
      <c r="AH14">
        <f>Table3[[#This Row],[SOW_A]]+Table3[[#This Row],[SOW_H]]</f>
        <v>2</v>
      </c>
      <c r="AI14">
        <f>Table3[[#This Row],[SOL_A]]+Table3[[#This Row],[SOL_H]]</f>
        <v>2</v>
      </c>
      <c r="AJ14" s="20" t="str">
        <f>_xlfn.CONCAT(TEXT(Table3[[#This Row],[OTW]]+Table3[[#This Row],[SOW]], "0"), "-", TEXT(Table3[[#This Row],[OTL]]+Table3[[#This Row],[SOL]],"0"))</f>
        <v>6-4</v>
      </c>
      <c r="AK14">
        <f>(2*(Table3[[#This Row],[W_A]]+Table3[[#This Row],[W_H]]))+Table3[[#This Row],[OTL_A]]+Table3[[#This Row],[SOL_A]]+Table3[[#This Row],[OTL_H]]+Table3[[#This Row],[SOL_H]]</f>
        <v>60</v>
      </c>
      <c r="AL14">
        <f>(3*(Table3[[#This Row],[RW_A]]+Table3[[#This Row],[RW_H]]))+(2*(Table3[[#This Row],[OTW_A]]+Table3[[#This Row],[SOW_A]]+Table3[[#This Row],[OTW_H]]+Table3[[#This Row],[SOW_H]]))+Table3[[#This Row],[OTL_A]]+Table3[[#This Row],[SOL_A]]+Table3[[#This Row],[OTL_H]]+Table3[[#This Row],[SOL_H]]</f>
        <v>82</v>
      </c>
      <c r="AM14" s="15">
        <f>Table3[[#This Row],[PTS]]/(2*Table3[[#This Row],[GP]])</f>
        <v>0.63829787234042556</v>
      </c>
      <c r="AN14" s="15">
        <f>Table3[[#This Row],[PTS2]]/(3*Table3[[#This Row],[GP]])</f>
        <v>0.58156028368794321</v>
      </c>
      <c r="AO14">
        <f>(2*Table3[[#This Row],[GR]])+Table3[[#This Row],[PTS]]</f>
        <v>130</v>
      </c>
      <c r="AP14">
        <f>(3*Table3[[#This Row],[GR]])+Table3[[#This Row],[PTS2]]</f>
        <v>187</v>
      </c>
      <c r="AQ14">
        <f>Table3[[#This Row],[PTS]]+(2 * Table3[[#This Row],[GR]] * Table3[[#This Row],[PTS%]])</f>
        <v>104.68085106382979</v>
      </c>
      <c r="AR14">
        <f>Table3[[#This Row],[PTS2]]+(3 * Table3[[#This Row],[GR]] * Table3[[#This Row],[PTS%2]])</f>
        <v>143.06382978723403</v>
      </c>
      <c r="AS14" s="20" t="str">
        <f>_xlfn.CONCAT(TEXT(Table3[[#This Row],[W]], "0"), "-", TEXT(Table3[[#This Row],[RL]],"0"), "-", TEXT(Table3[[#This Row],[OTL]]+Table3[[#This Row],[SOL]], "0"))</f>
        <v>28-15-4</v>
      </c>
      <c r="AT14">
        <f>COUNTIFS(DataRegularSeason20242025!$D$3:$D$1315,Table3[[#This Row],[Teams]],DataRegularSeason20242025!$K$3:$K$1315,0)</f>
        <v>2</v>
      </c>
      <c r="AU14">
        <f>SUMIF(DataRegularSeason20242025!$D$3:$D$1315,$A14, DataRegularSeason20242025!$J$3:$J$1315)</f>
        <v>82</v>
      </c>
      <c r="AV14">
        <f>SUMIF(DataRegularSeason20242025!$D$3:$D$1315,$A14, DataRegularSeason20242025!$K$3:$K$1315)</f>
        <v>63</v>
      </c>
      <c r="AW14">
        <f>AU14-AV14</f>
        <v>19</v>
      </c>
      <c r="AX14">
        <f>COUNTIFS(DataRegularSeason20242025!$E$3:$E$1315,Table3[[#This Row],[Teams]],DataRegularSeason20242025!$J$3:$J$1315,0)</f>
        <v>1</v>
      </c>
      <c r="AY14">
        <f>SUMIF(DataRegularSeason20242025!$E$3:$E$1315,$A14,DataRegularSeason20242025!$K$3:$K$1315)</f>
        <v>58</v>
      </c>
      <c r="AZ14">
        <f>SUMIF(DataRegularSeason20242025!$E$3:$E$1315,$A14,DataRegularSeason20242025!$J$3:$J$1315)</f>
        <v>71</v>
      </c>
      <c r="BA14">
        <f>AY14-AZ14</f>
        <v>-13</v>
      </c>
      <c r="BB14">
        <f>AU14+AY14</f>
        <v>140</v>
      </c>
      <c r="BC14">
        <f>AV14+AZ14</f>
        <v>134</v>
      </c>
      <c r="BD14">
        <f>BB14-BC14</f>
        <v>6</v>
      </c>
      <c r="BE14" s="17">
        <f>Table3[[#This Row],[GF]]/Table3[[#This Row],[GP]]</f>
        <v>2.978723404255319</v>
      </c>
      <c r="BF14" s="17">
        <f>Table3[[#This Row],[GA]]/Table3[[#This Row],[GP]]</f>
        <v>2.8510638297872339</v>
      </c>
      <c r="BG14" s="17">
        <f>(Table3[[#This Row],[GF]]-Table3[[#This Row],[GA]])/Table3[[#This Row],[GP]]</f>
        <v>0.1276595744680851</v>
      </c>
      <c r="BH14" s="49" t="str">
        <f>_xlfn.CONCAT(TEXT(Table3[[#This Row],[W_H]], "0"), "-", TEXT(Table3[[#This Row],[RL_H]],"0"), "-", TEXT(Table3[[#This Row],[OTL_H]]+Table3[[#This Row],[SOL_H]], "0"))</f>
        <v>11-10-1</v>
      </c>
      <c r="BI14" s="49" t="str">
        <f>_xlfn.CONCAT(TEXT(Table3[[#This Row],[W_A]], "0"), "-", TEXT(Table3[[#This Row],[RL_A]],"0"), "-", TEXT(Table3[[#This Row],[OTL_A]]+Table3[[#This Row],[SOL_A]], "0"))</f>
        <v>17-5-3</v>
      </c>
      <c r="BJ14" s="49">
        <f>((2*(Table3[[#This Row],[W_H]]))+Table3[[#This Row],[OTL_H]]+Table3[[#This Row],[SOL_H]])/(2*Table3[[#This Row],[GP_H]])</f>
        <v>0.52272727272727271</v>
      </c>
      <c r="BK14" s="49">
        <f>((2*(Table3[[#This Row],[W_A]]))+Table3[[#This Row],[OTL_A]]+Table3[[#This Row],[SOL_A]])/(2*Table3[[#This Row],[GP_A]])</f>
        <v>0.74</v>
      </c>
      <c r="BL14" s="21">
        <f>(Table3[[#This Row],[W]]*$CG$3)+(Table3[[#This Row],[L]]*$CG$4)+(Table3[[#This Row],[GF]]*$CG$5)+(Table3[[#This Row],[GA]]*$CG$6)</f>
        <v>54.1</v>
      </c>
      <c r="BM14" s="21">
        <f>(82*(((Table3[[#This Row],[PTS%]]*$CG$3)+((1-Table3[[#This Row],[PTS%]])*$CG$4)+(Table3[[#This Row],[GF]]*$CG$5)+(Table3[[#This Row],[GA]]*$CG$6))/Table3[[#This Row],[GP]])) + (Table3[[#This Row],[W]]*$CG$3)+(Table3[[#This Row],[L]]*$CG$4)+(Table3[[#This Row],[GF]]*$CG$5)+(Table3[[#This Row],[GA]]*$CG$6)</f>
        <v>114.86315074694433</v>
      </c>
      <c r="BN14">
        <f>COUNTIFS(DataRegularSeason20242025!$D$3:$D$1315,$A14,DataRegularSeason20242025!$H$3:$H$1315, $A14)</f>
        <v>18</v>
      </c>
      <c r="BO14">
        <f>COUNTIFS(DataRegularSeason20242025!$E$3:$E$1315,$A14,DataRegularSeason20242025!$H$3:$H$1315, $A14)</f>
        <v>18</v>
      </c>
      <c r="BP14">
        <f>BN14+BO14</f>
        <v>36</v>
      </c>
      <c r="BQ14">
        <f>F14-BN14</f>
        <v>7</v>
      </c>
      <c r="BR14">
        <f>H14-BO14</f>
        <v>4</v>
      </c>
      <c r="BS14">
        <f>BQ14+BR14</f>
        <v>11</v>
      </c>
      <c r="BW14" t="str">
        <f>INDEX(Table2[AwayTeam], Table3[[#This Row],[Column2]])</f>
        <v>LAK</v>
      </c>
      <c r="BX14">
        <f>LARGE((Table2[[#This Row],[AwayTeam]]=Table3[[#This Row],[Teams]]), 1)</f>
        <v>0</v>
      </c>
      <c r="CA14" t="s">
        <v>1799</v>
      </c>
      <c r="CB14">
        <f>CB7+CB8</f>
        <v>153</v>
      </c>
    </row>
    <row r="15" spans="1:95" ht="15.75" thickBot="1" x14ac:dyDescent="0.3">
      <c r="A15" t="s">
        <v>30</v>
      </c>
      <c r="B15" t="s">
        <v>98</v>
      </c>
      <c r="C15" t="s">
        <v>81</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0.27659574468085107</v>
      </c>
      <c r="F15">
        <f>COUNTIFS(DataRegularSeason20242025!$N$3:$N$1315,1,DataRegularSeason20242025!$D$3:$D$1315,$A15)</f>
        <v>26</v>
      </c>
      <c r="G15">
        <f>41-Table3[[#This Row],[GP_A]]</f>
        <v>15</v>
      </c>
      <c r="H15">
        <f>COUNTIFS(DataRegularSeason20242025!$E$3:$E$1315,$A15,DataRegularSeason20242025!$N$3:$N$1315,1)</f>
        <v>21</v>
      </c>
      <c r="I15">
        <f>41-Table3[[#This Row],[GP_H]]</f>
        <v>20</v>
      </c>
      <c r="J15">
        <f>F15+H15</f>
        <v>47</v>
      </c>
      <c r="K15">
        <f>82-Table3[[#This Row],[GP]]</f>
        <v>35</v>
      </c>
      <c r="L15">
        <f>COUNTIFS(DataRegularSeason20242025!$D$3:$D$1315,$A15, DataRegularSeason20242025!$L$3:$L$1315, $A15,DataRegularSeason20242025!$N$3:$N$1315,1)</f>
        <v>12</v>
      </c>
      <c r="M15">
        <f>COUNTIFS(DataRegularSeason20242025!$D$3:$D$1315,$A15, DataRegularSeason20242025!$L$3:$L$1315, $A15,DataRegularSeason20242025!$N$3:$N$1315,1,DataRegularSeason20242025!$M$3:$M$1315,"REG")</f>
        <v>9</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12</v>
      </c>
      <c r="R15">
        <f>COUNTIFS(DataRegularSeason20242025!$D$3:$D$1315,$A15, DataRegularSeason20242025!$S$3:$S$1315, $A15,DataRegularSeason20242025!$M$3:$M$1315,"OT")</f>
        <v>1</v>
      </c>
      <c r="S15">
        <f>COUNTIFS(DataRegularSeason20242025!$D$3:$D$1315,$A15, DataRegularSeason20242025!$S$3:$S$1315, $A15,DataRegularSeason20242025!$M$3:$M$1315,"SO")</f>
        <v>1</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9</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1</v>
      </c>
      <c r="X15">
        <f>H15-T15</f>
        <v>9</v>
      </c>
      <c r="Y15">
        <f>COUNTIFS(DataRegularSeason20242025!$E$3:$E$1315,$A15, DataRegularSeason20242025!$S$3:$S$1315, $A15,DataRegularSeason20242025!$M$3:$M$1315,"REG")</f>
        <v>7</v>
      </c>
      <c r="Z15">
        <f>COUNTIFS(DataRegularSeason20242025!$E$3:$E$1315,$A15, DataRegularSeason20242025!$S$3:$S$1315, $A15,DataRegularSeason20242025!$M$3:$M$1315,"OT")</f>
        <v>2</v>
      </c>
      <c r="AA15">
        <f>COUNTIFS(DataRegularSeason20242025!$E$3:$E$1315,$A15, DataRegularSeason20242025!$S$3:$S$1315, $A15,DataRegularSeason20242025!$M$3:$M$1315,"SO")</f>
        <v>0</v>
      </c>
      <c r="AB15">
        <f>Table3[[#This Row],[W_A]]+Table3[[#This Row],[W_H]]</f>
        <v>24</v>
      </c>
      <c r="AC15">
        <f>Table3[[#This Row],[L_A]]+Table3[[#This Row],[L_H]]</f>
        <v>23</v>
      </c>
      <c r="AD15">
        <f>Table3[[#This Row],[RW_A]]+Table3[[#This Row],[RW_H]]</f>
        <v>18</v>
      </c>
      <c r="AE15">
        <f>Table3[[#This Row],[RL_A]]+Table3[[#This Row],[RL_H]]</f>
        <v>19</v>
      </c>
      <c r="AF15">
        <f>Table3[[#This Row],[OTW_A]]+Table3[[#This Row],[OTW_H]]</f>
        <v>5</v>
      </c>
      <c r="AG15">
        <f>Table3[[#This Row],[OTL_A]]+Table3[[#This Row],[OTL_H]]</f>
        <v>3</v>
      </c>
      <c r="AH15">
        <f>Table3[[#This Row],[SOW_A]]+Table3[[#This Row],[SOW_H]]</f>
        <v>1</v>
      </c>
      <c r="AI15">
        <f>Table3[[#This Row],[SOL_A]]+Table3[[#This Row],[SOL_H]]</f>
        <v>1</v>
      </c>
      <c r="AJ15" s="20" t="str">
        <f>_xlfn.CONCAT(TEXT(Table3[[#This Row],[OTW]]+Table3[[#This Row],[SOW]], "0"), "-", TEXT(Table3[[#This Row],[OTL]]+Table3[[#This Row],[SOL]],"0"))</f>
        <v>6-4</v>
      </c>
      <c r="AK15">
        <f>(2*(Table3[[#This Row],[W_A]]+Table3[[#This Row],[W_H]]))+Table3[[#This Row],[OTL_A]]+Table3[[#This Row],[SOL_A]]+Table3[[#This Row],[OTL_H]]+Table3[[#This Row],[SOL_H]]</f>
        <v>52</v>
      </c>
      <c r="AL15">
        <f>(3*(Table3[[#This Row],[RW_A]]+Table3[[#This Row],[RW_H]]))+(2*(Table3[[#This Row],[OTW_A]]+Table3[[#This Row],[SOW_A]]+Table3[[#This Row],[OTW_H]]+Table3[[#This Row],[SOW_H]]))+Table3[[#This Row],[OTL_A]]+Table3[[#This Row],[SOL_A]]+Table3[[#This Row],[OTL_H]]+Table3[[#This Row],[SOL_H]]</f>
        <v>70</v>
      </c>
      <c r="AM15" s="15">
        <f>Table3[[#This Row],[PTS]]/(2*Table3[[#This Row],[GP]])</f>
        <v>0.55319148936170215</v>
      </c>
      <c r="AN15" s="15">
        <f>Table3[[#This Row],[PTS2]]/(3*Table3[[#This Row],[GP]])</f>
        <v>0.49645390070921985</v>
      </c>
      <c r="AO15">
        <f>(2*Table3[[#This Row],[GR]])+Table3[[#This Row],[PTS]]</f>
        <v>122</v>
      </c>
      <c r="AP15">
        <f>(3*Table3[[#This Row],[GR]])+Table3[[#This Row],[PTS2]]</f>
        <v>175</v>
      </c>
      <c r="AQ15">
        <f>Table3[[#This Row],[PTS]]+(2 * Table3[[#This Row],[GR]] * Table3[[#This Row],[PTS%]])</f>
        <v>90.723404255319153</v>
      </c>
      <c r="AR15">
        <f>Table3[[#This Row],[PTS2]]+(3 * Table3[[#This Row],[GR]] * Table3[[#This Row],[PTS%2]])</f>
        <v>122.12765957446808</v>
      </c>
      <c r="AS15" s="20" t="str">
        <f>_xlfn.CONCAT(TEXT(Table3[[#This Row],[W]], "0"), "-", TEXT(Table3[[#This Row],[RL]],"0"), "-", TEXT(Table3[[#This Row],[OTL]]+Table3[[#This Row],[SOL]], "0"))</f>
        <v>24-19-4</v>
      </c>
      <c r="AT15">
        <f>COUNTIFS(DataRegularSeason20242025!$D$3:$D$1315,Table3[[#This Row],[Teams]],DataRegularSeason20242025!$K$3:$K$1315,0)</f>
        <v>6</v>
      </c>
      <c r="AU15">
        <f>SUMIF(DataRegularSeason20242025!$D$3:$D$1315,$A15, DataRegularSeason20242025!$J$3:$J$1315)</f>
        <v>63</v>
      </c>
      <c r="AV15">
        <f>SUMIF(DataRegularSeason20242025!$D$3:$D$1315,$A15, DataRegularSeason20242025!$K$3:$K$1315)</f>
        <v>71</v>
      </c>
      <c r="AW15">
        <f>AU15-AV15</f>
        <v>-8</v>
      </c>
      <c r="AX15">
        <f>COUNTIFS(DataRegularSeason20242025!$E$3:$E$1315,Table3[[#This Row],[Teams]],DataRegularSeason20242025!$J$3:$J$1315,0)</f>
        <v>1</v>
      </c>
      <c r="AY15">
        <f>SUMIF(DataRegularSeason20242025!$E$3:$E$1315,$A15,DataRegularSeason20242025!$K$3:$K$1315)</f>
        <v>69</v>
      </c>
      <c r="AZ15">
        <f>SUMIF(DataRegularSeason20242025!$E$3:$E$1315,$A15,DataRegularSeason20242025!$J$3:$J$1315)</f>
        <v>61</v>
      </c>
      <c r="BA15">
        <f>AY15-AZ15</f>
        <v>8</v>
      </c>
      <c r="BB15">
        <f>AU15+AY15</f>
        <v>132</v>
      </c>
      <c r="BC15">
        <f>AV15+AZ15</f>
        <v>132</v>
      </c>
      <c r="BD15">
        <f>BB15-BC15</f>
        <v>0</v>
      </c>
      <c r="BE15" s="17">
        <f>Table3[[#This Row],[GF]]/Table3[[#This Row],[GP]]</f>
        <v>2.8085106382978724</v>
      </c>
      <c r="BF15" s="17">
        <f>Table3[[#This Row],[GA]]/Table3[[#This Row],[GP]]</f>
        <v>2.8085106382978724</v>
      </c>
      <c r="BG15" s="17">
        <f>(Table3[[#This Row],[GF]]-Table3[[#This Row],[GA]])/Table3[[#This Row],[GP]]</f>
        <v>0</v>
      </c>
      <c r="BH15" s="49" t="str">
        <f>_xlfn.CONCAT(TEXT(Table3[[#This Row],[W_H]], "0"), "-", TEXT(Table3[[#This Row],[RL_H]],"0"), "-", TEXT(Table3[[#This Row],[OTL_H]]+Table3[[#This Row],[SOL_H]], "0"))</f>
        <v>12-7-2</v>
      </c>
      <c r="BI15" s="49" t="str">
        <f>_xlfn.CONCAT(TEXT(Table3[[#This Row],[W_A]], "0"), "-", TEXT(Table3[[#This Row],[RL_A]],"0"), "-", TEXT(Table3[[#This Row],[OTL_A]]+Table3[[#This Row],[SOL_A]], "0"))</f>
        <v>12-12-2</v>
      </c>
      <c r="BJ15" s="49">
        <f>((2*(Table3[[#This Row],[W_H]]))+Table3[[#This Row],[OTL_H]]+Table3[[#This Row],[SOL_H]])/(2*Table3[[#This Row],[GP_H]])</f>
        <v>0.61904761904761907</v>
      </c>
      <c r="BK15" s="49">
        <f>((2*(Table3[[#This Row],[W_A]]))+Table3[[#This Row],[OTL_A]]+Table3[[#This Row],[SOL_A]])/(2*Table3[[#This Row],[GP_A]])</f>
        <v>0.5</v>
      </c>
      <c r="BL15" s="21">
        <f>(Table3[[#This Row],[W]]*$CG$3)+(Table3[[#This Row],[L]]*$CG$4)+(Table3[[#This Row],[GF]]*$CG$5)+(Table3[[#This Row],[GA]]*$CG$6)</f>
        <v>51.900000000000006</v>
      </c>
      <c r="BM15" s="21">
        <f>(82*(((Table3[[#This Row],[PTS%]]*$CG$3)+((1-Table3[[#This Row],[PTS%]])*$CG$4)+(Table3[[#This Row],[GF]]*$CG$5)+(Table3[[#This Row],[GA]]*$CG$6))/Table3[[#This Row],[GP]])) + (Table3[[#This Row],[W]]*$CG$3)+(Table3[[#This Row],[L]]*$CG$4)+(Table3[[#This Row],[GF]]*$CG$5)+(Table3[[#This Row],[GA]]*$CG$6)</f>
        <v>110.19090086011769</v>
      </c>
      <c r="BN15">
        <f>COUNTIFS(DataRegularSeason20242025!$D$3:$D$1315,$A15,DataRegularSeason20242025!$H$3:$H$1315, $A15)</f>
        <v>10</v>
      </c>
      <c r="BO15">
        <f>COUNTIFS(DataRegularSeason20242025!$E$3:$E$1315,$A15,DataRegularSeason20242025!$H$3:$H$1315, $A15)</f>
        <v>12</v>
      </c>
      <c r="BP15">
        <f>BN15+BO15</f>
        <v>22</v>
      </c>
      <c r="BQ15">
        <f>F15-BN15</f>
        <v>16</v>
      </c>
      <c r="BR15">
        <f>H15-BO15</f>
        <v>9</v>
      </c>
      <c r="BS15">
        <f>BQ15+BR15</f>
        <v>25</v>
      </c>
      <c r="BW15" t="str">
        <f>INDEX(Table2[AwayTeam], Table3[[#This Row],[Column2]])</f>
        <v>FLA</v>
      </c>
      <c r="BX15">
        <f>LARGE((Table2[[#This Row],[AwayTeam]]=Table3[[#This Row],[Teams]]), 1)</f>
        <v>0</v>
      </c>
      <c r="CA15" t="s">
        <v>1800</v>
      </c>
      <c r="CB15">
        <f>CB14/CB2</f>
        <v>0.20372836218375498</v>
      </c>
    </row>
    <row r="16" spans="1:95" x14ac:dyDescent="0.25">
      <c r="A16" t="s">
        <v>36</v>
      </c>
      <c r="B16" t="s">
        <v>98</v>
      </c>
      <c r="C16" t="s">
        <v>99</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0.80851063829787229</v>
      </c>
      <c r="F16">
        <f>COUNTIFS(DataRegularSeason20242025!$N$3:$N$1315,1,DataRegularSeason20242025!$D$3:$D$1315,$A16)</f>
        <v>23</v>
      </c>
      <c r="G16">
        <f>41-Table3[[#This Row],[GP_A]]</f>
        <v>18</v>
      </c>
      <c r="H16">
        <f>COUNTIFS(DataRegularSeason20242025!$E$3:$E$1315,$A16,DataRegularSeason20242025!$N$3:$N$1315,1)</f>
        <v>24</v>
      </c>
      <c r="I16">
        <f>41-Table3[[#This Row],[GP_H]]</f>
        <v>17</v>
      </c>
      <c r="J16">
        <f>F16+H16</f>
        <v>47</v>
      </c>
      <c r="K16">
        <f>82-Table3[[#This Row],[GP]]</f>
        <v>35</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5</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F16-L16</f>
        <v>17</v>
      </c>
      <c r="Q16">
        <f>COUNTIFS(DataRegularSeason20242025!$D$3:$D$1315,$A16, DataRegularSeason20242025!$S$3:$S$1315, $A16,DataRegularSeason20242025!$M$3:$M$1315,"REG")</f>
        <v>13</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16</v>
      </c>
      <c r="U16">
        <f>COUNTIFS(DataRegularSeason20242025!$E$3:$E$1315,$A16, DataRegularSeason20242025!$L$3:$L$1315, $A16,DataRegularSeason20242025!$N$3:$N$1315,1,DataRegularSeason20242025!$M$3:$M$1315,"REG")</f>
        <v>12</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3</v>
      </c>
      <c r="X16">
        <f>H16-T16</f>
        <v>8</v>
      </c>
      <c r="Y16">
        <f>COUNTIFS(DataRegularSeason20242025!$E$3:$E$1315,$A16, DataRegularSeason20242025!$S$3:$S$1315, $A16,DataRegularSeason20242025!$M$3:$M$1315,"REG")</f>
        <v>5</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22</v>
      </c>
      <c r="AC16">
        <f>Table3[[#This Row],[L_A]]+Table3[[#This Row],[L_H]]</f>
        <v>25</v>
      </c>
      <c r="AD16">
        <f>Table3[[#This Row],[RW_A]]+Table3[[#This Row],[RW_H]]</f>
        <v>17</v>
      </c>
      <c r="AE16">
        <f>Table3[[#This Row],[RL_A]]+Table3[[#This Row],[RL_H]]</f>
        <v>18</v>
      </c>
      <c r="AF16">
        <f>Table3[[#This Row],[OTW_A]]+Table3[[#This Row],[OTW_H]]</f>
        <v>1</v>
      </c>
      <c r="AG16">
        <f>Table3[[#This Row],[OTL_A]]+Table3[[#This Row],[OTL_H]]</f>
        <v>6</v>
      </c>
      <c r="AH16">
        <f>Table3[[#This Row],[SOW_A]]+Table3[[#This Row],[SOW_H]]</f>
        <v>4</v>
      </c>
      <c r="AI16">
        <f>Table3[[#This Row],[SOL_A]]+Table3[[#This Row],[SOL_H]]</f>
        <v>1</v>
      </c>
      <c r="AJ16" s="20" t="str">
        <f>_xlfn.CONCAT(TEXT(Table3[[#This Row],[OTW]]+Table3[[#This Row],[SOW]], "0"), "-", TEXT(Table3[[#This Row],[OTL]]+Table3[[#This Row],[SOL]],"0"))</f>
        <v>5-7</v>
      </c>
      <c r="AK16">
        <f>(2*(Table3[[#This Row],[W_A]]+Table3[[#This Row],[W_H]]))+Table3[[#This Row],[OTL_A]]+Table3[[#This Row],[SOL_A]]+Table3[[#This Row],[OTL_H]]+Table3[[#This Row],[SOL_H]]</f>
        <v>51</v>
      </c>
      <c r="AL16">
        <f>(3*(Table3[[#This Row],[RW_A]]+Table3[[#This Row],[RW_H]]))+(2*(Table3[[#This Row],[OTW_A]]+Table3[[#This Row],[SOW_A]]+Table3[[#This Row],[OTW_H]]+Table3[[#This Row],[SOW_H]]))+Table3[[#This Row],[OTL_A]]+Table3[[#This Row],[SOL_A]]+Table3[[#This Row],[OTL_H]]+Table3[[#This Row],[SOL_H]]</f>
        <v>68</v>
      </c>
      <c r="AM16" s="15">
        <f>Table3[[#This Row],[PTS]]/(2*Table3[[#This Row],[GP]])</f>
        <v>0.54255319148936165</v>
      </c>
      <c r="AN16" s="15">
        <f>Table3[[#This Row],[PTS2]]/(3*Table3[[#This Row],[GP]])</f>
        <v>0.48226950354609927</v>
      </c>
      <c r="AO16">
        <f>(2*Table3[[#This Row],[GR]])+Table3[[#This Row],[PTS]]</f>
        <v>121</v>
      </c>
      <c r="AP16">
        <f>(3*Table3[[#This Row],[GR]])+Table3[[#This Row],[PTS2]]</f>
        <v>173</v>
      </c>
      <c r="AQ16">
        <f>Table3[[#This Row],[PTS]]+(2 * Table3[[#This Row],[GR]] * Table3[[#This Row],[PTS%]])</f>
        <v>88.978723404255305</v>
      </c>
      <c r="AR16">
        <f>Table3[[#This Row],[PTS2]]+(3 * Table3[[#This Row],[GR]] * Table3[[#This Row],[PTS%2]])</f>
        <v>118.63829787234042</v>
      </c>
      <c r="AS16" s="20" t="str">
        <f>_xlfn.CONCAT(TEXT(Table3[[#This Row],[W]], "0"), "-", TEXT(Table3[[#This Row],[RL]],"0"), "-", TEXT(Table3[[#This Row],[OTL]]+Table3[[#This Row],[SOL]], "0"))</f>
        <v>22-18-7</v>
      </c>
      <c r="AT16">
        <f>COUNTIFS(DataRegularSeason20242025!$D$3:$D$1315,Table3[[#This Row],[Teams]],DataRegularSeason20242025!$K$3:$K$1315,0)</f>
        <v>0</v>
      </c>
      <c r="AU16">
        <f>SUMIF(DataRegularSeason20242025!$D$3:$D$1315,$A16, DataRegularSeason20242025!$J$3:$J$1315)</f>
        <v>56</v>
      </c>
      <c r="AV16">
        <f>SUMIF(DataRegularSeason20242025!$D$3:$D$1315,$A16, DataRegularSeason20242025!$K$3:$K$1315)</f>
        <v>84</v>
      </c>
      <c r="AW16">
        <f>AU16-AV16</f>
        <v>-28</v>
      </c>
      <c r="AX16">
        <f>COUNTIFS(DataRegularSeason20242025!$E$3:$E$1315,Table3[[#This Row],[Teams]],DataRegularSeason20242025!$J$3:$J$1315,0)</f>
        <v>1</v>
      </c>
      <c r="AY16">
        <f>SUMIF(DataRegularSeason20242025!$E$3:$E$1315,$A16,DataRegularSeason20242025!$K$3:$K$1315)</f>
        <v>101</v>
      </c>
      <c r="AZ16">
        <f>SUMIF(DataRegularSeason20242025!$E$3:$E$1315,$A16,DataRegularSeason20242025!$J$3:$J$1315)</f>
        <v>74</v>
      </c>
      <c r="BA16">
        <f>AY16-AZ16</f>
        <v>27</v>
      </c>
      <c r="BB16">
        <f>AU16+AY16</f>
        <v>157</v>
      </c>
      <c r="BC16">
        <f>AV16+AZ16</f>
        <v>158</v>
      </c>
      <c r="BD16">
        <f>BB16-BC16</f>
        <v>-1</v>
      </c>
      <c r="BE16" s="17">
        <f>Table3[[#This Row],[GF]]/Table3[[#This Row],[GP]]</f>
        <v>3.3404255319148937</v>
      </c>
      <c r="BF16" s="17">
        <f>Table3[[#This Row],[GA]]/Table3[[#This Row],[GP]]</f>
        <v>3.3617021276595747</v>
      </c>
      <c r="BG16" s="17">
        <f>(Table3[[#This Row],[GF]]-Table3[[#This Row],[GA]])/Table3[[#This Row],[GP]]</f>
        <v>-2.1276595744680851E-2</v>
      </c>
      <c r="BH16" s="49" t="str">
        <f>_xlfn.CONCAT(TEXT(Table3[[#This Row],[W_H]], "0"), "-", TEXT(Table3[[#This Row],[RL_H]],"0"), "-", TEXT(Table3[[#This Row],[OTL_H]]+Table3[[#This Row],[SOL_H]], "0"))</f>
        <v>16-5-3</v>
      </c>
      <c r="BI16" s="49" t="str">
        <f>_xlfn.CONCAT(TEXT(Table3[[#This Row],[W_A]], "0"), "-", TEXT(Table3[[#This Row],[RL_A]],"0"), "-", TEXT(Table3[[#This Row],[OTL_A]]+Table3[[#This Row],[SOL_A]], "0"))</f>
        <v>6-13-4</v>
      </c>
      <c r="BJ16" s="49">
        <f>((2*(Table3[[#This Row],[W_H]]))+Table3[[#This Row],[OTL_H]]+Table3[[#This Row],[SOL_H]])/(2*Table3[[#This Row],[GP_H]])</f>
        <v>0.72916666666666663</v>
      </c>
      <c r="BK16" s="49">
        <f>((2*(Table3[[#This Row],[W_A]]))+Table3[[#This Row],[OTL_A]]+Table3[[#This Row],[SOL_A]])/(2*Table3[[#This Row],[GP_A]])</f>
        <v>0.34782608695652173</v>
      </c>
      <c r="BL16" s="21">
        <f>(Table3[[#This Row],[W]]*$CG$3)+(Table3[[#This Row],[L]]*$CG$4)+(Table3[[#This Row],[GF]]*$CG$5)+(Table3[[#This Row],[GA]]*$CG$6)</f>
        <v>57.849999999999994</v>
      </c>
      <c r="BM16" s="21">
        <f>(82*(((Table3[[#This Row],[PTS%]]*$CG$3)+((1-Table3[[#This Row],[PTS%]])*$CG$4)+(Table3[[#This Row],[GF]]*$CG$5)+(Table3[[#This Row],[GA]]*$CG$6))/Table3[[#This Row],[GP]])) + (Table3[[#This Row],[W]]*$CG$3)+(Table3[[#This Row],[L]]*$CG$4)+(Table3[[#This Row],[GF]]*$CG$5)+(Table3[[#This Row],[GA]]*$CG$6)</f>
        <v>127.21591217745586</v>
      </c>
      <c r="BN16">
        <f>COUNTIFS(DataRegularSeason20242025!$D$3:$D$1315,$A16,DataRegularSeason20242025!$H$3:$H$1315, $A16)</f>
        <v>8</v>
      </c>
      <c r="BO16">
        <f>COUNTIFS(DataRegularSeason20242025!$E$3:$E$1315,$A16,DataRegularSeason20242025!$H$3:$H$1315, $A16)</f>
        <v>13</v>
      </c>
      <c r="BP16">
        <f>BN16+BO16</f>
        <v>21</v>
      </c>
      <c r="BQ16">
        <f>F16-BN16</f>
        <v>15</v>
      </c>
      <c r="BR16">
        <f>H16-BO16</f>
        <v>11</v>
      </c>
      <c r="BS16">
        <f>BQ16+BR16</f>
        <v>26</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20</v>
      </c>
      <c r="B17" t="s">
        <v>98</v>
      </c>
      <c r="C17" t="s">
        <v>99</v>
      </c>
      <c r="D17">
        <f>COUNTIFS(DataRegularSeason20242025!$D$3:$D$1315,$A17,DataRegularSeason20242025!$R$3:$R$1315,1,DataRegularSeason20242025!$N$3:$N$1315,1) + COUNTIFS(DataRegularSeason20242025!$E$3:$E$1315,$A17,DataRegularSeason20242025!$R$3:$R$1315,1,DataRegularSeason20242025!$N$3:$N$1315,1)</f>
        <v>38</v>
      </c>
      <c r="E17" s="15">
        <f>Table3[[#This Row],[Watched]]/Table3[[#This Row],[GP]]</f>
        <v>0.80851063829787229</v>
      </c>
      <c r="F17">
        <f>COUNTIFS(DataRegularSeason20242025!$N$3:$N$1315,1,DataRegularSeason20242025!$D$3:$D$1315,$A17)</f>
        <v>25</v>
      </c>
      <c r="G17">
        <f>41-Table3[[#This Row],[GP_A]]</f>
        <v>16</v>
      </c>
      <c r="H17">
        <f>COUNTIFS(DataRegularSeason20242025!$E$3:$E$1315,$A17,DataRegularSeason20242025!$N$3:$N$1315,1)</f>
        <v>22</v>
      </c>
      <c r="I17">
        <f>41-Table3[[#This Row],[GP_H]]</f>
        <v>19</v>
      </c>
      <c r="J17">
        <f>F17+H17</f>
        <v>47</v>
      </c>
      <c r="K17">
        <f>82-Table3[[#This Row],[GP]]</f>
        <v>35</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12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13</v>
      </c>
      <c r="Q17">
        <f>COUNTIFS(DataRegularSeason20242025!$D$3:$D$1315,$A17, DataRegularSeason20242025!$S$3:$S$1315, $A17,DataRegularSeason20242025!$M$3:$M$1315,"REG")</f>
        <v>11</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11</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11</v>
      </c>
      <c r="Y17">
        <f>COUNTIFS(DataRegularSeason20242025!$E$3:$E$1315,$A17, DataRegularSeason20242025!$S$3:$S$1315, $A17,DataRegularSeason20242025!$M$3:$M$1315,"REG")</f>
        <v>9</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23</v>
      </c>
      <c r="AC17">
        <f>Table3[[#This Row],[L_A]]+Table3[[#This Row],[L_H]]</f>
        <v>24</v>
      </c>
      <c r="AD17">
        <f>Table3[[#This Row],[RW_A]]+Table3[[#This Row],[RW_H]]</f>
        <v>21</v>
      </c>
      <c r="AE17">
        <f>Table3[[#This Row],[RL_A]]+Table3[[#This Row],[RL_H]]</f>
        <v>20</v>
      </c>
      <c r="AF17">
        <f>Table3[[#This Row],[OTW_A]]+Table3[[#This Row],[OTW_H]]</f>
        <v>1</v>
      </c>
      <c r="AG17">
        <f>Table3[[#This Row],[OTL_A]]+Table3[[#This Row],[OTL_H]]</f>
        <v>4</v>
      </c>
      <c r="AH17">
        <f>Table3[[#This Row],[SOW_A]]+Table3[[#This Row],[SOW_H]]</f>
        <v>1</v>
      </c>
      <c r="AI17">
        <f>Table3[[#This Row],[SOL_A]]+Table3[[#This Row],[SOL_H]]</f>
        <v>0</v>
      </c>
      <c r="AJ17" s="20" t="str">
        <f>_xlfn.CONCAT(TEXT(Table3[[#This Row],[OTW]]+Table3[[#This Row],[SOW]], "0"), "-", TEXT(Table3[[#This Row],[OTL]]+Table3[[#This Row],[SOL]],"0"))</f>
        <v>2-4</v>
      </c>
      <c r="AK17">
        <f>(2*(Table3[[#This Row],[W_A]]+Table3[[#This Row],[W_H]]))+Table3[[#This Row],[OTL_A]]+Table3[[#This Row],[SOL_A]]+Table3[[#This Row],[OTL_H]]+Table3[[#This Row],[SOL_H]]</f>
        <v>50</v>
      </c>
      <c r="AL17">
        <f>(3*(Table3[[#This Row],[RW_A]]+Table3[[#This Row],[RW_H]]))+(2*(Table3[[#This Row],[OTW_A]]+Table3[[#This Row],[SOW_A]]+Table3[[#This Row],[OTW_H]]+Table3[[#This Row],[SOW_H]]))+Table3[[#This Row],[OTL_A]]+Table3[[#This Row],[SOL_A]]+Table3[[#This Row],[OTL_H]]+Table3[[#This Row],[SOL_H]]</f>
        <v>71</v>
      </c>
      <c r="AM17" s="15">
        <f>Table3[[#This Row],[PTS]]/(2*Table3[[#This Row],[GP]])</f>
        <v>0.53191489361702127</v>
      </c>
      <c r="AN17" s="15">
        <f>Table3[[#This Row],[PTS2]]/(3*Table3[[#This Row],[GP]])</f>
        <v>0.50354609929078009</v>
      </c>
      <c r="AO17">
        <f>(2*Table3[[#This Row],[GR]])+Table3[[#This Row],[PTS]]</f>
        <v>120</v>
      </c>
      <c r="AP17">
        <f>(3*Table3[[#This Row],[GR]])+Table3[[#This Row],[PTS2]]</f>
        <v>176</v>
      </c>
      <c r="AQ17">
        <f>Table3[[#This Row],[PTS]]+(2 * Table3[[#This Row],[GR]] * Table3[[#This Row],[PTS%]])</f>
        <v>87.234042553191486</v>
      </c>
      <c r="AR17">
        <f>Table3[[#This Row],[PTS2]]+(3 * Table3[[#This Row],[GR]] * Table3[[#This Row],[PTS%2]])</f>
        <v>123.87234042553192</v>
      </c>
      <c r="AS17" s="20" t="str">
        <f>_xlfn.CONCAT(TEXT(Table3[[#This Row],[W]], "0"), "-", TEXT(Table3[[#This Row],[RL]],"0"), "-", TEXT(Table3[[#This Row],[OTL]]+Table3[[#This Row],[SOL]], "0"))</f>
        <v>23-20-4</v>
      </c>
      <c r="AT17">
        <f>COUNTIFS(DataRegularSeason20242025!$D$3:$D$1315,Table3[[#This Row],[Teams]],DataRegularSeason20242025!$K$3:$K$1315,0)</f>
        <v>3</v>
      </c>
      <c r="AU17">
        <f>SUMIF(DataRegularSeason20242025!$D$3:$D$1315,$A17, DataRegularSeason20242025!$J$3:$J$1315)</f>
        <v>79</v>
      </c>
      <c r="AV17">
        <f>SUMIF(DataRegularSeason20242025!$D$3:$D$1315,$A17, DataRegularSeason20242025!$K$3:$K$1315)</f>
        <v>74</v>
      </c>
      <c r="AW17">
        <f>AU17-AV17</f>
        <v>5</v>
      </c>
      <c r="AX17">
        <f>COUNTIFS(DataRegularSeason20242025!$E$3:$E$1315,Table3[[#This Row],[Teams]],DataRegularSeason20242025!$J$3:$J$1315,0)</f>
        <v>2</v>
      </c>
      <c r="AY17">
        <f>SUMIF(DataRegularSeason20242025!$E$3:$E$1315,$A17,DataRegularSeason20242025!$K$3:$K$1315)</f>
        <v>60</v>
      </c>
      <c r="AZ17">
        <f>SUMIF(DataRegularSeason20242025!$E$3:$E$1315,$A17,DataRegularSeason20242025!$J$3:$J$1315)</f>
        <v>68</v>
      </c>
      <c r="BA17">
        <f>AY17-AZ17</f>
        <v>-8</v>
      </c>
      <c r="BB17">
        <f>AU17+AY17</f>
        <v>139</v>
      </c>
      <c r="BC17">
        <f>AV17+AZ17</f>
        <v>142</v>
      </c>
      <c r="BD17">
        <f>BB17-BC17</f>
        <v>-3</v>
      </c>
      <c r="BE17" s="17">
        <f>Table3[[#This Row],[GF]]/Table3[[#This Row],[GP]]</f>
        <v>2.9574468085106385</v>
      </c>
      <c r="BF17" s="17">
        <f>Table3[[#This Row],[GA]]/Table3[[#This Row],[GP]]</f>
        <v>3.021276595744681</v>
      </c>
      <c r="BG17" s="17">
        <f>(Table3[[#This Row],[GF]]-Table3[[#This Row],[GA]])/Table3[[#This Row],[GP]]</f>
        <v>-6.3829787234042548E-2</v>
      </c>
      <c r="BH17" s="49" t="str">
        <f>_xlfn.CONCAT(TEXT(Table3[[#This Row],[W_H]], "0"), "-", TEXT(Table3[[#This Row],[RL_H]],"0"), "-", TEXT(Table3[[#This Row],[OTL_H]]+Table3[[#This Row],[SOL_H]], "0"))</f>
        <v>11-9-2</v>
      </c>
      <c r="BI17" s="49" t="str">
        <f>_xlfn.CONCAT(TEXT(Table3[[#This Row],[W_A]], "0"), "-", TEXT(Table3[[#This Row],[RL_A]],"0"), "-", TEXT(Table3[[#This Row],[OTL_A]]+Table3[[#This Row],[SOL_A]], "0"))</f>
        <v>12-11-2</v>
      </c>
      <c r="BJ17" s="49">
        <f>((2*(Table3[[#This Row],[W_H]]))+Table3[[#This Row],[OTL_H]]+Table3[[#This Row],[SOL_H]])/(2*Table3[[#This Row],[GP_H]])</f>
        <v>0.54545454545454541</v>
      </c>
      <c r="BK17" s="49">
        <f>((2*(Table3[[#This Row],[W_A]]))+Table3[[#This Row],[OTL_A]]+Table3[[#This Row],[SOL_A]])/(2*Table3[[#This Row],[GP_A]])</f>
        <v>0.52</v>
      </c>
      <c r="BL17" s="21">
        <f>(Table3[[#This Row],[W]]*$CG$3)+(Table3[[#This Row],[L]]*$CG$4)+(Table3[[#This Row],[GF]]*$CG$5)+(Table3[[#This Row],[GA]]*$CG$6)</f>
        <v>53.75</v>
      </c>
      <c r="BM17" s="21">
        <f>(82*(((Table3[[#This Row],[PTS%]]*$CG$3)+((1-Table3[[#This Row],[PTS%]])*$CG$4)+(Table3[[#This Row],[GF]]*$CG$5)+(Table3[[#This Row],[GA]]*$CG$6))/Table3[[#This Row],[GP]])) + (Table3[[#This Row],[W]]*$CG$3)+(Table3[[#This Row],[L]]*$CG$4)+(Table3[[#This Row],[GF]]*$CG$5)+(Table3[[#This Row],[GA]]*$CG$6)</f>
        <v>115.61007243096424</v>
      </c>
      <c r="BN17">
        <f>COUNTIFS(DataRegularSeason20242025!$D$3:$D$1315,$A17,DataRegularSeason20242025!$H$3:$H$1315, $A17)</f>
        <v>10</v>
      </c>
      <c r="BO17">
        <f>COUNTIFS(DataRegularSeason20242025!$E$3:$E$1315,$A17,DataRegularSeason20242025!$H$3:$H$1315, $A17)</f>
        <v>14</v>
      </c>
      <c r="BP17">
        <f>BN17+BO17</f>
        <v>24</v>
      </c>
      <c r="BQ17">
        <f>F17-BN17</f>
        <v>15</v>
      </c>
      <c r="BR17">
        <f>H17-BO17</f>
        <v>8</v>
      </c>
      <c r="BS17">
        <f>BQ17+BR17</f>
        <v>23</v>
      </c>
      <c r="BV17">
        <v>1994</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13</v>
      </c>
      <c r="B18" t="s">
        <v>97</v>
      </c>
      <c r="C18" t="s">
        <v>95</v>
      </c>
      <c r="D18">
        <f>COUNTIFS(DataRegularSeason20242025!$D$3:$D$1315,$A18,DataRegularSeason20242025!$R$3:$R$1315,1,DataRegularSeason20242025!$N$3:$N$1315,1) + COUNTIFS(DataRegularSeason20242025!$E$3:$E$1315,$A18,DataRegularSeason20242025!$R$3:$R$1315,1,DataRegularSeason20242025!$N$3:$N$1315,1)</f>
        <v>40</v>
      </c>
      <c r="E18" s="15">
        <f>Table3[[#This Row],[Watched]]/Table3[[#This Row],[GP]]</f>
        <v>0.83333333333333337</v>
      </c>
      <c r="F18">
        <f>COUNTIFS(DataRegularSeason20242025!$N$3:$N$1315,1,DataRegularSeason20242025!$D$3:$D$1315,$A18)</f>
        <v>26</v>
      </c>
      <c r="G18">
        <f>41-Table3[[#This Row],[GP_A]]</f>
        <v>15</v>
      </c>
      <c r="H18">
        <f>COUNTIFS(DataRegularSeason20242025!$E$3:$E$1315,$A18,DataRegularSeason20242025!$N$3:$N$1315,1)</f>
        <v>22</v>
      </c>
      <c r="I18">
        <f>41-Table3[[#This Row],[GP_H]]</f>
        <v>19</v>
      </c>
      <c r="J18">
        <f>F18+H18</f>
        <v>48</v>
      </c>
      <c r="K18">
        <f>82-Table3[[#This Row],[GP]]</f>
        <v>34</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4</v>
      </c>
      <c r="O18">
        <f>COUNTIFS(DataRegularSeason20242025!$D$3:$D$1315,$A18, DataRegularSeason20242025!$L$3:$L$1315, $A18,DataRegularSeason20242025!$N$3:$N$1315,1,DataRegularSeason20242025!$M$3:$M$1315,"SO")</f>
        <v>1</v>
      </c>
      <c r="P18">
        <f>F18-L18</f>
        <v>14</v>
      </c>
      <c r="Q18">
        <f>COUNTIFS(DataRegularSeason20242025!$D$3:$D$1315,$A18, DataRegularSeason20242025!$S$3:$S$1315, $A18,DataRegularSeason20242025!$M$3:$M$1315,"REG")</f>
        <v>11</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11</v>
      </c>
      <c r="U18">
        <f>COUNTIFS(DataRegularSeason20242025!$E$3:$E$1315,$A18, DataRegularSeason20242025!$L$3:$L$1315, $A18,DataRegularSeason20242025!$N$3:$N$1315,1,DataRegularSeason20242025!$M$3:$M$1315,"REG")</f>
        <v>9</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11</v>
      </c>
      <c r="Y18">
        <f>COUNTIFS(DataRegularSeason20242025!$E$3:$E$1315,$A18, DataRegularSeason20242025!$S$3:$S$1315, $A18,DataRegularSeason20242025!$M$3:$M$1315,"REG")</f>
        <v>10</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23</v>
      </c>
      <c r="AC18">
        <f>Table3[[#This Row],[L_A]]+Table3[[#This Row],[L_H]]</f>
        <v>25</v>
      </c>
      <c r="AD18">
        <f>Table3[[#This Row],[RW_A]]+Table3[[#This Row],[RW_H]]</f>
        <v>16</v>
      </c>
      <c r="AE18">
        <f>Table3[[#This Row],[RL_A]]+Table3[[#This Row],[RL_H]]</f>
        <v>21</v>
      </c>
      <c r="AF18">
        <f>Table3[[#This Row],[OTW_A]]+Table3[[#This Row],[OTW_H]]</f>
        <v>5</v>
      </c>
      <c r="AG18">
        <f>Table3[[#This Row],[OTL_A]]+Table3[[#This Row],[OTL_H]]</f>
        <v>4</v>
      </c>
      <c r="AH18">
        <f>Table3[[#This Row],[SOW_A]]+Table3[[#This Row],[SOW_H]]</f>
        <v>2</v>
      </c>
      <c r="AI18">
        <f>Table3[[#This Row],[SOL_A]]+Table3[[#This Row],[SOL_H]]</f>
        <v>0</v>
      </c>
      <c r="AJ18" s="20" t="str">
        <f>_xlfn.CONCAT(TEXT(Table3[[#This Row],[OTW]]+Table3[[#This Row],[SOW]], "0"), "-", TEXT(Table3[[#This Row],[OTL]]+Table3[[#This Row],[SOL]],"0"))</f>
        <v>7-4</v>
      </c>
      <c r="AK18">
        <f>(2*(Table3[[#This Row],[W_A]]+Table3[[#This Row],[W_H]]))+Table3[[#This Row],[OTL_A]]+Table3[[#This Row],[SOL_A]]+Table3[[#This Row],[OTL_H]]+Table3[[#This Row],[SOL_H]]</f>
        <v>50</v>
      </c>
      <c r="AL18">
        <f>(3*(Table3[[#This Row],[RW_A]]+Table3[[#This Row],[RW_H]]))+(2*(Table3[[#This Row],[OTW_A]]+Table3[[#This Row],[SOW_A]]+Table3[[#This Row],[OTW_H]]+Table3[[#This Row],[SOW_H]]))+Table3[[#This Row],[OTL_A]]+Table3[[#This Row],[SOL_A]]+Table3[[#This Row],[OTL_H]]+Table3[[#This Row],[SOL_H]]</f>
        <v>66</v>
      </c>
      <c r="AM18" s="15">
        <f>Table3[[#This Row],[PTS]]/(2*Table3[[#This Row],[GP]])</f>
        <v>0.52083333333333337</v>
      </c>
      <c r="AN18" s="15">
        <f>Table3[[#This Row],[PTS2]]/(3*Table3[[#This Row],[GP]])</f>
        <v>0.45833333333333331</v>
      </c>
      <c r="AO18">
        <f>(2*Table3[[#This Row],[GR]])+Table3[[#This Row],[PTS]]</f>
        <v>118</v>
      </c>
      <c r="AP18">
        <f>(3*Table3[[#This Row],[GR]])+Table3[[#This Row],[PTS2]]</f>
        <v>168</v>
      </c>
      <c r="AQ18">
        <f>Table3[[#This Row],[PTS]]+(2 * Table3[[#This Row],[GR]] * Table3[[#This Row],[PTS%]])</f>
        <v>85.416666666666671</v>
      </c>
      <c r="AR18">
        <f>Table3[[#This Row],[PTS2]]+(3 * Table3[[#This Row],[GR]] * Table3[[#This Row],[PTS%2]])</f>
        <v>112.75</v>
      </c>
      <c r="AS18" s="20" t="str">
        <f>_xlfn.CONCAT(TEXT(Table3[[#This Row],[W]], "0"), "-", TEXT(Table3[[#This Row],[RL]],"0"), "-", TEXT(Table3[[#This Row],[OTL]]+Table3[[#This Row],[SOL]], "0"))</f>
        <v>23-21-4</v>
      </c>
      <c r="AT18">
        <f>COUNTIFS(DataRegularSeason20242025!$D$3:$D$1315,Table3[[#This Row],[Teams]],DataRegularSeason20242025!$K$3:$K$1315,0)</f>
        <v>2</v>
      </c>
      <c r="AU18">
        <f>SUMIF(DataRegularSeason20242025!$D$3:$D$1315,$A18, DataRegularSeason20242025!$J$3:$J$1315)</f>
        <v>78</v>
      </c>
      <c r="AV18">
        <f>SUMIF(DataRegularSeason20242025!$D$3:$D$1315,$A18, DataRegularSeason20242025!$K$3:$K$1315)</f>
        <v>81</v>
      </c>
      <c r="AW18">
        <f>AU18-AV18</f>
        <v>-3</v>
      </c>
      <c r="AX18">
        <f>COUNTIFS(DataRegularSeason20242025!$E$3:$E$1315,Table3[[#This Row],[Teams]],DataRegularSeason20242025!$J$3:$J$1315,0)</f>
        <v>2</v>
      </c>
      <c r="AY18">
        <f>SUMIF(DataRegularSeason20242025!$E$3:$E$1315,$A18,DataRegularSeason20242025!$K$3:$K$1315)</f>
        <v>60</v>
      </c>
      <c r="AZ18">
        <f>SUMIF(DataRegularSeason20242025!$E$3:$E$1315,$A18,DataRegularSeason20242025!$J$3:$J$1315)</f>
        <v>62</v>
      </c>
      <c r="BA18">
        <f>AY18-AZ18</f>
        <v>-2</v>
      </c>
      <c r="BB18">
        <f>AU18+AY18</f>
        <v>138</v>
      </c>
      <c r="BC18">
        <f>AV18+AZ18</f>
        <v>143</v>
      </c>
      <c r="BD18">
        <f>BB18-BC18</f>
        <v>-5</v>
      </c>
      <c r="BE18" s="17">
        <f>Table3[[#This Row],[GF]]/Table3[[#This Row],[GP]]</f>
        <v>2.875</v>
      </c>
      <c r="BF18" s="17">
        <f>Table3[[#This Row],[GA]]/Table3[[#This Row],[GP]]</f>
        <v>2.9791666666666665</v>
      </c>
      <c r="BG18" s="17">
        <f>(Table3[[#This Row],[GF]]-Table3[[#This Row],[GA]])/Table3[[#This Row],[GP]]</f>
        <v>-0.10416666666666667</v>
      </c>
      <c r="BH18" s="49" t="str">
        <f>_xlfn.CONCAT(TEXT(Table3[[#This Row],[W_H]], "0"), "-", TEXT(Table3[[#This Row],[RL_H]],"0"), "-", TEXT(Table3[[#This Row],[OTL_H]]+Table3[[#This Row],[SOL_H]], "0"))</f>
        <v>11-10-1</v>
      </c>
      <c r="BI18" s="49" t="str">
        <f>_xlfn.CONCAT(TEXT(Table3[[#This Row],[W_A]], "0"), "-", TEXT(Table3[[#This Row],[RL_A]],"0"), "-", TEXT(Table3[[#This Row],[OTL_A]]+Table3[[#This Row],[SOL_A]], "0"))</f>
        <v>12-11-3</v>
      </c>
      <c r="BJ18" s="49">
        <f>((2*(Table3[[#This Row],[W_H]]))+Table3[[#This Row],[OTL_H]]+Table3[[#This Row],[SOL_H]])/(2*Table3[[#This Row],[GP_H]])</f>
        <v>0.52272727272727271</v>
      </c>
      <c r="BK18" s="49">
        <f>((2*(Table3[[#This Row],[W_A]]))+Table3[[#This Row],[OTL_A]]+Table3[[#This Row],[SOL_A]])/(2*Table3[[#This Row],[GP_A]])</f>
        <v>0.51923076923076927</v>
      </c>
      <c r="BL18" s="21">
        <f>(Table3[[#This Row],[W]]*$CG$3)+(Table3[[#This Row],[L]]*$CG$4)+(Table3[[#This Row],[GF]]*$CG$5)+(Table3[[#This Row],[GA]]*$CG$6)</f>
        <v>54</v>
      </c>
      <c r="BM18" s="21">
        <f>(82*(((Table3[[#This Row],[PTS%]]*$CG$3)+((1-Table3[[#This Row],[PTS%]])*$CG$4)+(Table3[[#This Row],[GF]]*$CG$5)+(Table3[[#This Row],[GA]]*$CG$6))/Table3[[#This Row],[GP]])) + (Table3[[#This Row],[W]]*$CG$3)+(Table3[[#This Row],[L]]*$CG$4)+(Table3[[#This Row],[GF]]*$CG$5)+(Table3[[#This Row],[GA]]*$CG$6)</f>
        <v>114.48211805555556</v>
      </c>
      <c r="BN18">
        <f>COUNTIFS(DataRegularSeason20242025!$D$3:$D$1315,$A18,DataRegularSeason20242025!$H$3:$H$1315, $A18)</f>
        <v>11</v>
      </c>
      <c r="BO18">
        <f>COUNTIFS(DataRegularSeason20242025!$E$3:$E$1315,$A18,DataRegularSeason20242025!$H$3:$H$1315, $A18)</f>
        <v>11</v>
      </c>
      <c r="BP18">
        <f>BN18+BO18</f>
        <v>22</v>
      </c>
      <c r="BQ18">
        <f>F18-BN18</f>
        <v>15</v>
      </c>
      <c r="BR18">
        <f>H18-BO18</f>
        <v>11</v>
      </c>
      <c r="BS18">
        <f>BQ18+BR18</f>
        <v>26</v>
      </c>
      <c r="BV18">
        <v>2019</v>
      </c>
      <c r="BW18" t="str">
        <f>INDEX(Table2[AwayTeam], Table3[[#This Row],[Column2]])</f>
        <v>UTA</v>
      </c>
      <c r="BX18">
        <f>LARGE((Table2[[#This Row],[AwayTeam]]=Table3[[#This Row],[Teams]]), 1)</f>
        <v>0</v>
      </c>
      <c r="CA18">
        <f>LARGE($AK$2:$AK$33,1)</f>
        <v>67</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39</v>
      </c>
      <c r="E19" s="15">
        <f>Table3[[#This Row],[Watched]]/Table3[[#This Row],[GP]]</f>
        <v>0.84782608695652173</v>
      </c>
      <c r="F19">
        <f>COUNTIFS(DataRegularSeason20242025!$N$3:$N$1315,1,DataRegularSeason20242025!$D$3:$D$1315,$A19)</f>
        <v>23</v>
      </c>
      <c r="G19">
        <f>41-Table3[[#This Row],[GP_A]]</f>
        <v>18</v>
      </c>
      <c r="H19">
        <f>COUNTIFS(DataRegularSeason20242025!$E$3:$E$1315,$A19,DataRegularSeason20242025!$N$3:$N$1315,1)</f>
        <v>23</v>
      </c>
      <c r="I19">
        <f>41-Table3[[#This Row],[GP_H]]</f>
        <v>18</v>
      </c>
      <c r="J19">
        <f>F19+H19</f>
        <v>46</v>
      </c>
      <c r="K19">
        <f>82-Table3[[#This Row],[GP]]</f>
        <v>36</v>
      </c>
      <c r="L19">
        <f>COUNTIFS(DataRegularSeason20242025!$D$3:$D$1315,$A19, DataRegularSeason20242025!$L$3:$L$1315, $A19,DataRegularSeason20242025!$N$3:$N$1315,1)</f>
        <v>12</v>
      </c>
      <c r="M19">
        <f>COUNTIFS(DataRegularSeason20242025!$D$3:$D$1315,$A19, DataRegularSeason20242025!$L$3:$L$1315, $A19,DataRegularSeason20242025!$N$3:$N$1315,1,DataRegularSeason20242025!$M$3:$M$1315,"REG")</f>
        <v>9</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11</v>
      </c>
      <c r="Q19">
        <f>COUNTIFS(DataRegularSeason20242025!$D$3:$D$1315,$A19, DataRegularSeason20242025!$S$3:$S$1315, $A19,DataRegularSeason20242025!$M$3:$M$1315,"REG")</f>
        <v>8</v>
      </c>
      <c r="R19">
        <f>COUNTIFS(DataRegularSeason20242025!$D$3:$D$1315,$A19, DataRegularSeason20242025!$S$3:$S$1315, $A19,DataRegularSeason20242025!$M$3:$M$1315,"OT")</f>
        <v>3</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6</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15</v>
      </c>
      <c r="Y19">
        <f>COUNTIFS(DataRegularSeason20242025!$E$3:$E$1315,$A19, DataRegularSeason20242025!$S$3:$S$1315, $A19,DataRegularSeason20242025!$M$3:$M$1315,"REG")</f>
        <v>11</v>
      </c>
      <c r="Z19">
        <f>COUNTIFS(DataRegularSeason20242025!$E$3:$E$1315,$A19, DataRegularSeason20242025!$S$3:$S$1315, $A19,DataRegularSeason20242025!$M$3:$M$1315,"OT")</f>
        <v>2</v>
      </c>
      <c r="AA19">
        <f>COUNTIFS(DataRegularSeason20242025!$E$3:$E$1315,$A19, DataRegularSeason20242025!$S$3:$S$1315, $A19,DataRegularSeason20242025!$M$3:$M$1315,"SO")</f>
        <v>2</v>
      </c>
      <c r="AB19">
        <f>Table3[[#This Row],[W_A]]+Table3[[#This Row],[W_H]]</f>
        <v>20</v>
      </c>
      <c r="AC19">
        <f>Table3[[#This Row],[L_A]]+Table3[[#This Row],[L_H]]</f>
        <v>26</v>
      </c>
      <c r="AD19">
        <f>Table3[[#This Row],[RW_A]]+Table3[[#This Row],[RW_H]]</f>
        <v>15</v>
      </c>
      <c r="AE19">
        <f>Table3[[#This Row],[RL_A]]+Table3[[#This Row],[RL_H]]</f>
        <v>19</v>
      </c>
      <c r="AF19">
        <f>Table3[[#This Row],[OTW_A]]+Table3[[#This Row],[OTW_H]]</f>
        <v>5</v>
      </c>
      <c r="AG19">
        <f>Table3[[#This Row],[OTL_A]]+Table3[[#This Row],[OTL_H]]</f>
        <v>5</v>
      </c>
      <c r="AH19">
        <f>Table3[[#This Row],[SOW_A]]+Table3[[#This Row],[SOW_H]]</f>
        <v>0</v>
      </c>
      <c r="AI19">
        <f>Table3[[#This Row],[SOL_A]]+Table3[[#This Row],[SOL_H]]</f>
        <v>2</v>
      </c>
      <c r="AJ19" s="20" t="str">
        <f>_xlfn.CONCAT(TEXT(Table3[[#This Row],[OTW]]+Table3[[#This Row],[SOW]], "0"), "-", TEXT(Table3[[#This Row],[OTL]]+Table3[[#This Row],[SOL]],"0"))</f>
        <v>5-7</v>
      </c>
      <c r="AK19">
        <f>(2*(Table3[[#This Row],[W_A]]+Table3[[#This Row],[W_H]]))+Table3[[#This Row],[OTL_A]]+Table3[[#This Row],[SOL_A]]+Table3[[#This Row],[OTL_H]]+Table3[[#This Row],[SOL_H]]</f>
        <v>47</v>
      </c>
      <c r="AL19">
        <f>(3*(Table3[[#This Row],[RW_A]]+Table3[[#This Row],[RW_H]]))+(2*(Table3[[#This Row],[OTW_A]]+Table3[[#This Row],[SOW_A]]+Table3[[#This Row],[OTW_H]]+Table3[[#This Row],[SOW_H]]))+Table3[[#This Row],[OTL_A]]+Table3[[#This Row],[SOL_A]]+Table3[[#This Row],[OTL_H]]+Table3[[#This Row],[SOL_H]]</f>
        <v>62</v>
      </c>
      <c r="AM19" s="15">
        <f>Table3[[#This Row],[PTS]]/(2*Table3[[#This Row],[GP]])</f>
        <v>0.51086956521739135</v>
      </c>
      <c r="AN19" s="15">
        <f>Table3[[#This Row],[PTS2]]/(3*Table3[[#This Row],[GP]])</f>
        <v>0.44927536231884058</v>
      </c>
      <c r="AO19">
        <f>(2*Table3[[#This Row],[GR]])+Table3[[#This Row],[PTS]]</f>
        <v>119</v>
      </c>
      <c r="AP19">
        <f>(3*Table3[[#This Row],[GR]])+Table3[[#This Row],[PTS2]]</f>
        <v>170</v>
      </c>
      <c r="AQ19">
        <f>Table3[[#This Row],[PTS]]+(2 * Table3[[#This Row],[GR]] * Table3[[#This Row],[PTS%]])</f>
        <v>83.782608695652186</v>
      </c>
      <c r="AR19">
        <f>Table3[[#This Row],[PTS2]]+(3 * Table3[[#This Row],[GR]] * Table3[[#This Row],[PTS%2]])</f>
        <v>110.52173913043478</v>
      </c>
      <c r="AS19" s="20" t="str">
        <f>_xlfn.CONCAT(TEXT(Table3[[#This Row],[W]], "0"), "-", TEXT(Table3[[#This Row],[RL]],"0"), "-", TEXT(Table3[[#This Row],[OTL]]+Table3[[#This Row],[SOL]], "0"))</f>
        <v>20-19-7</v>
      </c>
      <c r="AT19">
        <f>COUNTIFS(DataRegularSeason20242025!$D$3:$D$1315,Table3[[#This Row],[Teams]],DataRegularSeason20242025!$K$3:$K$1315,0)</f>
        <v>1</v>
      </c>
      <c r="AU19">
        <f>SUMIF(DataRegularSeason20242025!$D$3:$D$1315,$A19, DataRegularSeason20242025!$J$3:$J$1315)</f>
        <v>70</v>
      </c>
      <c r="AV19">
        <f>SUMIF(DataRegularSeason20242025!$D$3:$D$1315,$A19, DataRegularSeason20242025!$K$3:$K$1315)</f>
        <v>64</v>
      </c>
      <c r="AW19">
        <f>AU19-AV19</f>
        <v>6</v>
      </c>
      <c r="AX19">
        <f>COUNTIFS(DataRegularSeason20242025!$E$3:$E$1315,Table3[[#This Row],[Teams]],DataRegularSeason20242025!$J$3:$J$1315,0)</f>
        <v>0</v>
      </c>
      <c r="AY19">
        <f>SUMIF(DataRegularSeason20242025!$E$3:$E$1315,$A19,DataRegularSeason20242025!$K$3:$K$1315)</f>
        <v>62</v>
      </c>
      <c r="AZ19">
        <f>SUMIF(DataRegularSeason20242025!$E$3:$E$1315,$A19,DataRegularSeason20242025!$J$3:$J$1315)</f>
        <v>75</v>
      </c>
      <c r="BA19">
        <f>AY19-AZ19</f>
        <v>-13</v>
      </c>
      <c r="BB19">
        <f>AU19+AY19</f>
        <v>132</v>
      </c>
      <c r="BC19">
        <f>AV19+AZ19</f>
        <v>139</v>
      </c>
      <c r="BD19">
        <f>BB19-BC19</f>
        <v>-7</v>
      </c>
      <c r="BE19" s="17">
        <f>Table3[[#This Row],[GF]]/Table3[[#This Row],[GP]]</f>
        <v>2.8695652173913042</v>
      </c>
      <c r="BF19" s="17">
        <f>Table3[[#This Row],[GA]]/Table3[[#This Row],[GP]]</f>
        <v>3.0217391304347827</v>
      </c>
      <c r="BG19" s="17">
        <f>(Table3[[#This Row],[GF]]-Table3[[#This Row],[GA]])/Table3[[#This Row],[GP]]</f>
        <v>-0.15217391304347827</v>
      </c>
      <c r="BH19" s="49" t="str">
        <f>_xlfn.CONCAT(TEXT(Table3[[#This Row],[W_H]], "0"), "-", TEXT(Table3[[#This Row],[RL_H]],"0"), "-", TEXT(Table3[[#This Row],[OTL_H]]+Table3[[#This Row],[SOL_H]], "0"))</f>
        <v>8-11-4</v>
      </c>
      <c r="BI19" s="49" t="str">
        <f>_xlfn.CONCAT(TEXT(Table3[[#This Row],[W_A]], "0"), "-", TEXT(Table3[[#This Row],[RL_A]],"0"), "-", TEXT(Table3[[#This Row],[OTL_A]]+Table3[[#This Row],[SOL_A]], "0"))</f>
        <v>12-8-3</v>
      </c>
      <c r="BJ19" s="49">
        <f>((2*(Table3[[#This Row],[W_H]]))+Table3[[#This Row],[OTL_H]]+Table3[[#This Row],[SOL_H]])/(2*Table3[[#This Row],[GP_H]])</f>
        <v>0.43478260869565216</v>
      </c>
      <c r="BK19" s="49">
        <f>((2*(Table3[[#This Row],[W_A]]))+Table3[[#This Row],[OTL_A]]+Table3[[#This Row],[SOL_A]])/(2*Table3[[#This Row],[GP_A]])</f>
        <v>0.58695652173913049</v>
      </c>
      <c r="BL19" s="21">
        <f>(Table3[[#This Row],[W]]*$CG$3)+(Table3[[#This Row],[L]]*$CG$4)+(Table3[[#This Row],[GF]]*$CG$5)+(Table3[[#This Row],[GA]]*$CG$6)</f>
        <v>51.5</v>
      </c>
      <c r="BM19" s="21">
        <f>(82*(((Table3[[#This Row],[PTS%]]*$CG$3)+((1-Table3[[#This Row],[PTS%]])*$CG$4)+(Table3[[#This Row],[GF]]*$CG$5)+(Table3[[#This Row],[GA]]*$CG$6))/Table3[[#This Row],[GP]])) + (Table3[[#This Row],[W]]*$CG$3)+(Table3[[#This Row],[L]]*$CG$4)+(Table3[[#This Row],[GF]]*$CG$5)+(Table3[[#This Row],[GA]]*$CG$6)</f>
        <v>112.29083175803402</v>
      </c>
      <c r="BN19">
        <f>COUNTIFS(DataRegularSeason20242025!$D$3:$D$1315,$A19,DataRegularSeason20242025!$H$3:$H$1315, $A19)</f>
        <v>7</v>
      </c>
      <c r="BO19">
        <f>COUNTIFS(DataRegularSeason20242025!$E$3:$E$1315,$A19,DataRegularSeason20242025!$H$3:$H$1315, $A19)</f>
        <v>6</v>
      </c>
      <c r="BP19">
        <f>BN19+BO19</f>
        <v>13</v>
      </c>
      <c r="BQ19">
        <f>F19-BN19</f>
        <v>16</v>
      </c>
      <c r="BR19">
        <f>H19-BO19</f>
        <v>17</v>
      </c>
      <c r="BS19">
        <f>BQ19+BR19</f>
        <v>33</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39</v>
      </c>
      <c r="E20" s="15">
        <f>Table3[[#This Row],[Watched]]/Table3[[#This Row],[GP]]</f>
        <v>0.8125</v>
      </c>
      <c r="F20">
        <f>COUNTIFS(DataRegularSeason20242025!$N$3:$N$1315,1,DataRegularSeason20242025!$D$3:$D$1315,$A20)</f>
        <v>24</v>
      </c>
      <c r="G20">
        <f>41-Table3[[#This Row],[GP_A]]</f>
        <v>17</v>
      </c>
      <c r="H20">
        <f>COUNTIFS(DataRegularSeason20242025!$E$3:$E$1315,$A20,DataRegularSeason20242025!$N$3:$N$1315,1)</f>
        <v>24</v>
      </c>
      <c r="I20">
        <f>41-Table3[[#This Row],[GP_H]]</f>
        <v>17</v>
      </c>
      <c r="J20">
        <f>F20+H20</f>
        <v>48</v>
      </c>
      <c r="K20">
        <f>82-Table3[[#This Row],[GP]]</f>
        <v>34</v>
      </c>
      <c r="L20">
        <f>COUNTIFS(DataRegularSeason20242025!$D$3:$D$1315,$A20, DataRegularSeason20242025!$L$3:$L$1315, $A20,DataRegularSeason20242025!$N$3:$N$1315,1)</f>
        <v>10</v>
      </c>
      <c r="M20">
        <f>COUNTIFS(DataRegularSeason20242025!$D$3:$D$1315,$A20, DataRegularSeason20242025!$L$3:$L$1315, $A20,DataRegularSeason20242025!$N$3:$N$1315,1,DataRegularSeason20242025!$M$3:$M$1315,"REG")</f>
        <v>8</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F20-L20</f>
        <v>14</v>
      </c>
      <c r="Q20">
        <f>COUNTIFS(DataRegularSeason20242025!$D$3:$D$1315,$A20, DataRegularSeason20242025!$S$3:$S$1315, $A20,DataRegularSeason20242025!$M$3:$M$1315,"REG")</f>
        <v>14</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11</v>
      </c>
      <c r="U20">
        <f>COUNTIFS(DataRegularSeason20242025!$E$3:$E$1315,$A20, DataRegularSeason20242025!$L$3:$L$1315, $A20,DataRegularSeason20242025!$N$3:$N$1315,1,DataRegularSeason20242025!$M$3:$M$1315,"REG")</f>
        <v>9</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13</v>
      </c>
      <c r="Y20">
        <f>COUNTIFS(DataRegularSeason20242025!$E$3:$E$1315,$A20, DataRegularSeason20242025!$S$3:$S$1315, $A20,DataRegularSeason20242025!$M$3:$M$1315,"REG")</f>
        <v>10</v>
      </c>
      <c r="Z20">
        <f>COUNTIFS(DataRegularSeason20242025!$E$3:$E$1315,$A20, DataRegularSeason20242025!$S$3:$S$1315, $A20,DataRegularSeason20242025!$M$3:$M$1315,"OT")</f>
        <v>1</v>
      </c>
      <c r="AA20">
        <f>COUNTIFS(DataRegularSeason20242025!$E$3:$E$1315,$A20, DataRegularSeason20242025!$S$3:$S$1315, $A20,DataRegularSeason20242025!$M$3:$M$1315,"SO")</f>
        <v>2</v>
      </c>
      <c r="AB20">
        <f>Table3[[#This Row],[W_A]]+Table3[[#This Row],[W_H]]</f>
        <v>21</v>
      </c>
      <c r="AC20">
        <f>Table3[[#This Row],[L_A]]+Table3[[#This Row],[L_H]]</f>
        <v>27</v>
      </c>
      <c r="AD20">
        <f>Table3[[#This Row],[RW_A]]+Table3[[#This Row],[RW_H]]</f>
        <v>17</v>
      </c>
      <c r="AE20">
        <f>Table3[[#This Row],[RL_A]]+Table3[[#This Row],[RL_H]]</f>
        <v>24</v>
      </c>
      <c r="AF20">
        <f>Table3[[#This Row],[OTW_A]]+Table3[[#This Row],[OTW_H]]</f>
        <v>3</v>
      </c>
      <c r="AG20">
        <f>Table3[[#This Row],[OTL_A]]+Table3[[#This Row],[OTL_H]]</f>
        <v>1</v>
      </c>
      <c r="AH20">
        <f>Table3[[#This Row],[SOW_A]]+Table3[[#This Row],[SOW_H]]</f>
        <v>1</v>
      </c>
      <c r="AI20">
        <f>Table3[[#This Row],[SOL_A]]+Table3[[#This Row],[SOL_H]]</f>
        <v>2</v>
      </c>
      <c r="AJ20" s="20" t="str">
        <f>_xlfn.CONCAT(TEXT(Table3[[#This Row],[OTW]]+Table3[[#This Row],[SOW]], "0"), "-", TEXT(Table3[[#This Row],[OTL]]+Table3[[#This Row],[SOL]],"0"))</f>
        <v>4-3</v>
      </c>
      <c r="AK20">
        <f>(2*(Table3[[#This Row],[W_A]]+Table3[[#This Row],[W_H]]))+Table3[[#This Row],[OTL_A]]+Table3[[#This Row],[SOL_A]]+Table3[[#This Row],[OTL_H]]+Table3[[#This Row],[SOL_H]]</f>
        <v>45</v>
      </c>
      <c r="AL20">
        <f>(3*(Table3[[#This Row],[RW_A]]+Table3[[#This Row],[RW_H]]))+(2*(Table3[[#This Row],[OTW_A]]+Table3[[#This Row],[SOW_A]]+Table3[[#This Row],[OTW_H]]+Table3[[#This Row],[SOW_H]]))+Table3[[#This Row],[OTL_A]]+Table3[[#This Row],[SOL_A]]+Table3[[#This Row],[OTL_H]]+Table3[[#This Row],[SOL_H]]</f>
        <v>62</v>
      </c>
      <c r="AM20" s="15">
        <f>Table3[[#This Row],[PTS]]/(2*Table3[[#This Row],[GP]])</f>
        <v>0.46875</v>
      </c>
      <c r="AN20" s="15">
        <f>Table3[[#This Row],[PTS2]]/(3*Table3[[#This Row],[GP]])</f>
        <v>0.43055555555555558</v>
      </c>
      <c r="AO20">
        <f>(2*Table3[[#This Row],[GR]])+Table3[[#This Row],[PTS]]</f>
        <v>113</v>
      </c>
      <c r="AP20">
        <f>(3*Table3[[#This Row],[GR]])+Table3[[#This Row],[PTS2]]</f>
        <v>164</v>
      </c>
      <c r="AQ20">
        <f>Table3[[#This Row],[PTS]]+(2 * Table3[[#This Row],[GR]] * Table3[[#This Row],[PTS%]])</f>
        <v>76.875</v>
      </c>
      <c r="AR20">
        <f>Table3[[#This Row],[PTS2]]+(3 * Table3[[#This Row],[GR]] * Table3[[#This Row],[PTS%2]])</f>
        <v>105.91666666666667</v>
      </c>
      <c r="AS20" s="20" t="str">
        <f>_xlfn.CONCAT(TEXT(Table3[[#This Row],[W]], "0"), "-", TEXT(Table3[[#This Row],[RL]],"0"), "-", TEXT(Table3[[#This Row],[OTL]]+Table3[[#This Row],[SOL]], "0"))</f>
        <v>21-24-3</v>
      </c>
      <c r="AT20">
        <f>COUNTIFS(DataRegularSeason20242025!$D$3:$D$1315,Table3[[#This Row],[Teams]],DataRegularSeason20242025!$K$3:$K$1315,0)</f>
        <v>0</v>
      </c>
      <c r="AU20">
        <f>SUMIF(DataRegularSeason20242025!$D$3:$D$1315,$A20, DataRegularSeason20242025!$J$3:$J$1315)</f>
        <v>76</v>
      </c>
      <c r="AV20">
        <f>SUMIF(DataRegularSeason20242025!$D$3:$D$1315,$A20, DataRegularSeason20242025!$K$3:$K$1315)</f>
        <v>86</v>
      </c>
      <c r="AW20">
        <f>AU20-AV20</f>
        <v>-10</v>
      </c>
      <c r="AX20">
        <f>COUNTIFS(DataRegularSeason20242025!$E$3:$E$1315,Table3[[#This Row],[Teams]],DataRegularSeason20242025!$J$3:$J$1315,0)</f>
        <v>1</v>
      </c>
      <c r="AY20">
        <f>SUMIF(DataRegularSeason20242025!$E$3:$E$1315,$A20,DataRegularSeason20242025!$K$3:$K$1315)</f>
        <v>67</v>
      </c>
      <c r="AZ20">
        <f>SUMIF(DataRegularSeason20242025!$E$3:$E$1315,$A20,DataRegularSeason20242025!$J$3:$J$1315)</f>
        <v>68</v>
      </c>
      <c r="BA20">
        <f>AY20-AZ20</f>
        <v>-1</v>
      </c>
      <c r="BB20">
        <f>AU20+AY20</f>
        <v>143</v>
      </c>
      <c r="BC20">
        <f>AV20+AZ20</f>
        <v>154</v>
      </c>
      <c r="BD20">
        <f>BB20-BC20</f>
        <v>-11</v>
      </c>
      <c r="BE20" s="17">
        <f>Table3[[#This Row],[GF]]/Table3[[#This Row],[GP]]</f>
        <v>2.9791666666666665</v>
      </c>
      <c r="BF20" s="17">
        <f>Table3[[#This Row],[GA]]/Table3[[#This Row],[GP]]</f>
        <v>3.2083333333333335</v>
      </c>
      <c r="BG20" s="17">
        <f>(Table3[[#This Row],[GF]]-Table3[[#This Row],[GA]])/Table3[[#This Row],[GP]]</f>
        <v>-0.22916666666666666</v>
      </c>
      <c r="BH20" s="49" t="str">
        <f>_xlfn.CONCAT(TEXT(Table3[[#This Row],[W_H]], "0"), "-", TEXT(Table3[[#This Row],[RL_H]],"0"), "-", TEXT(Table3[[#This Row],[OTL_H]]+Table3[[#This Row],[SOL_H]], "0"))</f>
        <v>11-10-3</v>
      </c>
      <c r="BI20" s="49" t="str">
        <f>_xlfn.CONCAT(TEXT(Table3[[#This Row],[W_A]], "0"), "-", TEXT(Table3[[#This Row],[RL_A]],"0"), "-", TEXT(Table3[[#This Row],[OTL_A]]+Table3[[#This Row],[SOL_A]], "0"))</f>
        <v>10-14-0</v>
      </c>
      <c r="BJ20" s="49">
        <f>((2*(Table3[[#This Row],[W_H]]))+Table3[[#This Row],[OTL_H]]+Table3[[#This Row],[SOL_H]])/(2*Table3[[#This Row],[GP_H]])</f>
        <v>0.52083333333333337</v>
      </c>
      <c r="BK20" s="49">
        <f>((2*(Table3[[#This Row],[W_A]]))+Table3[[#This Row],[OTL_A]]+Table3[[#This Row],[SOL_A]])/(2*Table3[[#This Row],[GP_A]])</f>
        <v>0.41666666666666669</v>
      </c>
      <c r="BL20" s="21">
        <f>(Table3[[#This Row],[W]]*$CG$3)+(Table3[[#This Row],[L]]*$CG$4)+(Table3[[#This Row],[GF]]*$CG$5)+(Table3[[#This Row],[GA]]*$CG$6)</f>
        <v>55.449999999999996</v>
      </c>
      <c r="BM20" s="21">
        <f>(82*(((Table3[[#This Row],[PTS%]]*$CG$3)+((1-Table3[[#This Row],[PTS%]])*$CG$4)+(Table3[[#This Row],[GF]]*$CG$5)+(Table3[[#This Row],[GA]]*$CG$6))/Table3[[#This Row],[GP]])) + (Table3[[#This Row],[W]]*$CG$3)+(Table3[[#This Row],[L]]*$CG$4)+(Table3[[#This Row],[GF]]*$CG$5)+(Table3[[#This Row],[GA]]*$CG$6)</f>
        <v>119.07473958333334</v>
      </c>
      <c r="BN20">
        <f>COUNTIFS(DataRegularSeason20242025!$D$3:$D$1315,$A20,DataRegularSeason20242025!$H$3:$H$1315, $A20)</f>
        <v>7</v>
      </c>
      <c r="BO20">
        <f>COUNTIFS(DataRegularSeason20242025!$E$3:$E$1315,$A20,DataRegularSeason20242025!$H$3:$H$1315, $A20)</f>
        <v>8</v>
      </c>
      <c r="BP20">
        <f>BN20+BO20</f>
        <v>15</v>
      </c>
      <c r="BQ20">
        <f>F20-BN20</f>
        <v>17</v>
      </c>
      <c r="BR20">
        <f>H20-BO20</f>
        <v>16</v>
      </c>
      <c r="BS20">
        <f>BQ20+BR20</f>
        <v>33</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24</v>
      </c>
      <c r="B21" t="s">
        <v>97</v>
      </c>
      <c r="C21" t="s">
        <v>100</v>
      </c>
      <c r="D21">
        <f>COUNTIFS(DataRegularSeason20242025!$D$3:$D$1315,$A21,DataRegularSeason20242025!$R$3:$R$1315,1,DataRegularSeason20242025!$N$3:$N$1315,1) + COUNTIFS(DataRegularSeason20242025!$E$3:$E$1315,$A21,DataRegularSeason20242025!$R$3:$R$1315,1,DataRegularSeason20242025!$N$3:$N$1315,1)</f>
        <v>43</v>
      </c>
      <c r="E21" s="15">
        <f>Table3[[#This Row],[Watched]]/Table3[[#This Row],[GP]]</f>
        <v>0.9555555555555556</v>
      </c>
      <c r="F21">
        <f>COUNTIFS(DataRegularSeason20242025!$N$3:$N$1315,1,DataRegularSeason20242025!$D$3:$D$1315,$A21)</f>
        <v>22</v>
      </c>
      <c r="G21">
        <f>41-Table3[[#This Row],[GP_A]]</f>
        <v>19</v>
      </c>
      <c r="H21">
        <f>COUNTIFS(DataRegularSeason20242025!$E$3:$E$1315,$A21,DataRegularSeason20242025!$N$3:$N$1315,1)</f>
        <v>23</v>
      </c>
      <c r="I21">
        <f>41-Table3[[#This Row],[GP_H]]</f>
        <v>18</v>
      </c>
      <c r="J21">
        <f>F21+H21</f>
        <v>45</v>
      </c>
      <c r="K21">
        <f>82-Table3[[#This Row],[GP]]</f>
        <v>37</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0</v>
      </c>
      <c r="P21">
        <f>F21-L21</f>
        <v>14</v>
      </c>
      <c r="Q21">
        <f>COUNTIFS(DataRegularSeason20242025!$D$3:$D$1315,$A21, DataRegularSeason20242025!$S$3:$S$1315, $A21,DataRegularSeason20242025!$M$3:$M$1315,"REG")</f>
        <v>10</v>
      </c>
      <c r="R21">
        <f>COUNTIFS(DataRegularSeason20242025!$D$3:$D$1315,$A21, DataRegularSeason20242025!$S$3:$S$1315, $A21,DataRegularSeason20242025!$M$3:$M$1315,"OT")</f>
        <v>3</v>
      </c>
      <c r="S21">
        <f>COUNTIFS(DataRegularSeason20242025!$D$3:$D$1315,$A21, DataRegularSeason20242025!$S$3:$S$1315, $A21,DataRegularSeason20242025!$M$3:$M$1315,"SO")</f>
        <v>1</v>
      </c>
      <c r="T21">
        <f>COUNTIFS(DataRegularSeason20242025!$E$3:$E$1315,$A21, DataRegularSeason20242025!$L$3:$L$1315, $A21, DataRegularSeason20242025!$N$3:$N$1315,1)</f>
        <v>14</v>
      </c>
      <c r="U21">
        <f>COUNTIFS(DataRegularSeason20242025!$E$3:$E$1315,$A21, DataRegularSeason20242025!$L$3:$L$1315, $A21,DataRegularSeason20242025!$N$3:$N$1315,1,DataRegularSeason20242025!$M$3:$M$1315,"REG")</f>
        <v>11</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3</v>
      </c>
      <c r="X21">
        <f>H21-T21</f>
        <v>9</v>
      </c>
      <c r="Y21">
        <f>COUNTIFS(DataRegularSeason20242025!$E$3:$E$1315,$A21, DataRegularSeason20242025!$S$3:$S$1315, $A21,DataRegularSeason20242025!$M$3:$M$1315,"REG")</f>
        <v>6</v>
      </c>
      <c r="Z21">
        <f>COUNTIFS(DataRegularSeason20242025!$E$3:$E$1315,$A21, DataRegularSeason20242025!$S$3:$S$1315, $A21,DataRegularSeason20242025!$M$3:$M$1315,"OT")</f>
        <v>3</v>
      </c>
      <c r="AA21">
        <f>COUNTIFS(DataRegularSeason20242025!$E$3:$E$1315,$A21, DataRegularSeason20242025!$S$3:$S$1315, $A21,DataRegularSeason20242025!$M$3:$M$1315,"SO")</f>
        <v>0</v>
      </c>
      <c r="AB21">
        <f>Table3[[#This Row],[W_A]]+Table3[[#This Row],[W_H]]</f>
        <v>22</v>
      </c>
      <c r="AC21">
        <f>Table3[[#This Row],[L_A]]+Table3[[#This Row],[L_H]]</f>
        <v>23</v>
      </c>
      <c r="AD21">
        <f>Table3[[#This Row],[RW_A]]+Table3[[#This Row],[RW_H]]</f>
        <v>16</v>
      </c>
      <c r="AE21">
        <f>Table3[[#This Row],[RL_A]]+Table3[[#This Row],[RL_H]]</f>
        <v>16</v>
      </c>
      <c r="AF21">
        <f>Table3[[#This Row],[OTW_A]]+Table3[[#This Row],[OTW_H]]</f>
        <v>3</v>
      </c>
      <c r="AG21">
        <f>Table3[[#This Row],[OTL_A]]+Table3[[#This Row],[OTL_H]]</f>
        <v>6</v>
      </c>
      <c r="AH21">
        <f>Table3[[#This Row],[SOW_A]]+Table3[[#This Row],[SOW_H]]</f>
        <v>3</v>
      </c>
      <c r="AI21">
        <f>Table3[[#This Row],[SOL_A]]+Table3[[#This Row],[SOL_H]]</f>
        <v>1</v>
      </c>
      <c r="AJ21" s="20" t="str">
        <f>_xlfn.CONCAT(TEXT(Table3[[#This Row],[OTW]]+Table3[[#This Row],[SOW]], "0"), "-", TEXT(Table3[[#This Row],[OTL]]+Table3[[#This Row],[SOL]],"0"))</f>
        <v>6-7</v>
      </c>
      <c r="AK21">
        <f>(2*(Table3[[#This Row],[W_A]]+Table3[[#This Row],[W_H]]))+Table3[[#This Row],[OTL_A]]+Table3[[#This Row],[SOL_A]]+Table3[[#This Row],[OTL_H]]+Table3[[#This Row],[SOL_H]]</f>
        <v>51</v>
      </c>
      <c r="AL21">
        <f>(3*(Table3[[#This Row],[RW_A]]+Table3[[#This Row],[RW_H]]))+(2*(Table3[[#This Row],[OTW_A]]+Table3[[#This Row],[SOW_A]]+Table3[[#This Row],[OTW_H]]+Table3[[#This Row],[SOW_H]]))+Table3[[#This Row],[OTL_A]]+Table3[[#This Row],[SOL_A]]+Table3[[#This Row],[OTL_H]]+Table3[[#This Row],[SOL_H]]</f>
        <v>67</v>
      </c>
      <c r="AM21" s="15">
        <f>Table3[[#This Row],[PTS]]/(2*Table3[[#This Row],[GP]])</f>
        <v>0.56666666666666665</v>
      </c>
      <c r="AN21" s="15">
        <f>Table3[[#This Row],[PTS2]]/(3*Table3[[#This Row],[GP]])</f>
        <v>0.49629629629629629</v>
      </c>
      <c r="AO21">
        <f>(2*Table3[[#This Row],[GR]])+Table3[[#This Row],[PTS]]</f>
        <v>125</v>
      </c>
      <c r="AP21">
        <f>(3*Table3[[#This Row],[GR]])+Table3[[#This Row],[PTS2]]</f>
        <v>178</v>
      </c>
      <c r="AQ21">
        <f>Table3[[#This Row],[PTS]]+(2 * Table3[[#This Row],[GR]] * Table3[[#This Row],[PTS%]])</f>
        <v>92.933333333333337</v>
      </c>
      <c r="AR21">
        <f>Table3[[#This Row],[PTS2]]+(3 * Table3[[#This Row],[GR]] * Table3[[#This Row],[PTS%2]])</f>
        <v>122.08888888888889</v>
      </c>
      <c r="AS21" s="20" t="str">
        <f>_xlfn.CONCAT(TEXT(Table3[[#This Row],[W]], "0"), "-", TEXT(Table3[[#This Row],[RL]],"0"), "-", TEXT(Table3[[#This Row],[OTL]]+Table3[[#This Row],[SOL]], "0"))</f>
        <v>22-16-7</v>
      </c>
      <c r="AT21">
        <f>COUNTIFS(DataRegularSeason20242025!$D$3:$D$1315,Table3[[#This Row],[Teams]],DataRegularSeason20242025!$K$3:$K$1315,0)</f>
        <v>0</v>
      </c>
      <c r="AU21">
        <f>SUMIF(DataRegularSeason20242025!$D$3:$D$1315,$A21, DataRegularSeason20242025!$J$3:$J$1315)</f>
        <v>51</v>
      </c>
      <c r="AV21">
        <f>SUMIF(DataRegularSeason20242025!$D$3:$D$1315,$A21, DataRegularSeason20242025!$K$3:$K$1315)</f>
        <v>71</v>
      </c>
      <c r="AW21">
        <f>AU21-AV21</f>
        <v>-20</v>
      </c>
      <c r="AX21">
        <f>COUNTIFS(DataRegularSeason20242025!$E$3:$E$1315,Table3[[#This Row],[Teams]],DataRegularSeason20242025!$J$3:$J$1315,0)</f>
        <v>4</v>
      </c>
      <c r="AY21">
        <f>SUMIF(DataRegularSeason20242025!$E$3:$E$1315,$A21,DataRegularSeason20242025!$K$3:$K$1315)</f>
        <v>69</v>
      </c>
      <c r="AZ21">
        <f>SUMIF(DataRegularSeason20242025!$E$3:$E$1315,$A21,DataRegularSeason20242025!$J$3:$J$1315)</f>
        <v>61</v>
      </c>
      <c r="BA21">
        <f>AY21-AZ21</f>
        <v>8</v>
      </c>
      <c r="BB21">
        <f>AU21+AY21</f>
        <v>120</v>
      </c>
      <c r="BC21">
        <f>AV21+AZ21</f>
        <v>132</v>
      </c>
      <c r="BD21">
        <f>BB21-BC21</f>
        <v>-12</v>
      </c>
      <c r="BE21" s="17">
        <f>Table3[[#This Row],[GF]]/Table3[[#This Row],[GP]]</f>
        <v>2.6666666666666665</v>
      </c>
      <c r="BF21" s="17">
        <f>Table3[[#This Row],[GA]]/Table3[[#This Row],[GP]]</f>
        <v>2.9333333333333331</v>
      </c>
      <c r="BG21" s="17">
        <f>(Table3[[#This Row],[GF]]-Table3[[#This Row],[GA]])/Table3[[#This Row],[GP]]</f>
        <v>-0.26666666666666666</v>
      </c>
      <c r="BH21" s="49" t="str">
        <f>_xlfn.CONCAT(TEXT(Table3[[#This Row],[W_H]], "0"), "-", TEXT(Table3[[#This Row],[RL_H]],"0"), "-", TEXT(Table3[[#This Row],[OTL_H]]+Table3[[#This Row],[SOL_H]], "0"))</f>
        <v>14-6-3</v>
      </c>
      <c r="BI21" s="49" t="str">
        <f>_xlfn.CONCAT(TEXT(Table3[[#This Row],[W_A]], "0"), "-", TEXT(Table3[[#This Row],[RL_A]],"0"), "-", TEXT(Table3[[#This Row],[OTL_A]]+Table3[[#This Row],[SOL_A]], "0"))</f>
        <v>8-10-4</v>
      </c>
      <c r="BJ21" s="49">
        <f>((2*(Table3[[#This Row],[W_H]]))+Table3[[#This Row],[OTL_H]]+Table3[[#This Row],[SOL_H]])/(2*Table3[[#This Row],[GP_H]])</f>
        <v>0.67391304347826086</v>
      </c>
      <c r="BK21" s="49">
        <f>((2*(Table3[[#This Row],[W_A]]))+Table3[[#This Row],[OTL_A]]+Table3[[#This Row],[SOL_A]])/(2*Table3[[#This Row],[GP_A]])</f>
        <v>0.45454545454545453</v>
      </c>
      <c r="BL21" s="21">
        <f>(Table3[[#This Row],[W]]*$CG$3)+(Table3[[#This Row],[L]]*$CG$4)+(Table3[[#This Row],[GF]]*$CG$5)+(Table3[[#This Row],[GA]]*$CG$6)</f>
        <v>49.1</v>
      </c>
      <c r="BM21" s="21">
        <f>(82*(((Table3[[#This Row],[PTS%]]*$CG$3)+((1-Table3[[#This Row],[PTS%]])*$CG$4)+(Table3[[#This Row],[GF]]*$CG$5)+(Table3[[#This Row],[GA]]*$CG$6))/Table3[[#This Row],[GP]])) + (Table3[[#This Row],[W]]*$CG$3)+(Table3[[#This Row],[L]]*$CG$4)+(Table3[[#This Row],[GF]]*$CG$5)+(Table3[[#This Row],[GA]]*$CG$6)</f>
        <v>106.70651851851854</v>
      </c>
      <c r="BN21">
        <f>COUNTIFS(DataRegularSeason20242025!$D$3:$D$1315,$A21,DataRegularSeason20242025!$H$3:$H$1315, $A21)</f>
        <v>22</v>
      </c>
      <c r="BO21">
        <f>COUNTIFS(DataRegularSeason20242025!$E$3:$E$1315,$A21,DataRegularSeason20242025!$H$3:$H$1315, $A21)</f>
        <v>23</v>
      </c>
      <c r="BP21">
        <f>BN21+BO21</f>
        <v>45</v>
      </c>
      <c r="BQ21">
        <f>F21-BN21</f>
        <v>0</v>
      </c>
      <c r="BR21">
        <f>H21-BO21</f>
        <v>0</v>
      </c>
      <c r="BS21">
        <f>BQ21+BR21</f>
        <v>0</v>
      </c>
      <c r="BV21">
        <v>1989</v>
      </c>
      <c r="BW21" t="str">
        <f>INDEX(Table2[AwayTeam], Table3[[#This Row],[Column2]])</f>
        <v>STL</v>
      </c>
      <c r="BX21">
        <f>LARGE((Table2[[#This Row],[AwayTeam]]=Table3[[#This Row],[Teams]]), 1)</f>
        <v>0</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19</v>
      </c>
      <c r="B22" t="s">
        <v>98</v>
      </c>
      <c r="C22" t="s">
        <v>81</v>
      </c>
      <c r="D22">
        <f>COUNTIFS(DataRegularSeason20242025!$D$3:$D$1315,$A22,DataRegularSeason20242025!$R$3:$R$1315,1,DataRegularSeason20242025!$N$3:$N$1315,1) + COUNTIFS(DataRegularSeason20242025!$E$3:$E$1315,$A22,DataRegularSeason20242025!$R$3:$R$1315,1,DataRegularSeason20242025!$N$3:$N$1315,1)</f>
        <v>17</v>
      </c>
      <c r="E22" s="15">
        <f>Table3[[#This Row],[Watched]]/Table3[[#This Row],[GP]]</f>
        <v>0.36170212765957449</v>
      </c>
      <c r="F22">
        <f>COUNTIFS(DataRegularSeason20242025!$N$3:$N$1315,1,DataRegularSeason20242025!$D$3:$D$1315,$A22)</f>
        <v>23</v>
      </c>
      <c r="G22">
        <f>41-Table3[[#This Row],[GP_A]]</f>
        <v>18</v>
      </c>
      <c r="H22">
        <f>COUNTIFS(DataRegularSeason20242025!$E$3:$E$1315,$A22,DataRegularSeason20242025!$N$3:$N$1315,1)</f>
        <v>24</v>
      </c>
      <c r="I22">
        <f>41-Table3[[#This Row],[GP_H]]</f>
        <v>17</v>
      </c>
      <c r="J22">
        <f>F22+H22</f>
        <v>47</v>
      </c>
      <c r="K22">
        <f>82-Table3[[#This Row],[GP]]</f>
        <v>35</v>
      </c>
      <c r="L22">
        <f>COUNTIFS(DataRegularSeason20242025!$D$3:$D$1315,$A22, DataRegularSeason20242025!$L$3:$L$1315, $A22,DataRegularSeason20242025!$N$3:$N$1315,1)</f>
        <v>11</v>
      </c>
      <c r="M22">
        <f>COUNTIFS(DataRegularSeason20242025!$D$3:$D$1315,$A22, DataRegularSeason20242025!$L$3:$L$1315, $A22,DataRegularSeason20242025!$N$3:$N$1315,1,DataRegularSeason20242025!$M$3:$M$1315,"REG")</f>
        <v>8</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1</v>
      </c>
      <c r="P22">
        <f>F22-L22</f>
        <v>12</v>
      </c>
      <c r="Q22">
        <f>COUNTIFS(DataRegularSeason20242025!$D$3:$D$1315,$A22, DataRegularSeason20242025!$S$3:$S$1315, $A22,DataRegularSeason20242025!$M$3:$M$1315,"REG")</f>
        <v>11</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13</v>
      </c>
      <c r="U22">
        <f>COUNTIFS(DataRegularSeason20242025!$E$3:$E$1315,$A22, DataRegularSeason20242025!$L$3:$L$1315, $A22,DataRegularSeason20242025!$N$3:$N$1315,1,DataRegularSeason20242025!$M$3:$M$1315,"REG")</f>
        <v>9</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1</v>
      </c>
      <c r="X22">
        <f>H22-T22</f>
        <v>11</v>
      </c>
      <c r="Y22">
        <f>COUNTIFS(DataRegularSeason20242025!$E$3:$E$1315,$A22, DataRegularSeason20242025!$S$3:$S$1315, $A22,DataRegularSeason20242025!$M$3:$M$1315,"REG")</f>
        <v>8</v>
      </c>
      <c r="Z22">
        <f>COUNTIFS(DataRegularSeason20242025!$E$3:$E$1315,$A22, DataRegularSeason20242025!$S$3:$S$1315, $A22,DataRegularSeason20242025!$M$3:$M$1315,"OT")</f>
        <v>2</v>
      </c>
      <c r="AA22">
        <f>COUNTIFS(DataRegularSeason20242025!$E$3:$E$1315,$A22, DataRegularSeason20242025!$S$3:$S$1315, $A22,DataRegularSeason20242025!$M$3:$M$1315,"SO")</f>
        <v>1</v>
      </c>
      <c r="AB22">
        <f>Table3[[#This Row],[W_A]]+Table3[[#This Row],[W_H]]</f>
        <v>24</v>
      </c>
      <c r="AC22">
        <f>Table3[[#This Row],[L_A]]+Table3[[#This Row],[L_H]]</f>
        <v>23</v>
      </c>
      <c r="AD22">
        <f>Table3[[#This Row],[RW_A]]+Table3[[#This Row],[RW_H]]</f>
        <v>17</v>
      </c>
      <c r="AE22">
        <f>Table3[[#This Row],[RL_A]]+Table3[[#This Row],[RL_H]]</f>
        <v>19</v>
      </c>
      <c r="AF22">
        <f>Table3[[#This Row],[OTW_A]]+Table3[[#This Row],[OTW_H]]</f>
        <v>5</v>
      </c>
      <c r="AG22">
        <f>Table3[[#This Row],[OTL_A]]+Table3[[#This Row],[OTL_H]]</f>
        <v>2</v>
      </c>
      <c r="AH22">
        <f>Table3[[#This Row],[SOW_A]]+Table3[[#This Row],[SOW_H]]</f>
        <v>2</v>
      </c>
      <c r="AI22">
        <f>Table3[[#This Row],[SOL_A]]+Table3[[#This Row],[SOL_H]]</f>
        <v>2</v>
      </c>
      <c r="AJ22" s="20" t="str">
        <f>_xlfn.CONCAT(TEXT(Table3[[#This Row],[OTW]]+Table3[[#This Row],[SOW]], "0"), "-", TEXT(Table3[[#This Row],[OTL]]+Table3[[#This Row],[SOL]],"0"))</f>
        <v>7-4</v>
      </c>
      <c r="AK22">
        <f>(2*(Table3[[#This Row],[W_A]]+Table3[[#This Row],[W_H]]))+Table3[[#This Row],[OTL_A]]+Table3[[#This Row],[SOL_A]]+Table3[[#This Row],[OTL_H]]+Table3[[#This Row],[SOL_H]]</f>
        <v>52</v>
      </c>
      <c r="AL22">
        <f>(3*(Table3[[#This Row],[RW_A]]+Table3[[#This Row],[RW_H]]))+(2*(Table3[[#This Row],[OTW_A]]+Table3[[#This Row],[SOW_A]]+Table3[[#This Row],[OTW_H]]+Table3[[#This Row],[SOW_H]]))+Table3[[#This Row],[OTL_A]]+Table3[[#This Row],[SOL_A]]+Table3[[#This Row],[OTL_H]]+Table3[[#This Row],[SOL_H]]</f>
        <v>69</v>
      </c>
      <c r="AM22" s="15">
        <f>Table3[[#This Row],[PTS]]/(2*Table3[[#This Row],[GP]])</f>
        <v>0.55319148936170215</v>
      </c>
      <c r="AN22" s="15">
        <f>Table3[[#This Row],[PTS2]]/(3*Table3[[#This Row],[GP]])</f>
        <v>0.48936170212765956</v>
      </c>
      <c r="AO22">
        <f>(2*Table3[[#This Row],[GR]])+Table3[[#This Row],[PTS]]</f>
        <v>122</v>
      </c>
      <c r="AP22">
        <f>(3*Table3[[#This Row],[GR]])+Table3[[#This Row],[PTS2]]</f>
        <v>174</v>
      </c>
      <c r="AQ22">
        <f>Table3[[#This Row],[PTS]]+(2 * Table3[[#This Row],[GR]] * Table3[[#This Row],[PTS%]])</f>
        <v>90.723404255319153</v>
      </c>
      <c r="AR22">
        <f>Table3[[#This Row],[PTS2]]+(3 * Table3[[#This Row],[GR]] * Table3[[#This Row],[PTS%2]])</f>
        <v>120.38297872340425</v>
      </c>
      <c r="AS22" s="20" t="str">
        <f>_xlfn.CONCAT(TEXT(Table3[[#This Row],[W]], "0"), "-", TEXT(Table3[[#This Row],[RL]],"0"), "-", TEXT(Table3[[#This Row],[OTL]]+Table3[[#This Row],[SOL]], "0"))</f>
        <v>24-19-4</v>
      </c>
      <c r="AT22">
        <f>COUNTIFS(DataRegularSeason20242025!$D$3:$D$1315,Table3[[#This Row],[Teams]],DataRegularSeason20242025!$K$3:$K$1315,0)</f>
        <v>1</v>
      </c>
      <c r="AU22">
        <f>SUMIF(DataRegularSeason20242025!$D$3:$D$1315,$A22, DataRegularSeason20242025!$J$3:$J$1315)</f>
        <v>73</v>
      </c>
      <c r="AV22">
        <f>SUMIF(DataRegularSeason20242025!$D$3:$D$1315,$A22, DataRegularSeason20242025!$K$3:$K$1315)</f>
        <v>79</v>
      </c>
      <c r="AW22">
        <f>AU22-AV22</f>
        <v>-6</v>
      </c>
      <c r="AX22">
        <f>COUNTIFS(DataRegularSeason20242025!$E$3:$E$1315,Table3[[#This Row],[Teams]],DataRegularSeason20242025!$J$3:$J$1315,0)</f>
        <v>3</v>
      </c>
      <c r="AY22">
        <f>SUMIF(DataRegularSeason20242025!$E$3:$E$1315,$A22,DataRegularSeason20242025!$K$3:$K$1315)</f>
        <v>72</v>
      </c>
      <c r="AZ22">
        <f>SUMIF(DataRegularSeason20242025!$E$3:$E$1315,$A22,DataRegularSeason20242025!$J$3:$J$1315)</f>
        <v>78</v>
      </c>
      <c r="BA22">
        <f>AY22-AZ22</f>
        <v>-6</v>
      </c>
      <c r="BB22">
        <f>AU22+AY22</f>
        <v>145</v>
      </c>
      <c r="BC22">
        <f>AV22+AZ22</f>
        <v>157</v>
      </c>
      <c r="BD22">
        <f>BB22-BC22</f>
        <v>-12</v>
      </c>
      <c r="BE22" s="17">
        <f>Table3[[#This Row],[GF]]/Table3[[#This Row],[GP]]</f>
        <v>3.0851063829787235</v>
      </c>
      <c r="BF22" s="17">
        <f>Table3[[#This Row],[GA]]/Table3[[#This Row],[GP]]</f>
        <v>3.3404255319148937</v>
      </c>
      <c r="BG22" s="17">
        <f>(Table3[[#This Row],[GF]]-Table3[[#This Row],[GA]])/Table3[[#This Row],[GP]]</f>
        <v>-0.25531914893617019</v>
      </c>
      <c r="BH22" s="49" t="str">
        <f>_xlfn.CONCAT(TEXT(Table3[[#This Row],[W_H]], "0"), "-", TEXT(Table3[[#This Row],[RL_H]],"0"), "-", TEXT(Table3[[#This Row],[OTL_H]]+Table3[[#This Row],[SOL_H]], "0"))</f>
        <v>13-8-3</v>
      </c>
      <c r="BI22" s="49" t="str">
        <f>_xlfn.CONCAT(TEXT(Table3[[#This Row],[W_A]], "0"), "-", TEXT(Table3[[#This Row],[RL_A]],"0"), "-", TEXT(Table3[[#This Row],[OTL_A]]+Table3[[#This Row],[SOL_A]], "0"))</f>
        <v>11-11-1</v>
      </c>
      <c r="BJ22" s="49">
        <f>((2*(Table3[[#This Row],[W_H]]))+Table3[[#This Row],[OTL_H]]+Table3[[#This Row],[SOL_H]])/(2*Table3[[#This Row],[GP_H]])</f>
        <v>0.60416666666666663</v>
      </c>
      <c r="BK22" s="49">
        <f>((2*(Table3[[#This Row],[W_A]]))+Table3[[#This Row],[OTL_A]]+Table3[[#This Row],[SOL_A]])/(2*Table3[[#This Row],[GP_A]])</f>
        <v>0.5</v>
      </c>
      <c r="BL22" s="21">
        <f>(Table3[[#This Row],[W]]*$CG$3)+(Table3[[#This Row],[L]]*$CG$4)+(Table3[[#This Row],[GF]]*$CG$5)+(Table3[[#This Row],[GA]]*$CG$6)</f>
        <v>56.35</v>
      </c>
      <c r="BM22" s="21">
        <f>(82*(((Table3[[#This Row],[PTS%]]*$CG$3)+((1-Table3[[#This Row],[PTS%]])*$CG$4)+(Table3[[#This Row],[GF]]*$CG$5)+(Table3[[#This Row],[GA]]*$CG$6))/Table3[[#This Row],[GP]])) + (Table3[[#This Row],[W]]*$CG$3)+(Table3[[#This Row],[L]]*$CG$4)+(Table3[[#This Row],[GF]]*$CG$5)+(Table3[[#This Row],[GA]]*$CG$6)</f>
        <v>122.40473064735176</v>
      </c>
      <c r="BN22">
        <f>COUNTIFS(DataRegularSeason20242025!$D$3:$D$1315,$A22,DataRegularSeason20242025!$H$3:$H$1315, $A22)</f>
        <v>4</v>
      </c>
      <c r="BO22">
        <f>COUNTIFS(DataRegularSeason20242025!$E$3:$E$1315,$A22,DataRegularSeason20242025!$H$3:$H$1315, $A22)</f>
        <v>10</v>
      </c>
      <c r="BP22">
        <f>BN22+BO22</f>
        <v>14</v>
      </c>
      <c r="BQ22">
        <f>F22-BN22</f>
        <v>19</v>
      </c>
      <c r="BR22">
        <f>H22-BO22</f>
        <v>14</v>
      </c>
      <c r="BS22">
        <f>BQ22+BR22</f>
        <v>33</v>
      </c>
      <c r="BV22">
        <v>1993</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25</v>
      </c>
      <c r="B23" t="s">
        <v>97</v>
      </c>
      <c r="C23" t="s">
        <v>100</v>
      </c>
      <c r="D23">
        <f>COUNTIFS(DataRegularSeason20242025!$D$3:$D$1315,$A23,DataRegularSeason20242025!$R$3:$R$1315,1,DataRegularSeason20242025!$N$3:$N$1315,1) + COUNTIFS(DataRegularSeason20242025!$E$3:$E$1315,$A23,DataRegularSeason20242025!$R$3:$R$1315,1,DataRegularSeason20242025!$N$3:$N$1315,1)</f>
        <v>41</v>
      </c>
      <c r="E23" s="15">
        <f>Table3[[#This Row],[Watched]]/Table3[[#This Row],[GP]]</f>
        <v>0.91111111111111109</v>
      </c>
      <c r="F23">
        <f>COUNTIFS(DataRegularSeason20242025!$N$3:$N$1315,1,DataRegularSeason20242025!$D$3:$D$1315,$A23)</f>
        <v>22</v>
      </c>
      <c r="G23">
        <f>41-Table3[[#This Row],[GP_A]]</f>
        <v>19</v>
      </c>
      <c r="H23">
        <f>COUNTIFS(DataRegularSeason20242025!$E$3:$E$1315,$A23,DataRegularSeason20242025!$N$3:$N$1315,1)</f>
        <v>23</v>
      </c>
      <c r="I23">
        <f>41-Table3[[#This Row],[GP_H]]</f>
        <v>18</v>
      </c>
      <c r="J23">
        <f>F23+H23</f>
        <v>45</v>
      </c>
      <c r="K23">
        <f>82-Table3[[#This Row],[GP]]</f>
        <v>37</v>
      </c>
      <c r="L23">
        <f>COUNTIFS(DataRegularSeason20242025!$D$3:$D$1315,$A23, DataRegularSeason20242025!$L$3:$L$1315, $A23,DataRegularSeason20242025!$N$3:$N$1315,1)</f>
        <v>12</v>
      </c>
      <c r="M23">
        <f>COUNTIFS(DataRegularSeason20242025!$D$3:$D$1315,$A23, DataRegularSeason20242025!$L$3:$L$1315, $A23,DataRegularSeason20242025!$N$3:$N$1315,1,DataRegularSeason20242025!$M$3:$M$1315,"REG")</f>
        <v>8</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1</v>
      </c>
      <c r="P23">
        <f>F23-L23</f>
        <v>10</v>
      </c>
      <c r="Q23">
        <f>COUNTIFS(DataRegularSeason20242025!$D$3:$D$1315,$A23, DataRegularSeason20242025!$S$3:$S$1315, $A23,DataRegularSeason20242025!$M$3:$M$1315,"REG")</f>
        <v>6</v>
      </c>
      <c r="R23">
        <f>COUNTIFS(DataRegularSeason20242025!$D$3:$D$1315,$A23, DataRegularSeason20242025!$S$3:$S$1315, $A23,DataRegularSeason20242025!$M$3:$M$1315,"OT")</f>
        <v>4</v>
      </c>
      <c r="S23">
        <f>COUNTIFS(DataRegularSeason20242025!$D$3:$D$1315,$A23, DataRegularSeason20242025!$S$3:$S$1315, $A23,DataRegularSeason20242025!$M$3:$M$1315,"SO")</f>
        <v>0</v>
      </c>
      <c r="T23">
        <f>COUNTIFS(DataRegularSeason20242025!$E$3:$E$1315,$A23, DataRegularSeason20242025!$L$3:$L$1315, $A23, DataRegularSeason20242025!$N$3:$N$1315,1)</f>
        <v>8</v>
      </c>
      <c r="U23">
        <f>COUNTIFS(DataRegularSeason20242025!$E$3:$E$1315,$A23, DataRegularSeason20242025!$L$3:$L$1315, $A23,DataRegularSeason20242025!$N$3:$N$1315,1,DataRegularSeason20242025!$M$3:$M$1315,"REG")</f>
        <v>8</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15</v>
      </c>
      <c r="Y23">
        <f>COUNTIFS(DataRegularSeason20242025!$E$3:$E$1315,$A23, DataRegularSeason20242025!$S$3:$S$1315, $A23,DataRegularSeason20242025!$M$3:$M$1315,"REG")</f>
        <v>9</v>
      </c>
      <c r="Z23">
        <f>COUNTIFS(DataRegularSeason20242025!$E$3:$E$1315,$A23, DataRegularSeason20242025!$S$3:$S$1315, $A23,DataRegularSeason20242025!$M$3:$M$1315,"OT")</f>
        <v>5</v>
      </c>
      <c r="AA23">
        <f>COUNTIFS(DataRegularSeason20242025!$E$3:$E$1315,$A23, DataRegularSeason20242025!$S$3:$S$1315, $A23,DataRegularSeason20242025!$M$3:$M$1315,"SO")</f>
        <v>1</v>
      </c>
      <c r="AB23">
        <f>Table3[[#This Row],[W_A]]+Table3[[#This Row],[W_H]]</f>
        <v>20</v>
      </c>
      <c r="AC23">
        <f>Table3[[#This Row],[L_A]]+Table3[[#This Row],[L_H]]</f>
        <v>25</v>
      </c>
      <c r="AD23">
        <f>Table3[[#This Row],[RW_A]]+Table3[[#This Row],[RW_H]]</f>
        <v>16</v>
      </c>
      <c r="AE23">
        <f>Table3[[#This Row],[RL_A]]+Table3[[#This Row],[RL_H]]</f>
        <v>15</v>
      </c>
      <c r="AF23">
        <f>Table3[[#This Row],[OTW_A]]+Table3[[#This Row],[OTW_H]]</f>
        <v>3</v>
      </c>
      <c r="AG23">
        <f>Table3[[#This Row],[OTL_A]]+Table3[[#This Row],[OTL_H]]</f>
        <v>9</v>
      </c>
      <c r="AH23">
        <f>Table3[[#This Row],[SOW_A]]+Table3[[#This Row],[SOW_H]]</f>
        <v>1</v>
      </c>
      <c r="AI23">
        <f>Table3[[#This Row],[SOL_A]]+Table3[[#This Row],[SOL_H]]</f>
        <v>1</v>
      </c>
      <c r="AJ23" s="20" t="str">
        <f>_xlfn.CONCAT(TEXT(Table3[[#This Row],[OTW]]+Table3[[#This Row],[SOW]], "0"), "-", TEXT(Table3[[#This Row],[OTL]]+Table3[[#This Row],[SOL]],"0"))</f>
        <v>4-10</v>
      </c>
      <c r="AK23">
        <f>(2*(Table3[[#This Row],[W_A]]+Table3[[#This Row],[W_H]]))+Table3[[#This Row],[OTL_A]]+Table3[[#This Row],[SOL_A]]+Table3[[#This Row],[OTL_H]]+Table3[[#This Row],[SOL_H]]</f>
        <v>50</v>
      </c>
      <c r="AL23">
        <f>(3*(Table3[[#This Row],[RW_A]]+Table3[[#This Row],[RW_H]]))+(2*(Table3[[#This Row],[OTW_A]]+Table3[[#This Row],[SOW_A]]+Table3[[#This Row],[OTW_H]]+Table3[[#This Row],[SOW_H]]))+Table3[[#This Row],[OTL_A]]+Table3[[#This Row],[SOL_A]]+Table3[[#This Row],[OTL_H]]+Table3[[#This Row],[SOL_H]]</f>
        <v>66</v>
      </c>
      <c r="AM23" s="15">
        <f>Table3[[#This Row],[PTS]]/(2*Table3[[#This Row],[GP]])</f>
        <v>0.55555555555555558</v>
      </c>
      <c r="AN23" s="15">
        <f>Table3[[#This Row],[PTS2]]/(3*Table3[[#This Row],[GP]])</f>
        <v>0.48888888888888887</v>
      </c>
      <c r="AO23">
        <f>(2*Table3[[#This Row],[GR]])+Table3[[#This Row],[PTS]]</f>
        <v>124</v>
      </c>
      <c r="AP23">
        <f>(3*Table3[[#This Row],[GR]])+Table3[[#This Row],[PTS2]]</f>
        <v>177</v>
      </c>
      <c r="AQ23">
        <f>Table3[[#This Row],[PTS]]+(2 * Table3[[#This Row],[GR]] * Table3[[#This Row],[PTS%]])</f>
        <v>91.111111111111114</v>
      </c>
      <c r="AR23">
        <f>Table3[[#This Row],[PTS2]]+(3 * Table3[[#This Row],[GR]] * Table3[[#This Row],[PTS%2]])</f>
        <v>120.26666666666667</v>
      </c>
      <c r="AS23" s="20" t="str">
        <f>_xlfn.CONCAT(TEXT(Table3[[#This Row],[W]], "0"), "-", TEXT(Table3[[#This Row],[RL]],"0"), "-", TEXT(Table3[[#This Row],[OTL]]+Table3[[#This Row],[SOL]], "0"))</f>
        <v>20-15-10</v>
      </c>
      <c r="AT23">
        <f>COUNTIFS(DataRegularSeason20242025!$D$3:$D$1315,Table3[[#This Row],[Teams]],DataRegularSeason20242025!$K$3:$K$1315,0)</f>
        <v>3</v>
      </c>
      <c r="AU23">
        <f>SUMIF(DataRegularSeason20242025!$D$3:$D$1315,$A23, DataRegularSeason20242025!$J$3:$J$1315)</f>
        <v>63</v>
      </c>
      <c r="AV23">
        <f>SUMIF(DataRegularSeason20242025!$D$3:$D$1315,$A23, DataRegularSeason20242025!$K$3:$K$1315)</f>
        <v>59</v>
      </c>
      <c r="AW23">
        <f>AU23-AV23</f>
        <v>4</v>
      </c>
      <c r="AX23">
        <f>COUNTIFS(DataRegularSeason20242025!$E$3:$E$1315,Table3[[#This Row],[Teams]],DataRegularSeason20242025!$J$3:$J$1315,0)</f>
        <v>1</v>
      </c>
      <c r="AY23">
        <f>SUMIF(DataRegularSeason20242025!$E$3:$E$1315,$A23,DataRegularSeason20242025!$K$3:$K$1315)</f>
        <v>66</v>
      </c>
      <c r="AZ23">
        <f>SUMIF(DataRegularSeason20242025!$E$3:$E$1315,$A23,DataRegularSeason20242025!$J$3:$J$1315)</f>
        <v>84</v>
      </c>
      <c r="BA23">
        <f>AY23-AZ23</f>
        <v>-18</v>
      </c>
      <c r="BB23">
        <f>AU23+AY23</f>
        <v>129</v>
      </c>
      <c r="BC23">
        <f>AV23+AZ23</f>
        <v>143</v>
      </c>
      <c r="BD23">
        <f>BB23-BC23</f>
        <v>-14</v>
      </c>
      <c r="BE23" s="17">
        <f>Table3[[#This Row],[GF]]/Table3[[#This Row],[GP]]</f>
        <v>2.8666666666666667</v>
      </c>
      <c r="BF23" s="17">
        <f>Table3[[#This Row],[GA]]/Table3[[#This Row],[GP]]</f>
        <v>3.1777777777777776</v>
      </c>
      <c r="BG23" s="17">
        <f>(Table3[[#This Row],[GF]]-Table3[[#This Row],[GA]])/Table3[[#This Row],[GP]]</f>
        <v>-0.31111111111111112</v>
      </c>
      <c r="BH23" s="49" t="str">
        <f>_xlfn.CONCAT(TEXT(Table3[[#This Row],[W_H]], "0"), "-", TEXT(Table3[[#This Row],[RL_H]],"0"), "-", TEXT(Table3[[#This Row],[OTL_H]]+Table3[[#This Row],[SOL_H]], "0"))</f>
        <v>8-9-6</v>
      </c>
      <c r="BI23" s="49" t="str">
        <f>_xlfn.CONCAT(TEXT(Table3[[#This Row],[W_A]], "0"), "-", TEXT(Table3[[#This Row],[RL_A]],"0"), "-", TEXT(Table3[[#This Row],[OTL_A]]+Table3[[#This Row],[SOL_A]], "0"))</f>
        <v>12-6-4</v>
      </c>
      <c r="BJ23" s="49">
        <f>((2*(Table3[[#This Row],[W_H]]))+Table3[[#This Row],[OTL_H]]+Table3[[#This Row],[SOL_H]])/(2*Table3[[#This Row],[GP_H]])</f>
        <v>0.47826086956521741</v>
      </c>
      <c r="BK23" s="49">
        <f>((2*(Table3[[#This Row],[W_A]]))+Table3[[#This Row],[OTL_A]]+Table3[[#This Row],[SOL_A]])/(2*Table3[[#This Row],[GP_A]])</f>
        <v>0.63636363636363635</v>
      </c>
      <c r="BL23" s="21">
        <f>(Table3[[#This Row],[W]]*$CG$3)+(Table3[[#This Row],[L]]*$CG$4)+(Table3[[#This Row],[GF]]*$CG$5)+(Table3[[#This Row],[GA]]*$CG$6)</f>
        <v>51.149999999999991</v>
      </c>
      <c r="BM23" s="21">
        <f>(82*(((Table3[[#This Row],[PTS%]]*$CG$3)+((1-Table3[[#This Row],[PTS%]])*$CG$4)+(Table3[[#This Row],[GF]]*$CG$5)+(Table3[[#This Row],[GA]]*$CG$6))/Table3[[#This Row],[GP]])) + (Table3[[#This Row],[W]]*$CG$3)+(Table3[[#This Row],[L]]*$CG$4)+(Table3[[#This Row],[GF]]*$CG$5)+(Table3[[#This Row],[GA]]*$CG$6)</f>
        <v>113.2169135802469</v>
      </c>
      <c r="BN23">
        <f>COUNTIFS(DataRegularSeason20242025!$D$3:$D$1315,$A23,DataRegularSeason20242025!$H$3:$H$1315, $A23)</f>
        <v>8</v>
      </c>
      <c r="BO23">
        <f>COUNTIFS(DataRegularSeason20242025!$E$3:$E$1315,$A23,DataRegularSeason20242025!$H$3:$H$1315, $A23)</f>
        <v>12</v>
      </c>
      <c r="BP23">
        <f>BN23+BO23</f>
        <v>20</v>
      </c>
      <c r="BQ23">
        <f>F23-BN23</f>
        <v>14</v>
      </c>
      <c r="BR23">
        <f>H23-BO23</f>
        <v>11</v>
      </c>
      <c r="BS23">
        <f>BQ23+BR23</f>
        <v>25</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42</v>
      </c>
      <c r="E24" s="15">
        <f>Table3[[#This Row],[Watched]]/Table3[[#This Row],[GP]]</f>
        <v>0.875</v>
      </c>
      <c r="F24">
        <f>COUNTIFS(DataRegularSeason20242025!$N$3:$N$1315,1,DataRegularSeason20242025!$D$3:$D$1315,$A24)</f>
        <v>25</v>
      </c>
      <c r="G24">
        <f>41-Table3[[#This Row],[GP_A]]</f>
        <v>16</v>
      </c>
      <c r="H24">
        <f>COUNTIFS(DataRegularSeason20242025!$E$3:$E$1315,$A24,DataRegularSeason20242025!$N$3:$N$1315,1)</f>
        <v>23</v>
      </c>
      <c r="I24">
        <f>41-Table3[[#This Row],[GP_H]]</f>
        <v>18</v>
      </c>
      <c r="J24">
        <f>F24+H24</f>
        <v>48</v>
      </c>
      <c r="K24">
        <f>82-Table3[[#This Row],[GP]]</f>
        <v>34</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F24-L24</f>
        <v>14</v>
      </c>
      <c r="Q24">
        <f>COUNTIFS(DataRegularSeason20242025!$D$3:$D$1315,$A24, DataRegularSeason20242025!$S$3:$S$1315, $A24,DataRegularSeason20242025!$M$3:$M$1315,"REG")</f>
        <v>9</v>
      </c>
      <c r="R24">
        <f>COUNTIFS(DataRegularSeason20242025!$D$3:$D$1315,$A24, DataRegularSeason20242025!$S$3:$S$1315, $A24,DataRegularSeason20242025!$M$3:$M$1315,"OT")</f>
        <v>3</v>
      </c>
      <c r="S24">
        <f>COUNTIFS(DataRegularSeason20242025!$D$3:$D$1315,$A24, DataRegularSeason20242025!$S$3:$S$1315, $A24,DataRegularSeason20242025!$M$3:$M$1315,"SO")</f>
        <v>2</v>
      </c>
      <c r="T24">
        <f>COUNTIFS(DataRegularSeason20242025!$E$3:$E$1315,$A24, DataRegularSeason20242025!$L$3:$L$1315, $A24, DataRegularSeason20242025!$N$3:$N$1315,1)</f>
        <v>11</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3</v>
      </c>
      <c r="W24">
        <f>COUNTIFS(DataRegularSeason20242025!$E$3:$E$1315,$A24, DataRegularSeason20242025!$L$3:$L$1315, $A24,DataRegularSeason20242025!$N$3:$N$1315,1,DataRegularSeason20242025!$M$3:$M$1315,"SO")</f>
        <v>1</v>
      </c>
      <c r="X24">
        <f>H24-T24</f>
        <v>12</v>
      </c>
      <c r="Y24">
        <f>COUNTIFS(DataRegularSeason20242025!$E$3:$E$1315,$A24, DataRegularSeason20242025!$S$3:$S$1315, $A24,DataRegularSeason20242025!$M$3:$M$1315,"REG")</f>
        <v>11</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22</v>
      </c>
      <c r="AC24">
        <f>Table3[[#This Row],[L_A]]+Table3[[#This Row],[L_H]]</f>
        <v>26</v>
      </c>
      <c r="AD24">
        <f>Table3[[#This Row],[RW_A]]+Table3[[#This Row],[RW_H]]</f>
        <v>13</v>
      </c>
      <c r="AE24">
        <f>Table3[[#This Row],[RL_A]]+Table3[[#This Row],[RL_H]]</f>
        <v>20</v>
      </c>
      <c r="AF24">
        <f>Table3[[#This Row],[OTW_A]]+Table3[[#This Row],[OTW_H]]</f>
        <v>6</v>
      </c>
      <c r="AG24">
        <f>Table3[[#This Row],[OTL_A]]+Table3[[#This Row],[OTL_H]]</f>
        <v>3</v>
      </c>
      <c r="AH24">
        <f>Table3[[#This Row],[SOW_A]]+Table3[[#This Row],[SOW_H]]</f>
        <v>3</v>
      </c>
      <c r="AI24">
        <f>Table3[[#This Row],[SOL_A]]+Table3[[#This Row],[SOL_H]]</f>
        <v>3</v>
      </c>
      <c r="AJ24" s="20" t="str">
        <f>_xlfn.CONCAT(TEXT(Table3[[#This Row],[OTW]]+Table3[[#This Row],[SOW]], "0"), "-", TEXT(Table3[[#This Row],[OTL]]+Table3[[#This Row],[SOL]],"0"))</f>
        <v>9-6</v>
      </c>
      <c r="AK24">
        <f>(2*(Table3[[#This Row],[W_A]]+Table3[[#This Row],[W_H]]))+Table3[[#This Row],[OTL_A]]+Table3[[#This Row],[SOL_A]]+Table3[[#This Row],[OTL_H]]+Table3[[#This Row],[SOL_H]]</f>
        <v>50</v>
      </c>
      <c r="AL24">
        <f>(3*(Table3[[#This Row],[RW_A]]+Table3[[#This Row],[RW_H]]))+(2*(Table3[[#This Row],[OTW_A]]+Table3[[#This Row],[SOW_A]]+Table3[[#This Row],[OTW_H]]+Table3[[#This Row],[SOW_H]]))+Table3[[#This Row],[OTL_A]]+Table3[[#This Row],[SOL_A]]+Table3[[#This Row],[OTL_H]]+Table3[[#This Row],[SOL_H]]</f>
        <v>63</v>
      </c>
      <c r="AM24" s="15">
        <f>Table3[[#This Row],[PTS]]/(2*Table3[[#This Row],[GP]])</f>
        <v>0.52083333333333337</v>
      </c>
      <c r="AN24" s="15">
        <f>Table3[[#This Row],[PTS2]]/(3*Table3[[#This Row],[GP]])</f>
        <v>0.4375</v>
      </c>
      <c r="AO24">
        <f>(2*Table3[[#This Row],[GR]])+Table3[[#This Row],[PTS]]</f>
        <v>118</v>
      </c>
      <c r="AP24">
        <f>(3*Table3[[#This Row],[GR]])+Table3[[#This Row],[PTS2]]</f>
        <v>165</v>
      </c>
      <c r="AQ24">
        <f>Table3[[#This Row],[PTS]]+(2 * Table3[[#This Row],[GR]] * Table3[[#This Row],[PTS%]])</f>
        <v>85.416666666666671</v>
      </c>
      <c r="AR24">
        <f>Table3[[#This Row],[PTS2]]+(3 * Table3[[#This Row],[GR]] * Table3[[#This Row],[PTS%2]])</f>
        <v>107.625</v>
      </c>
      <c r="AS24" s="20" t="str">
        <f>_xlfn.CONCAT(TEXT(Table3[[#This Row],[W]], "0"), "-", TEXT(Table3[[#This Row],[RL]],"0"), "-", TEXT(Table3[[#This Row],[OTL]]+Table3[[#This Row],[SOL]], "0"))</f>
        <v>22-20-6</v>
      </c>
      <c r="AT24">
        <f>COUNTIFS(DataRegularSeason20242025!$D$3:$D$1315,Table3[[#This Row],[Teams]],DataRegularSeason20242025!$K$3:$K$1315,0)</f>
        <v>2</v>
      </c>
      <c r="AU24">
        <f>SUMIF(DataRegularSeason20242025!$D$3:$D$1315,$A24, DataRegularSeason20242025!$J$3:$J$1315)</f>
        <v>79</v>
      </c>
      <c r="AV24">
        <f>SUMIF(DataRegularSeason20242025!$D$3:$D$1315,$A24, DataRegularSeason20242025!$K$3:$K$1315)</f>
        <v>88</v>
      </c>
      <c r="AW24">
        <f>AU24-AV24</f>
        <v>-9</v>
      </c>
      <c r="AX24">
        <f>COUNTIFS(DataRegularSeason20242025!$E$3:$E$1315,Table3[[#This Row],[Teams]],DataRegularSeason20242025!$J$3:$J$1315,0)</f>
        <v>1</v>
      </c>
      <c r="AY24">
        <f>SUMIF(DataRegularSeason20242025!$E$3:$E$1315,$A24,DataRegularSeason20242025!$K$3:$K$1315)</f>
        <v>69</v>
      </c>
      <c r="AZ24">
        <f>SUMIF(DataRegularSeason20242025!$E$3:$E$1315,$A24,DataRegularSeason20242025!$J$3:$J$1315)</f>
        <v>74</v>
      </c>
      <c r="BA24">
        <f>AY24-AZ24</f>
        <v>-5</v>
      </c>
      <c r="BB24">
        <f>AU24+AY24</f>
        <v>148</v>
      </c>
      <c r="BC24">
        <f>AV24+AZ24</f>
        <v>162</v>
      </c>
      <c r="BD24">
        <f>BB24-BC24</f>
        <v>-14</v>
      </c>
      <c r="BE24" s="17">
        <f>Table3[[#This Row],[GF]]/Table3[[#This Row],[GP]]</f>
        <v>3.0833333333333335</v>
      </c>
      <c r="BF24" s="17">
        <f>Table3[[#This Row],[GA]]/Table3[[#This Row],[GP]]</f>
        <v>3.375</v>
      </c>
      <c r="BG24" s="17">
        <f>(Table3[[#This Row],[GF]]-Table3[[#This Row],[GA]])/Table3[[#This Row],[GP]]</f>
        <v>-0.29166666666666669</v>
      </c>
      <c r="BH24" s="49" t="str">
        <f>_xlfn.CONCAT(TEXT(Table3[[#This Row],[W_H]], "0"), "-", TEXT(Table3[[#This Row],[RL_H]],"0"), "-", TEXT(Table3[[#This Row],[OTL_H]]+Table3[[#This Row],[SOL_H]], "0"))</f>
        <v>11-11-1</v>
      </c>
      <c r="BI24" s="49" t="str">
        <f>_xlfn.CONCAT(TEXT(Table3[[#This Row],[W_A]], "0"), "-", TEXT(Table3[[#This Row],[RL_A]],"0"), "-", TEXT(Table3[[#This Row],[OTL_A]]+Table3[[#This Row],[SOL_A]], "0"))</f>
        <v>11-9-5</v>
      </c>
      <c r="BJ24" s="49">
        <f>((2*(Table3[[#This Row],[W_H]]))+Table3[[#This Row],[OTL_H]]+Table3[[#This Row],[SOL_H]])/(2*Table3[[#This Row],[GP_H]])</f>
        <v>0.5</v>
      </c>
      <c r="BK24" s="49">
        <f>((2*(Table3[[#This Row],[W_A]]))+Table3[[#This Row],[OTL_A]]+Table3[[#This Row],[SOL_A]])/(2*Table3[[#This Row],[GP_A]])</f>
        <v>0.54</v>
      </c>
      <c r="BL24" s="21">
        <f>(Table3[[#This Row],[W]]*$CG$3)+(Table3[[#This Row],[L]]*$CG$4)+(Table3[[#This Row],[GF]]*$CG$5)+(Table3[[#This Row],[GA]]*$CG$6)</f>
        <v>57.2</v>
      </c>
      <c r="BM24" s="21">
        <f>(82*(((Table3[[#This Row],[PTS%]]*$CG$3)+((1-Table3[[#This Row],[PTS%]])*$CG$4)+(Table3[[#This Row],[GF]]*$CG$5)+(Table3[[#This Row],[GA]]*$CG$6))/Table3[[#This Row],[GP]])) + (Table3[[#This Row],[W]]*$CG$3)+(Table3[[#This Row],[L]]*$CG$4)+(Table3[[#This Row],[GF]]*$CG$5)+(Table3[[#This Row],[GA]]*$CG$6)</f>
        <v>123.49045138888889</v>
      </c>
      <c r="BN24">
        <f>COUNTIFS(DataRegularSeason20242025!$D$3:$D$1315,$A24,DataRegularSeason20242025!$H$3:$H$1315, $A24)</f>
        <v>6</v>
      </c>
      <c r="BO24">
        <f>COUNTIFS(DataRegularSeason20242025!$E$3:$E$1315,$A24,DataRegularSeason20242025!$H$3:$H$1315, $A24)</f>
        <v>6</v>
      </c>
      <c r="BP24">
        <f>BN24+BO24</f>
        <v>12</v>
      </c>
      <c r="BQ24">
        <f>F24-BN24</f>
        <v>19</v>
      </c>
      <c r="BR24">
        <f>H24-BO24</f>
        <v>17</v>
      </c>
      <c r="BS24">
        <f>BQ24+BR24</f>
        <v>36</v>
      </c>
      <c r="BV24">
        <v>1975</v>
      </c>
      <c r="BW24" t="str">
        <f>INDEX(Table2[AwayTeam], Table3[[#This Row],[Column2]])</f>
        <v>NJD</v>
      </c>
      <c r="BX24">
        <f>LARGE((Table2[[#This Row],[AwayTeam]]=Table3[[#This Row],[Teams]]), 1)</f>
        <v>1</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35</v>
      </c>
      <c r="E25" s="15">
        <f>Table3[[#This Row],[Watched]]/Table3[[#This Row],[GP]]</f>
        <v>0.76086956521739135</v>
      </c>
      <c r="F25">
        <f>COUNTIFS(DataRegularSeason20242025!$N$3:$N$1315,1,DataRegularSeason20242025!$D$3:$D$1315,$A25)</f>
        <v>24</v>
      </c>
      <c r="G25">
        <f>41-Table3[[#This Row],[GP_A]]</f>
        <v>17</v>
      </c>
      <c r="H25">
        <f>COUNTIFS(DataRegularSeason20242025!$E$3:$E$1315,$A25,DataRegularSeason20242025!$N$3:$N$1315,1)</f>
        <v>22</v>
      </c>
      <c r="I25">
        <f>41-Table3[[#This Row],[GP_H]]</f>
        <v>19</v>
      </c>
      <c r="J25">
        <f>F25+H25</f>
        <v>46</v>
      </c>
      <c r="K25">
        <f>82-Table3[[#This Row],[GP]]</f>
        <v>36</v>
      </c>
      <c r="L25">
        <f>COUNTIFS(DataRegularSeason20242025!$D$3:$D$1315,$A25, DataRegularSeason20242025!$L$3:$L$1315, $A25,DataRegularSeason20242025!$N$3:$N$1315,1)</f>
        <v>10</v>
      </c>
      <c r="M25">
        <f>COUNTIFS(DataRegularSeason20242025!$D$3:$D$1315,$A25, DataRegularSeason20242025!$L$3:$L$1315, $A25,DataRegularSeason20242025!$N$3:$N$1315,1,DataRegularSeason20242025!$M$3:$M$1315,"REG")</f>
        <v>8</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14</v>
      </c>
      <c r="Q25">
        <f>COUNTIFS(DataRegularSeason20242025!$D$3:$D$1315,$A25, DataRegularSeason20242025!$S$3:$S$1315, $A25,DataRegularSeason20242025!$M$3:$M$1315,"REG")</f>
        <v>9</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13</v>
      </c>
      <c r="Y25">
        <f>COUNTIFS(DataRegularSeason20242025!$E$3:$E$1315,$A25, DataRegularSeason20242025!$S$3:$S$1315, $A25,DataRegularSeason20242025!$M$3:$M$1315,"REG")</f>
        <v>11</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19</v>
      </c>
      <c r="AC25">
        <f>Table3[[#This Row],[L_A]]+Table3[[#This Row],[L_H]]</f>
        <v>27</v>
      </c>
      <c r="AD25">
        <f>Table3[[#This Row],[RW_A]]+Table3[[#This Row],[RW_H]]</f>
        <v>15</v>
      </c>
      <c r="AE25">
        <f>Table3[[#This Row],[RL_A]]+Table3[[#This Row],[RL_H]]</f>
        <v>20</v>
      </c>
      <c r="AF25">
        <f>Table3[[#This Row],[OTW_A]]+Table3[[#This Row],[OTW_H]]</f>
        <v>2</v>
      </c>
      <c r="AG25">
        <f>Table3[[#This Row],[OTL_A]]+Table3[[#This Row],[OTL_H]]</f>
        <v>6</v>
      </c>
      <c r="AH25">
        <f>Table3[[#This Row],[SOW_A]]+Table3[[#This Row],[SOW_H]]</f>
        <v>2</v>
      </c>
      <c r="AI25">
        <f>Table3[[#This Row],[SOL_A]]+Table3[[#This Row],[SOL_H]]</f>
        <v>1</v>
      </c>
      <c r="AJ25" s="20" t="str">
        <f>_xlfn.CONCAT(TEXT(Table3[[#This Row],[OTW]]+Table3[[#This Row],[SOW]], "0"), "-", TEXT(Table3[[#This Row],[OTL]]+Table3[[#This Row],[SOL]],"0"))</f>
        <v>4-7</v>
      </c>
      <c r="AK25">
        <f>(2*(Table3[[#This Row],[W_A]]+Table3[[#This Row],[W_H]]))+Table3[[#This Row],[OTL_A]]+Table3[[#This Row],[SOL_A]]+Table3[[#This Row],[OTL_H]]+Table3[[#This Row],[SOL_H]]</f>
        <v>45</v>
      </c>
      <c r="AL25">
        <f>(3*(Table3[[#This Row],[RW_A]]+Table3[[#This Row],[RW_H]]))+(2*(Table3[[#This Row],[OTW_A]]+Table3[[#This Row],[SOW_A]]+Table3[[#This Row],[OTW_H]]+Table3[[#This Row],[SOW_H]]))+Table3[[#This Row],[OTL_A]]+Table3[[#This Row],[SOL_A]]+Table3[[#This Row],[OTL_H]]+Table3[[#This Row],[SOL_H]]</f>
        <v>60</v>
      </c>
      <c r="AM25" s="15">
        <f>Table3[[#This Row],[PTS]]/(2*Table3[[#This Row],[GP]])</f>
        <v>0.4891304347826087</v>
      </c>
      <c r="AN25" s="15">
        <f>Table3[[#This Row],[PTS2]]/(3*Table3[[#This Row],[GP]])</f>
        <v>0.43478260869565216</v>
      </c>
      <c r="AO25">
        <f>(2*Table3[[#This Row],[GR]])+Table3[[#This Row],[PTS]]</f>
        <v>117</v>
      </c>
      <c r="AP25">
        <f>(3*Table3[[#This Row],[GR]])+Table3[[#This Row],[PTS2]]</f>
        <v>168</v>
      </c>
      <c r="AQ25">
        <f>Table3[[#This Row],[PTS]]+(2 * Table3[[#This Row],[GR]] * Table3[[#This Row],[PTS%]])</f>
        <v>80.217391304347828</v>
      </c>
      <c r="AR25">
        <f>Table3[[#This Row],[PTS2]]+(3 * Table3[[#This Row],[GR]] * Table3[[#This Row],[PTS%2]])</f>
        <v>106.95652173913044</v>
      </c>
      <c r="AS25" s="20" t="str">
        <f>_xlfn.CONCAT(TEXT(Table3[[#This Row],[W]], "0"), "-", TEXT(Table3[[#This Row],[RL]],"0"), "-", TEXT(Table3[[#This Row],[OTL]]+Table3[[#This Row],[SOL]], "0"))</f>
        <v>19-20-7</v>
      </c>
      <c r="AT25">
        <f>COUNTIFS(DataRegularSeason20242025!$D$3:$D$1315,Table3[[#This Row],[Teams]],DataRegularSeason20242025!$K$3:$K$1315,0)</f>
        <v>1</v>
      </c>
      <c r="AU25">
        <f>SUMIF(DataRegularSeason20242025!$D$3:$D$1315,$A25, DataRegularSeason20242025!$J$3:$J$1315)</f>
        <v>64</v>
      </c>
      <c r="AV25">
        <f>SUMIF(DataRegularSeason20242025!$D$3:$D$1315,$A25, DataRegularSeason20242025!$K$3:$K$1315)</f>
        <v>66</v>
      </c>
      <c r="AW25">
        <f>AU25-AV25</f>
        <v>-2</v>
      </c>
      <c r="AX25">
        <f>COUNTIFS(DataRegularSeason20242025!$E$3:$E$1315,Table3[[#This Row],[Teams]],DataRegularSeason20242025!$J$3:$J$1315,0)</f>
        <v>1</v>
      </c>
      <c r="AY25">
        <f>SUMIF(DataRegularSeason20242025!$E$3:$E$1315,$A25,DataRegularSeason20242025!$K$3:$K$1315)</f>
        <v>60</v>
      </c>
      <c r="AZ25">
        <f>SUMIF(DataRegularSeason20242025!$E$3:$E$1315,$A25,DataRegularSeason20242025!$J$3:$J$1315)</f>
        <v>72</v>
      </c>
      <c r="BA25">
        <f>AY25-AZ25</f>
        <v>-12</v>
      </c>
      <c r="BB25">
        <f>AU25+AY25</f>
        <v>124</v>
      </c>
      <c r="BC25">
        <f>AV25+AZ25</f>
        <v>138</v>
      </c>
      <c r="BD25">
        <f>BB25-BC25</f>
        <v>-14</v>
      </c>
      <c r="BE25" s="17">
        <f>Table3[[#This Row],[GF]]/Table3[[#This Row],[GP]]</f>
        <v>2.6956521739130435</v>
      </c>
      <c r="BF25" s="17">
        <f>Table3[[#This Row],[GA]]/Table3[[#This Row],[GP]]</f>
        <v>3</v>
      </c>
      <c r="BG25" s="17">
        <f>(Table3[[#This Row],[GF]]-Table3[[#This Row],[GA]])/Table3[[#This Row],[GP]]</f>
        <v>-0.30434782608695654</v>
      </c>
      <c r="BH25" s="49" t="str">
        <f>_xlfn.CONCAT(TEXT(Table3[[#This Row],[W_H]], "0"), "-", TEXT(Table3[[#This Row],[RL_H]],"0"), "-", TEXT(Table3[[#This Row],[OTL_H]]+Table3[[#This Row],[SOL_H]], "0"))</f>
        <v>9-11-2</v>
      </c>
      <c r="BI25" s="49" t="str">
        <f>_xlfn.CONCAT(TEXT(Table3[[#This Row],[W_A]], "0"), "-", TEXT(Table3[[#This Row],[RL_A]],"0"), "-", TEXT(Table3[[#This Row],[OTL_A]]+Table3[[#This Row],[SOL_A]], "0"))</f>
        <v>10-9-5</v>
      </c>
      <c r="BJ25" s="49">
        <f>((2*(Table3[[#This Row],[W_H]]))+Table3[[#This Row],[OTL_H]]+Table3[[#This Row],[SOL_H]])/(2*Table3[[#This Row],[GP_H]])</f>
        <v>0.45454545454545453</v>
      </c>
      <c r="BK25" s="49">
        <f>((2*(Table3[[#This Row],[W_A]]))+Table3[[#This Row],[OTL_A]]+Table3[[#This Row],[SOL_A]])/(2*Table3[[#This Row],[GP_A]])</f>
        <v>0.52083333333333337</v>
      </c>
      <c r="BL25" s="21">
        <f>(Table3[[#This Row],[W]]*$CG$3)+(Table3[[#This Row],[L]]*$CG$4)+(Table3[[#This Row],[GF]]*$CG$5)+(Table3[[#This Row],[GA]]*$CG$6)</f>
        <v>50</v>
      </c>
      <c r="BM25" s="21">
        <f>(82*(((Table3[[#This Row],[PTS%]]*$CG$3)+((1-Table3[[#This Row],[PTS%]])*$CG$4)+(Table3[[#This Row],[GF]]*$CG$5)+(Table3[[#This Row],[GA]]*$CG$6))/Table3[[#This Row],[GP]])) + (Table3[[#This Row],[W]]*$CG$3)+(Table3[[#This Row],[L]]*$CG$4)+(Table3[[#This Row],[GF]]*$CG$5)+(Table3[[#This Row],[GA]]*$CG$6)</f>
        <v>108.46568998109639</v>
      </c>
      <c r="BN25">
        <f>COUNTIFS(DataRegularSeason20242025!$D$3:$D$1315,$A25,DataRegularSeason20242025!$H$3:$H$1315, $A25)</f>
        <v>5</v>
      </c>
      <c r="BO25">
        <f>COUNTIFS(DataRegularSeason20242025!$E$3:$E$1315,$A25,DataRegularSeason20242025!$H$3:$H$1315, $A25)</f>
        <v>8</v>
      </c>
      <c r="BP25">
        <f>BN25+BO25</f>
        <v>13</v>
      </c>
      <c r="BQ25">
        <f>F25-BN25</f>
        <v>19</v>
      </c>
      <c r="BR25">
        <f>H25-BO25</f>
        <v>14</v>
      </c>
      <c r="BS25">
        <f>BQ25+BR25</f>
        <v>33</v>
      </c>
      <c r="BV25">
        <v>1983</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29</v>
      </c>
      <c r="B26" t="s">
        <v>98</v>
      </c>
      <c r="C26" t="s">
        <v>81</v>
      </c>
      <c r="D26">
        <f>COUNTIFS(DataRegularSeason20242025!$D$3:$D$1315,$A26,DataRegularSeason20242025!$R$3:$R$1315,1,DataRegularSeason20242025!$N$3:$N$1315,1) + COUNTIFS(DataRegularSeason20242025!$E$3:$E$1315,$A26,DataRegularSeason20242025!$R$3:$R$1315,1,DataRegularSeason20242025!$N$3:$N$1315,1)</f>
        <v>34</v>
      </c>
      <c r="E26" s="15">
        <f>Table3[[#This Row],[Watched]]/Table3[[#This Row],[GP]]</f>
        <v>0.73913043478260865</v>
      </c>
      <c r="F26">
        <f>COUNTIFS(DataRegularSeason20242025!$N$3:$N$1315,1,DataRegularSeason20242025!$D$3:$D$1315,$A26)</f>
        <v>22</v>
      </c>
      <c r="G26">
        <f>41-Table3[[#This Row],[GP_A]]</f>
        <v>19</v>
      </c>
      <c r="H26">
        <f>COUNTIFS(DataRegularSeason20242025!$E$3:$E$1315,$A26,DataRegularSeason20242025!$N$3:$N$1315,1)</f>
        <v>24</v>
      </c>
      <c r="I26">
        <f>41-Table3[[#This Row],[GP_H]]</f>
        <v>17</v>
      </c>
      <c r="J26">
        <f>F26+H26</f>
        <v>46</v>
      </c>
      <c r="K26">
        <f>82-Table3[[#This Row],[GP]]</f>
        <v>36</v>
      </c>
      <c r="L26">
        <f>COUNTIFS(DataRegularSeason20242025!$D$3:$D$1315,$A26, DataRegularSeason20242025!$L$3:$L$1315, $A26,DataRegularSeason20242025!$N$3:$N$1315,1)</f>
        <v>8</v>
      </c>
      <c r="M26">
        <f>COUNTIFS(DataRegularSeason20242025!$D$3:$D$1315,$A26, DataRegularSeason20242025!$L$3:$L$1315, $A26,DataRegularSeason20242025!$N$3:$N$1315,1,DataRegularSeason20242025!$M$3:$M$1315,"REG")</f>
        <v>7</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14</v>
      </c>
      <c r="Q26">
        <f>COUNTIFS(DataRegularSeason20242025!$D$3:$D$1315,$A26, DataRegularSeason20242025!$S$3:$S$1315, $A26,DataRegularSeason20242025!$M$3:$M$1315,"REG")</f>
        <v>12</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2</v>
      </c>
      <c r="X26">
        <f>H26-T26</f>
        <v>15</v>
      </c>
      <c r="Y26">
        <f>COUNTIFS(DataRegularSeason20242025!$E$3:$E$1315,$A26, DataRegularSeason20242025!$S$3:$S$1315, $A26,DataRegularSeason20242025!$M$3:$M$1315,"REG")</f>
        <v>12</v>
      </c>
      <c r="Z26">
        <f>COUNTIFS(DataRegularSeason20242025!$E$3:$E$1315,$A26, DataRegularSeason20242025!$S$3:$S$1315, $A26,DataRegularSeason20242025!$M$3:$M$1315,"OT")</f>
        <v>2</v>
      </c>
      <c r="AA26">
        <f>COUNTIFS(DataRegularSeason20242025!$E$3:$E$1315,$A26, DataRegularSeason20242025!$S$3:$S$1315, $A26,DataRegularSeason20242025!$M$3:$M$1315,"SO")</f>
        <v>1</v>
      </c>
      <c r="AB26">
        <f>Table3[[#This Row],[W_A]]+Table3[[#This Row],[W_H]]</f>
        <v>17</v>
      </c>
      <c r="AC26">
        <f>Table3[[#This Row],[L_A]]+Table3[[#This Row],[L_H]]</f>
        <v>29</v>
      </c>
      <c r="AD26">
        <f>Table3[[#This Row],[RW_A]]+Table3[[#This Row],[RW_H]]</f>
        <v>13</v>
      </c>
      <c r="AE26">
        <f>Table3[[#This Row],[RL_A]]+Table3[[#This Row],[RL_H]]</f>
        <v>24</v>
      </c>
      <c r="AF26">
        <f>Table3[[#This Row],[OTW_A]]+Table3[[#This Row],[OTW_H]]</f>
        <v>2</v>
      </c>
      <c r="AG26">
        <f>Table3[[#This Row],[OTL_A]]+Table3[[#This Row],[OTL_H]]</f>
        <v>4</v>
      </c>
      <c r="AH26">
        <f>Table3[[#This Row],[SOW_A]]+Table3[[#This Row],[SOW_H]]</f>
        <v>2</v>
      </c>
      <c r="AI26">
        <f>Table3[[#This Row],[SOL_A]]+Table3[[#This Row],[SOL_H]]</f>
        <v>1</v>
      </c>
      <c r="AJ26" s="20" t="str">
        <f>_xlfn.CONCAT(TEXT(Table3[[#This Row],[OTW]]+Table3[[#This Row],[SOW]], "0"), "-", TEXT(Table3[[#This Row],[OTL]]+Table3[[#This Row],[SOL]],"0"))</f>
        <v>4-5</v>
      </c>
      <c r="AK26">
        <f>(2*(Table3[[#This Row],[W_A]]+Table3[[#This Row],[W_H]]))+Table3[[#This Row],[OTL_A]]+Table3[[#This Row],[SOL_A]]+Table3[[#This Row],[OTL_H]]+Table3[[#This Row],[SOL_H]]</f>
        <v>39</v>
      </c>
      <c r="AL26">
        <f>(3*(Table3[[#This Row],[RW_A]]+Table3[[#This Row],[RW_H]]))+(2*(Table3[[#This Row],[OTW_A]]+Table3[[#This Row],[SOW_A]]+Table3[[#This Row],[OTW_H]]+Table3[[#This Row],[SOW_H]]))+Table3[[#This Row],[OTL_A]]+Table3[[#This Row],[SOL_A]]+Table3[[#This Row],[OTL_H]]+Table3[[#This Row],[SOL_H]]</f>
        <v>52</v>
      </c>
      <c r="AM26" s="15">
        <f>Table3[[#This Row],[PTS]]/(2*Table3[[#This Row],[GP]])</f>
        <v>0.42391304347826086</v>
      </c>
      <c r="AN26" s="15">
        <f>Table3[[#This Row],[PTS2]]/(3*Table3[[#This Row],[GP]])</f>
        <v>0.37681159420289856</v>
      </c>
      <c r="AO26">
        <f>(2*Table3[[#This Row],[GR]])+Table3[[#This Row],[PTS]]</f>
        <v>111</v>
      </c>
      <c r="AP26">
        <f>(3*Table3[[#This Row],[GR]])+Table3[[#This Row],[PTS2]]</f>
        <v>160</v>
      </c>
      <c r="AQ26">
        <f>Table3[[#This Row],[PTS]]+(2 * Table3[[#This Row],[GR]] * Table3[[#This Row],[PTS%]])</f>
        <v>69.521739130434781</v>
      </c>
      <c r="AR26">
        <f>Table3[[#This Row],[PTS2]]+(3 * Table3[[#This Row],[GR]] * Table3[[#This Row],[PTS%2]])</f>
        <v>92.695652173913047</v>
      </c>
      <c r="AS26" s="20" t="str">
        <f>_xlfn.CONCAT(TEXT(Table3[[#This Row],[W]], "0"), "-", TEXT(Table3[[#This Row],[RL]],"0"), "-", TEXT(Table3[[#This Row],[OTL]]+Table3[[#This Row],[SOL]], "0"))</f>
        <v>17-24-5</v>
      </c>
      <c r="AT26">
        <f>COUNTIFS(DataRegularSeason20242025!$D$3:$D$1315,Table3[[#This Row],[Teams]],DataRegularSeason20242025!$K$3:$K$1315,0)</f>
        <v>2</v>
      </c>
      <c r="AU26">
        <f>SUMIF(DataRegularSeason20242025!$D$3:$D$1315,$A26, DataRegularSeason20242025!$J$3:$J$1315)</f>
        <v>65</v>
      </c>
      <c r="AV26">
        <f>SUMIF(DataRegularSeason20242025!$D$3:$D$1315,$A26, DataRegularSeason20242025!$K$3:$K$1315)</f>
        <v>72</v>
      </c>
      <c r="AW26">
        <f>AU26-AV26</f>
        <v>-7</v>
      </c>
      <c r="AX26">
        <f>COUNTIFS(DataRegularSeason20242025!$E$3:$E$1315,Table3[[#This Row],[Teams]],DataRegularSeason20242025!$J$3:$J$1315,0)</f>
        <v>0</v>
      </c>
      <c r="AY26">
        <f>SUMIF(DataRegularSeason20242025!$E$3:$E$1315,$A26,DataRegularSeason20242025!$K$3:$K$1315)</f>
        <v>77</v>
      </c>
      <c r="AZ26">
        <f>SUMIF(DataRegularSeason20242025!$E$3:$E$1315,$A26,DataRegularSeason20242025!$J$3:$J$1315)</f>
        <v>87</v>
      </c>
      <c r="BA26">
        <f>AY26-AZ26</f>
        <v>-10</v>
      </c>
      <c r="BB26">
        <f>AU26+AY26</f>
        <v>142</v>
      </c>
      <c r="BC26">
        <f>AV26+AZ26</f>
        <v>159</v>
      </c>
      <c r="BD26">
        <f>BB26-BC26</f>
        <v>-17</v>
      </c>
      <c r="BE26" s="17">
        <f>Table3[[#This Row],[GF]]/Table3[[#This Row],[GP]]</f>
        <v>3.0869565217391304</v>
      </c>
      <c r="BF26" s="17">
        <f>Table3[[#This Row],[GA]]/Table3[[#This Row],[GP]]</f>
        <v>3.4565217391304346</v>
      </c>
      <c r="BG26" s="17">
        <f>(Table3[[#This Row],[GF]]-Table3[[#This Row],[GA]])/Table3[[#This Row],[GP]]</f>
        <v>-0.36956521739130432</v>
      </c>
      <c r="BH26" s="49" t="str">
        <f>_xlfn.CONCAT(TEXT(Table3[[#This Row],[W_H]], "0"), "-", TEXT(Table3[[#This Row],[RL_H]],"0"), "-", TEXT(Table3[[#This Row],[OTL_H]]+Table3[[#This Row],[SOL_H]], "0"))</f>
        <v>9-12-3</v>
      </c>
      <c r="BI26" s="49" t="str">
        <f>_xlfn.CONCAT(TEXT(Table3[[#This Row],[W_A]], "0"), "-", TEXT(Table3[[#This Row],[RL_A]],"0"), "-", TEXT(Table3[[#This Row],[OTL_A]]+Table3[[#This Row],[SOL_A]], "0"))</f>
        <v>8-12-2</v>
      </c>
      <c r="BJ26" s="49">
        <f>((2*(Table3[[#This Row],[W_H]]))+Table3[[#This Row],[OTL_H]]+Table3[[#This Row],[SOL_H]])/(2*Table3[[#This Row],[GP_H]])</f>
        <v>0.4375</v>
      </c>
      <c r="BK26" s="49">
        <f>((2*(Table3[[#This Row],[W_A]]))+Table3[[#This Row],[OTL_A]]+Table3[[#This Row],[SOL_A]])/(2*Table3[[#This Row],[GP_A]])</f>
        <v>0.40909090909090912</v>
      </c>
      <c r="BL26" s="21">
        <f>(Table3[[#This Row],[W]]*$CG$3)+(Table3[[#This Row],[L]]*$CG$4)+(Table3[[#This Row],[GF]]*$CG$5)+(Table3[[#This Row],[GA]]*$CG$6)</f>
        <v>54.4</v>
      </c>
      <c r="BM26" s="21">
        <f>(82*(((Table3[[#This Row],[PTS%]]*$CG$3)+((1-Table3[[#This Row],[PTS%]])*$CG$4)+(Table3[[#This Row],[GF]]*$CG$5)+(Table3[[#This Row],[GA]]*$CG$6))/Table3[[#This Row],[GP]])) + (Table3[[#This Row],[W]]*$CG$3)+(Table3[[#This Row],[L]]*$CG$4)+(Table3[[#This Row],[GF]]*$CG$5)+(Table3[[#This Row],[GA]]*$CG$6)</f>
        <v>121.39896030245748</v>
      </c>
      <c r="BN26">
        <f>COUNTIFS(DataRegularSeason20242025!$D$3:$D$1315,$A26,DataRegularSeason20242025!$H$3:$H$1315, $A26)</f>
        <v>10</v>
      </c>
      <c r="BO26">
        <f>COUNTIFS(DataRegularSeason20242025!$E$3:$E$1315,$A26,DataRegularSeason20242025!$H$3:$H$1315, $A26)</f>
        <v>9</v>
      </c>
      <c r="BP26">
        <f>BN26+BO26</f>
        <v>19</v>
      </c>
      <c r="BQ26">
        <f>F26-BN26</f>
        <v>12</v>
      </c>
      <c r="BR26">
        <f>H26-BO26</f>
        <v>15</v>
      </c>
      <c r="BS26">
        <f>BQ26+BR26</f>
        <v>27</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16</v>
      </c>
      <c r="B27" t="s">
        <v>98</v>
      </c>
      <c r="C27" t="s">
        <v>81</v>
      </c>
      <c r="D27">
        <f>COUNTIFS(DataRegularSeason20242025!$D$3:$D$1315,$A27,DataRegularSeason20242025!$R$3:$R$1315,1,DataRegularSeason20242025!$N$3:$N$1315,1) + COUNTIFS(DataRegularSeason20242025!$E$3:$E$1315,$A27,DataRegularSeason20242025!$R$3:$R$1315,1,DataRegularSeason20242025!$N$3:$N$1315,1)</f>
        <v>45</v>
      </c>
      <c r="E27" s="15">
        <f>Table3[[#This Row],[Watched]]/Table3[[#This Row],[GP]]</f>
        <v>0.9375</v>
      </c>
      <c r="F27">
        <f>COUNTIFS(DataRegularSeason20242025!$N$3:$N$1315,1,DataRegularSeason20242025!$D$3:$D$1315,$A27)</f>
        <v>24</v>
      </c>
      <c r="G27">
        <f>41-Table3[[#This Row],[GP_A]]</f>
        <v>17</v>
      </c>
      <c r="H27">
        <f>COUNTIFS(DataRegularSeason20242025!$E$3:$E$1315,$A27,DataRegularSeason20242025!$N$3:$N$1315,1)</f>
        <v>24</v>
      </c>
      <c r="I27">
        <f>41-Table3[[#This Row],[GP_H]]</f>
        <v>17</v>
      </c>
      <c r="J27">
        <f>F27+H27</f>
        <v>48</v>
      </c>
      <c r="K27">
        <f>82-Table3[[#This Row],[GP]]</f>
        <v>34</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7</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15</v>
      </c>
      <c r="Q27">
        <f>COUNTIFS(DataRegularSeason20242025!$D$3:$D$1315,$A27, DataRegularSeason20242025!$S$3:$S$1315, $A27,DataRegularSeason20242025!$M$3:$M$1315,"REG")</f>
        <v>12</v>
      </c>
      <c r="R27">
        <f>COUNTIFS(DataRegularSeason20242025!$D$3:$D$1315,$A27, DataRegularSeason20242025!$S$3:$S$1315, $A27,DataRegularSeason20242025!$M$3:$M$1315,"OT")</f>
        <v>2</v>
      </c>
      <c r="S27">
        <f>COUNTIFS(DataRegularSeason20242025!$D$3:$D$1315,$A27, DataRegularSeason20242025!$S$3:$S$1315, $A27,DataRegularSeason20242025!$M$3:$M$1315,"SO")</f>
        <v>1</v>
      </c>
      <c r="T27">
        <f>COUNTIFS(DataRegularSeason20242025!$E$3:$E$1315,$A27, DataRegularSeason20242025!$L$3:$L$1315, $A27, DataRegularSeason20242025!$N$3:$N$1315,1)</f>
        <v>14</v>
      </c>
      <c r="U27">
        <f>COUNTIFS(DataRegularSeason20242025!$E$3:$E$1315,$A27, DataRegularSeason20242025!$L$3:$L$1315, $A27,DataRegularSeason20242025!$N$3:$N$1315,1,DataRegularSeason20242025!$M$3:$M$1315,"REG")</f>
        <v>9</v>
      </c>
      <c r="V27">
        <f>COUNTIFS(DataRegularSeason20242025!$E$3:$E$1315,$A27, DataRegularSeason20242025!$L$3:$L$1315, $A27,DataRegularSeason20242025!$N$3:$N$1315,1,DataRegularSeason20242025!$M$3:$M$1315,"OT")</f>
        <v>5</v>
      </c>
      <c r="W27">
        <f>COUNTIFS(DataRegularSeason20242025!$E$3:$E$1315,$A27, DataRegularSeason20242025!$L$3:$L$1315, $A27,DataRegularSeason20242025!$N$3:$N$1315,1,DataRegularSeason20242025!$M$3:$M$1315,"SO")</f>
        <v>0</v>
      </c>
      <c r="X27">
        <f>H27-T27</f>
        <v>10</v>
      </c>
      <c r="Y27">
        <f>COUNTIFS(DataRegularSeason20242025!$E$3:$E$1315,$A27, DataRegularSeason20242025!$S$3:$S$1315, $A27,DataRegularSeason20242025!$M$3:$M$1315,"REG")</f>
        <v>7</v>
      </c>
      <c r="Z27">
        <f>COUNTIFS(DataRegularSeason20242025!$E$3:$E$1315,$A27, DataRegularSeason20242025!$S$3:$S$1315, $A27,DataRegularSeason20242025!$M$3:$M$1315,"OT")</f>
        <v>3</v>
      </c>
      <c r="AA27">
        <f>COUNTIFS(DataRegularSeason20242025!$E$3:$E$1315,$A27, DataRegularSeason20242025!$S$3:$S$1315, $A27,DataRegularSeason20242025!$M$3:$M$1315,"SO")</f>
        <v>0</v>
      </c>
      <c r="AB27">
        <f>Table3[[#This Row],[W_A]]+Table3[[#This Row],[W_H]]</f>
        <v>23</v>
      </c>
      <c r="AC27">
        <f>Table3[[#This Row],[L_A]]+Table3[[#This Row],[L_H]]</f>
        <v>25</v>
      </c>
      <c r="AD27">
        <f>Table3[[#This Row],[RW_A]]+Table3[[#This Row],[RW_H]]</f>
        <v>16</v>
      </c>
      <c r="AE27">
        <f>Table3[[#This Row],[RL_A]]+Table3[[#This Row],[RL_H]]</f>
        <v>19</v>
      </c>
      <c r="AF27">
        <f>Table3[[#This Row],[OTW_A]]+Table3[[#This Row],[OTW_H]]</f>
        <v>7</v>
      </c>
      <c r="AG27">
        <f>Table3[[#This Row],[OTL_A]]+Table3[[#This Row],[OTL_H]]</f>
        <v>5</v>
      </c>
      <c r="AH27">
        <f>Table3[[#This Row],[SOW_A]]+Table3[[#This Row],[SOW_H]]</f>
        <v>0</v>
      </c>
      <c r="AI27">
        <f>Table3[[#This Row],[SOL_A]]+Table3[[#This Row],[SOL_H]]</f>
        <v>1</v>
      </c>
      <c r="AJ27" s="20" t="str">
        <f>_xlfn.CONCAT(TEXT(Table3[[#This Row],[OTW]]+Table3[[#This Row],[SOW]], "0"), "-", TEXT(Table3[[#This Row],[OTL]]+Table3[[#This Row],[SOL]],"0"))</f>
        <v>7-6</v>
      </c>
      <c r="AK27">
        <f>(2*(Table3[[#This Row],[W_A]]+Table3[[#This Row],[W_H]]))+Table3[[#This Row],[OTL_A]]+Table3[[#This Row],[SOL_A]]+Table3[[#This Row],[OTL_H]]+Table3[[#This Row],[SOL_H]]</f>
        <v>52</v>
      </c>
      <c r="AL27">
        <f>(3*(Table3[[#This Row],[RW_A]]+Table3[[#This Row],[RW_H]]))+(2*(Table3[[#This Row],[OTW_A]]+Table3[[#This Row],[SOW_A]]+Table3[[#This Row],[OTW_H]]+Table3[[#This Row],[SOW_H]]))+Table3[[#This Row],[OTL_A]]+Table3[[#This Row],[SOL_A]]+Table3[[#This Row],[OTL_H]]+Table3[[#This Row],[SOL_H]]</f>
        <v>68</v>
      </c>
      <c r="AM27" s="15">
        <f>Table3[[#This Row],[PTS]]/(2*Table3[[#This Row],[GP]])</f>
        <v>0.54166666666666663</v>
      </c>
      <c r="AN27" s="15">
        <f>Table3[[#This Row],[PTS2]]/(3*Table3[[#This Row],[GP]])</f>
        <v>0.47222222222222221</v>
      </c>
      <c r="AO27">
        <f>(2*Table3[[#This Row],[GR]])+Table3[[#This Row],[PTS]]</f>
        <v>120</v>
      </c>
      <c r="AP27">
        <f>(3*Table3[[#This Row],[GR]])+Table3[[#This Row],[PTS2]]</f>
        <v>170</v>
      </c>
      <c r="AQ27">
        <f>Table3[[#This Row],[PTS]]+(2 * Table3[[#This Row],[GR]] * Table3[[#This Row],[PTS%]])</f>
        <v>88.833333333333329</v>
      </c>
      <c r="AR27">
        <f>Table3[[#This Row],[PTS2]]+(3 * Table3[[#This Row],[GR]] * Table3[[#This Row],[PTS%2]])</f>
        <v>116.16666666666666</v>
      </c>
      <c r="AS27" s="20" t="str">
        <f>_xlfn.CONCAT(TEXT(Table3[[#This Row],[W]], "0"), "-", TEXT(Table3[[#This Row],[RL]],"0"), "-", TEXT(Table3[[#This Row],[OTL]]+Table3[[#This Row],[SOL]], "0"))</f>
        <v>23-19-6</v>
      </c>
      <c r="AT27">
        <f>COUNTIFS(DataRegularSeason20242025!$D$3:$D$1315,Table3[[#This Row],[Teams]],DataRegularSeason20242025!$K$3:$K$1315,0)</f>
        <v>1</v>
      </c>
      <c r="AU27">
        <f>SUMIF(DataRegularSeason20242025!$D$3:$D$1315,$A27, DataRegularSeason20242025!$J$3:$J$1315)</f>
        <v>63</v>
      </c>
      <c r="AV27">
        <f>SUMIF(DataRegularSeason20242025!$D$3:$D$1315,$A27, DataRegularSeason20242025!$K$3:$K$1315)</f>
        <v>92</v>
      </c>
      <c r="AW27">
        <f>AU27-AV27</f>
        <v>-29</v>
      </c>
      <c r="AX27">
        <f>COUNTIFS(DataRegularSeason20242025!$E$3:$E$1315,Table3[[#This Row],[Teams]],DataRegularSeason20242025!$J$3:$J$1315,0)</f>
        <v>3</v>
      </c>
      <c r="AY27">
        <f>SUMIF(DataRegularSeason20242025!$E$3:$E$1315,$A27,DataRegularSeason20242025!$K$3:$K$1315)</f>
        <v>70</v>
      </c>
      <c r="AZ27">
        <f>SUMIF(DataRegularSeason20242025!$E$3:$E$1315,$A27,DataRegularSeason20242025!$J$3:$J$1315)</f>
        <v>61</v>
      </c>
      <c r="BA27">
        <f>AY27-AZ27</f>
        <v>9</v>
      </c>
      <c r="BB27">
        <f>AU27+AY27</f>
        <v>133</v>
      </c>
      <c r="BC27">
        <f>AV27+AZ27</f>
        <v>153</v>
      </c>
      <c r="BD27">
        <f>BB27-BC27</f>
        <v>-20</v>
      </c>
      <c r="BE27" s="17">
        <f>Table3[[#This Row],[GF]]/Table3[[#This Row],[GP]]</f>
        <v>2.7708333333333335</v>
      </c>
      <c r="BF27" s="17">
        <f>Table3[[#This Row],[GA]]/Table3[[#This Row],[GP]]</f>
        <v>3.1875</v>
      </c>
      <c r="BG27" s="17">
        <f>(Table3[[#This Row],[GF]]-Table3[[#This Row],[GA]])/Table3[[#This Row],[GP]]</f>
        <v>-0.41666666666666669</v>
      </c>
      <c r="BH27" s="49" t="str">
        <f>_xlfn.CONCAT(TEXT(Table3[[#This Row],[W_H]], "0"), "-", TEXT(Table3[[#This Row],[RL_H]],"0"), "-", TEXT(Table3[[#This Row],[OTL_H]]+Table3[[#This Row],[SOL_H]], "0"))</f>
        <v>14-7-3</v>
      </c>
      <c r="BI27" s="49" t="str">
        <f>_xlfn.CONCAT(TEXT(Table3[[#This Row],[W_A]], "0"), "-", TEXT(Table3[[#This Row],[RL_A]],"0"), "-", TEXT(Table3[[#This Row],[OTL_A]]+Table3[[#This Row],[SOL_A]], "0"))</f>
        <v>9-12-3</v>
      </c>
      <c r="BJ27" s="49">
        <f>((2*(Table3[[#This Row],[W_H]]))+Table3[[#This Row],[OTL_H]]+Table3[[#This Row],[SOL_H]])/(2*Table3[[#This Row],[GP_H]])</f>
        <v>0.64583333333333337</v>
      </c>
      <c r="BK27" s="49">
        <f>((2*(Table3[[#This Row],[W_A]]))+Table3[[#This Row],[OTL_A]]+Table3[[#This Row],[SOL_A]])/(2*Table3[[#This Row],[GP_A]])</f>
        <v>0.4375</v>
      </c>
      <c r="BL27" s="21">
        <f>(Table3[[#This Row],[W]]*$CG$3)+(Table3[[#This Row],[L]]*$CG$4)+(Table3[[#This Row],[GF]]*$CG$5)+(Table3[[#This Row],[GA]]*$CG$6)</f>
        <v>54.25</v>
      </c>
      <c r="BM27" s="21">
        <f>(82*(((Table3[[#This Row],[PTS%]]*$CG$3)+((1-Table3[[#This Row],[PTS%]])*$CG$4)+(Table3[[#This Row],[GF]]*$CG$5)+(Table3[[#This Row],[GA]]*$CG$6))/Table3[[#This Row],[GP]])) + (Table3[[#This Row],[W]]*$CG$3)+(Table3[[#This Row],[L]]*$CG$4)+(Table3[[#This Row],[GF]]*$CG$5)+(Table3[[#This Row],[GA]]*$CG$6)</f>
        <v>115.16631944444444</v>
      </c>
      <c r="BN27">
        <f>COUNTIFS(DataRegularSeason20242025!$D$3:$D$1315,$A27,DataRegularSeason20242025!$H$3:$H$1315, $A27)</f>
        <v>9</v>
      </c>
      <c r="BO27">
        <f>COUNTIFS(DataRegularSeason20242025!$E$3:$E$1315,$A27,DataRegularSeason20242025!$H$3:$H$1315, $A27)</f>
        <v>11</v>
      </c>
      <c r="BP27">
        <f>BN27+BO27</f>
        <v>20</v>
      </c>
      <c r="BQ27">
        <f>F27-BN27</f>
        <v>15</v>
      </c>
      <c r="BR27">
        <f>H27-BO27</f>
        <v>13</v>
      </c>
      <c r="BS27">
        <f>BQ27+BR27</f>
        <v>28</v>
      </c>
      <c r="BV27">
        <v>2011</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38</v>
      </c>
      <c r="E28" s="15">
        <f>Table3[[#This Row],[Watched]]/Table3[[#This Row],[GP]]</f>
        <v>0.80851063829787229</v>
      </c>
      <c r="F28">
        <f>COUNTIFS(DataRegularSeason20242025!$N$3:$N$1315,1,DataRegularSeason20242025!$D$3:$D$1315,$A28)</f>
        <v>22</v>
      </c>
      <c r="G28">
        <f>41-Table3[[#This Row],[GP_A]]</f>
        <v>19</v>
      </c>
      <c r="H28">
        <f>COUNTIFS(DataRegularSeason20242025!$E$3:$E$1315,$A28,DataRegularSeason20242025!$N$3:$N$1315,1)</f>
        <v>25</v>
      </c>
      <c r="I28">
        <f>41-Table3[[#This Row],[GP_H]]</f>
        <v>16</v>
      </c>
      <c r="J28">
        <f>F28+H28</f>
        <v>47</v>
      </c>
      <c r="K28">
        <f>82-Table3[[#This Row],[GP]]</f>
        <v>35</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7</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F28-L28</f>
        <v>13</v>
      </c>
      <c r="Q28">
        <f>COUNTIFS(DataRegularSeason20242025!$D$3:$D$1315,$A28, DataRegularSeason20242025!$S$3:$S$1315, $A28,DataRegularSeason20242025!$M$3:$M$1315,"REG")</f>
        <v>10</v>
      </c>
      <c r="R28">
        <f>COUNTIFS(DataRegularSeason20242025!$D$3:$D$1315,$A28, DataRegularSeason20242025!$S$3:$S$1315, $A28,DataRegularSeason20242025!$M$3:$M$1315,"OT")</f>
        <v>3</v>
      </c>
      <c r="S28">
        <f>COUNTIFS(DataRegularSeason20242025!$D$3:$D$1315,$A28, DataRegularSeason20242025!$S$3:$S$1315, $A28,DataRegularSeason20242025!$M$3:$M$1315,"SO")</f>
        <v>0</v>
      </c>
      <c r="T28">
        <f>COUNTIFS(DataRegularSeason20242025!$E$3:$E$1315,$A28, DataRegularSeason20242025!$L$3:$L$1315, $A28, DataRegularSeason20242025!$N$3:$N$1315,1)</f>
        <v>12</v>
      </c>
      <c r="U28">
        <f>COUNTIFS(DataRegularSeason20242025!$E$3:$E$1315,$A28, DataRegularSeason20242025!$L$3:$L$1315, $A28,DataRegularSeason20242025!$N$3:$N$1315,1,DataRegularSeason20242025!$M$3:$M$1315,"REG")</f>
        <v>10</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21</v>
      </c>
      <c r="AC28">
        <f>Table3[[#This Row],[L_A]]+Table3[[#This Row],[L_H]]</f>
        <v>26</v>
      </c>
      <c r="AD28">
        <f>Table3[[#This Row],[RW_A]]+Table3[[#This Row],[RW_H]]</f>
        <v>17</v>
      </c>
      <c r="AE28">
        <f>Table3[[#This Row],[RL_A]]+Table3[[#This Row],[RL_H]]</f>
        <v>21</v>
      </c>
      <c r="AF28">
        <f>Table3[[#This Row],[OTW_A]]+Table3[[#This Row],[OTW_H]]</f>
        <v>3</v>
      </c>
      <c r="AG28">
        <f>Table3[[#This Row],[OTL_A]]+Table3[[#This Row],[OTL_H]]</f>
        <v>5</v>
      </c>
      <c r="AH28">
        <f>Table3[[#This Row],[SOW_A]]+Table3[[#This Row],[SOW_H]]</f>
        <v>1</v>
      </c>
      <c r="AI28">
        <f>Table3[[#This Row],[SOL_A]]+Table3[[#This Row],[SOL_H]]</f>
        <v>0</v>
      </c>
      <c r="AJ28" s="20" t="str">
        <f>_xlfn.CONCAT(TEXT(Table3[[#This Row],[OTW]]+Table3[[#This Row],[SOW]], "0"), "-", TEXT(Table3[[#This Row],[OTL]]+Table3[[#This Row],[SOL]],"0"))</f>
        <v>4-5</v>
      </c>
      <c r="AK28">
        <f>(2*(Table3[[#This Row],[W_A]]+Table3[[#This Row],[W_H]]))+Table3[[#This Row],[OTL_A]]+Table3[[#This Row],[SOL_A]]+Table3[[#This Row],[OTL_H]]+Table3[[#This Row],[SOL_H]]</f>
        <v>47</v>
      </c>
      <c r="AL28">
        <f>(3*(Table3[[#This Row],[RW_A]]+Table3[[#This Row],[RW_H]]))+(2*(Table3[[#This Row],[OTW_A]]+Table3[[#This Row],[SOW_A]]+Table3[[#This Row],[OTW_H]]+Table3[[#This Row],[SOW_H]]))+Table3[[#This Row],[OTL_A]]+Table3[[#This Row],[SOL_A]]+Table3[[#This Row],[OTL_H]]+Table3[[#This Row],[SOL_H]]</f>
        <v>64</v>
      </c>
      <c r="AM28" s="15">
        <f>Table3[[#This Row],[PTS]]/(2*Table3[[#This Row],[GP]])</f>
        <v>0.5</v>
      </c>
      <c r="AN28" s="15">
        <f>Table3[[#This Row],[PTS2]]/(3*Table3[[#This Row],[GP]])</f>
        <v>0.45390070921985815</v>
      </c>
      <c r="AO28">
        <f>(2*Table3[[#This Row],[GR]])+Table3[[#This Row],[PTS]]</f>
        <v>117</v>
      </c>
      <c r="AP28">
        <f>(3*Table3[[#This Row],[GR]])+Table3[[#This Row],[PTS2]]</f>
        <v>169</v>
      </c>
      <c r="AQ28">
        <f>Table3[[#This Row],[PTS]]+(2 * Table3[[#This Row],[GR]] * Table3[[#This Row],[PTS%]])</f>
        <v>82</v>
      </c>
      <c r="AR28">
        <f>Table3[[#This Row],[PTS2]]+(3 * Table3[[#This Row],[GR]] * Table3[[#This Row],[PTS%2]])</f>
        <v>111.65957446808511</v>
      </c>
      <c r="AS28" s="20" t="str">
        <f>_xlfn.CONCAT(TEXT(Table3[[#This Row],[W]], "0"), "-", TEXT(Table3[[#This Row],[RL]],"0"), "-", TEXT(Table3[[#This Row],[OTL]]+Table3[[#This Row],[SOL]], "0"))</f>
        <v>21-21-5</v>
      </c>
      <c r="AT28">
        <f>COUNTIFS(DataRegularSeason20242025!$D$3:$D$1315,Table3[[#This Row],[Teams]],DataRegularSeason20242025!$K$3:$K$1315,0)</f>
        <v>1</v>
      </c>
      <c r="AU28">
        <f>SUMIF(DataRegularSeason20242025!$D$3:$D$1315,$A28, DataRegularSeason20242025!$J$3:$J$1315)</f>
        <v>59</v>
      </c>
      <c r="AV28">
        <f>SUMIF(DataRegularSeason20242025!$D$3:$D$1315,$A28, DataRegularSeason20242025!$K$3:$K$1315)</f>
        <v>72</v>
      </c>
      <c r="AW28">
        <f>AU28-AV28</f>
        <v>-13</v>
      </c>
      <c r="AX28">
        <f>COUNTIFS(DataRegularSeason20242025!$E$3:$E$1315,Table3[[#This Row],[Teams]],DataRegularSeason20242025!$J$3:$J$1315,0)</f>
        <v>1</v>
      </c>
      <c r="AY28">
        <f>SUMIF(DataRegularSeason20242025!$E$3:$E$1315,$A28,DataRegularSeason20242025!$K$3:$K$1315)</f>
        <v>73</v>
      </c>
      <c r="AZ28">
        <f>SUMIF(DataRegularSeason20242025!$E$3:$E$1315,$A28,DataRegularSeason20242025!$J$3:$J$1315)</f>
        <v>80</v>
      </c>
      <c r="BA28">
        <f>AY28-AZ28</f>
        <v>-7</v>
      </c>
      <c r="BB28">
        <f>AU28+AY28</f>
        <v>132</v>
      </c>
      <c r="BC28">
        <f>AV28+AZ28</f>
        <v>152</v>
      </c>
      <c r="BD28">
        <f>BB28-BC28</f>
        <v>-20</v>
      </c>
      <c r="BE28" s="17">
        <f>Table3[[#This Row],[GF]]/Table3[[#This Row],[GP]]</f>
        <v>2.8085106382978724</v>
      </c>
      <c r="BF28" s="17">
        <f>Table3[[#This Row],[GA]]/Table3[[#This Row],[GP]]</f>
        <v>3.2340425531914891</v>
      </c>
      <c r="BG28" s="17">
        <f>(Table3[[#This Row],[GF]]-Table3[[#This Row],[GA]])/Table3[[#This Row],[GP]]</f>
        <v>-0.42553191489361702</v>
      </c>
      <c r="BH28" s="49" t="str">
        <f>_xlfn.CONCAT(TEXT(Table3[[#This Row],[W_H]], "0"), "-", TEXT(Table3[[#This Row],[RL_H]],"0"), "-", TEXT(Table3[[#This Row],[OTL_H]]+Table3[[#This Row],[SOL_H]], "0"))</f>
        <v>12-11-2</v>
      </c>
      <c r="BI28" s="49" t="str">
        <f>_xlfn.CONCAT(TEXT(Table3[[#This Row],[W_A]], "0"), "-", TEXT(Table3[[#This Row],[RL_A]],"0"), "-", TEXT(Table3[[#This Row],[OTL_A]]+Table3[[#This Row],[SOL_A]], "0"))</f>
        <v>9-10-3</v>
      </c>
      <c r="BJ28" s="49">
        <f>((2*(Table3[[#This Row],[W_H]]))+Table3[[#This Row],[OTL_H]]+Table3[[#This Row],[SOL_H]])/(2*Table3[[#This Row],[GP_H]])</f>
        <v>0.52</v>
      </c>
      <c r="BK28" s="49">
        <f>((2*(Table3[[#This Row],[W_A]]))+Table3[[#This Row],[OTL_A]]+Table3[[#This Row],[SOL_A]])/(2*Table3[[#This Row],[GP_A]])</f>
        <v>0.47727272727272729</v>
      </c>
      <c r="BL28" s="21">
        <f>(Table3[[#This Row],[W]]*$CG$3)+(Table3[[#This Row],[L]]*$CG$4)+(Table3[[#This Row],[GF]]*$CG$5)+(Table3[[#This Row],[GA]]*$CG$6)</f>
        <v>53.300000000000004</v>
      </c>
      <c r="BM28" s="21">
        <f>(82*(((Table3[[#This Row],[PTS%]]*$CG$3)+((1-Table3[[#This Row],[PTS%]])*$CG$4)+(Table3[[#This Row],[GF]]*$CG$5)+(Table3[[#This Row],[GA]]*$CG$6))/Table3[[#This Row],[GP]])) + (Table3[[#This Row],[W]]*$CG$3)+(Table3[[#This Row],[L]]*$CG$4)+(Table3[[#This Row],[GF]]*$CG$5)+(Table3[[#This Row],[GA]]*$CG$6)</f>
        <v>115.06170212765957</v>
      </c>
      <c r="BN28">
        <f>COUNTIFS(DataRegularSeason20242025!$D$3:$D$1315,$A28,DataRegularSeason20242025!$H$3:$H$1315, $A28)</f>
        <v>6</v>
      </c>
      <c r="BO28">
        <f>COUNTIFS(DataRegularSeason20242025!$E$3:$E$1315,$A28,DataRegularSeason20242025!$H$3:$H$1315, $A28)</f>
        <v>7</v>
      </c>
      <c r="BP28">
        <f>BN28+BO28</f>
        <v>13</v>
      </c>
      <c r="BQ28">
        <f>F28-BN28</f>
        <v>16</v>
      </c>
      <c r="BR28">
        <f>H28-BO28</f>
        <v>18</v>
      </c>
      <c r="BS28">
        <f>BQ28+BR28</f>
        <v>34</v>
      </c>
      <c r="BV28">
        <v>2008</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41</v>
      </c>
      <c r="E29" s="15">
        <f>Table3[[#This Row],[Watched]]/Table3[[#This Row],[GP]]</f>
        <v>0.89130434782608692</v>
      </c>
      <c r="F29">
        <f>COUNTIFS(DataRegularSeason20242025!$N$3:$N$1315,1,DataRegularSeason20242025!$D$3:$D$1315,$A29)</f>
        <v>23</v>
      </c>
      <c r="G29">
        <f>41-Table3[[#This Row],[GP_A]]</f>
        <v>18</v>
      </c>
      <c r="H29">
        <f>COUNTIFS(DataRegularSeason20242025!$E$3:$E$1315,$A29,DataRegularSeason20242025!$N$3:$N$1315,1)</f>
        <v>23</v>
      </c>
      <c r="I29">
        <f>41-Table3[[#This Row],[GP_H]]</f>
        <v>18</v>
      </c>
      <c r="J29">
        <f>F29+H29</f>
        <v>46</v>
      </c>
      <c r="K29">
        <f>82-Table3[[#This Row],[GP]]</f>
        <v>36</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18</v>
      </c>
      <c r="Q29">
        <f>COUNTIFS(DataRegularSeason20242025!$D$3:$D$1315,$A29, DataRegularSeason20242025!$S$3:$S$1315, $A29,DataRegularSeason20242025!$M$3:$M$1315,"REG")</f>
        <v>14</v>
      </c>
      <c r="R29">
        <f>COUNTIFS(DataRegularSeason20242025!$D$3:$D$1315,$A29, DataRegularSeason20242025!$S$3:$S$1315, $A29,DataRegularSeason20242025!$M$3:$M$1315,"OT")</f>
        <v>4</v>
      </c>
      <c r="S29">
        <f>COUNTIFS(DataRegularSeason20242025!$D$3:$D$1315,$A29, DataRegularSeason20242025!$S$3:$S$1315, $A29,DataRegularSeason20242025!$M$3:$M$1315,"SO")</f>
        <v>0</v>
      </c>
      <c r="T29">
        <f>COUNTIFS(DataRegularSeason20242025!$E$3:$E$1315,$A29, DataRegularSeason20242025!$L$3:$L$1315, $A29, DataRegularSeason20242025!$N$3:$N$1315,1)</f>
        <v>12</v>
      </c>
      <c r="U29">
        <f>COUNTIFS(DataRegularSeason20242025!$E$3:$E$1315,$A29, DataRegularSeason20242025!$L$3:$L$1315, $A29,DataRegularSeason20242025!$N$3:$N$1315,1,DataRegularSeason20242025!$M$3:$M$1315,"REG")</f>
        <v>9</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H29-T29</f>
        <v>11</v>
      </c>
      <c r="Y29">
        <f>COUNTIFS(DataRegularSeason20242025!$E$3:$E$1315,$A29, DataRegularSeason20242025!$S$3:$S$1315, $A29,DataRegularSeason20242025!$M$3:$M$1315,"REG")</f>
        <v>8</v>
      </c>
      <c r="Z29">
        <f>COUNTIFS(DataRegularSeason20242025!$E$3:$E$1315,$A29, DataRegularSeason20242025!$S$3:$S$1315, $A29,DataRegularSeason20242025!$M$3:$M$1315,"OT")</f>
        <v>3</v>
      </c>
      <c r="AA29">
        <f>COUNTIFS(DataRegularSeason20242025!$E$3:$E$1315,$A29, DataRegularSeason20242025!$S$3:$S$1315, $A29,DataRegularSeason20242025!$M$3:$M$1315,"SO")</f>
        <v>0</v>
      </c>
      <c r="AB29">
        <f>Table3[[#This Row],[W_A]]+Table3[[#This Row],[W_H]]</f>
        <v>17</v>
      </c>
      <c r="AC29">
        <f>Table3[[#This Row],[L_A]]+Table3[[#This Row],[L_H]]</f>
        <v>29</v>
      </c>
      <c r="AD29">
        <f>Table3[[#This Row],[RW_A]]+Table3[[#This Row],[RW_H]]</f>
        <v>14</v>
      </c>
      <c r="AE29">
        <f>Table3[[#This Row],[RL_A]]+Table3[[#This Row],[RL_H]]</f>
        <v>22</v>
      </c>
      <c r="AF29">
        <f>Table3[[#This Row],[OTW_A]]+Table3[[#This Row],[OTW_H]]</f>
        <v>2</v>
      </c>
      <c r="AG29">
        <f>Table3[[#This Row],[OTL_A]]+Table3[[#This Row],[OTL_H]]</f>
        <v>7</v>
      </c>
      <c r="AH29">
        <f>Table3[[#This Row],[SOW_A]]+Table3[[#This Row],[SOW_H]]</f>
        <v>1</v>
      </c>
      <c r="AI29">
        <f>Table3[[#This Row],[SOL_A]]+Table3[[#This Row],[SOL_H]]</f>
        <v>0</v>
      </c>
      <c r="AJ29" s="20" t="str">
        <f>_xlfn.CONCAT(TEXT(Table3[[#This Row],[OTW]]+Table3[[#This Row],[SOW]], "0"), "-", TEXT(Table3[[#This Row],[OTL]]+Table3[[#This Row],[SOL]],"0"))</f>
        <v>3-7</v>
      </c>
      <c r="AK29">
        <f>(2*(Table3[[#This Row],[W_A]]+Table3[[#This Row],[W_H]]))+Table3[[#This Row],[OTL_A]]+Table3[[#This Row],[SOL_A]]+Table3[[#This Row],[OTL_H]]+Table3[[#This Row],[SOL_H]]</f>
        <v>41</v>
      </c>
      <c r="AL29">
        <f>(3*(Table3[[#This Row],[RW_A]]+Table3[[#This Row],[RW_H]]))+(2*(Table3[[#This Row],[OTW_A]]+Table3[[#This Row],[SOW_A]]+Table3[[#This Row],[OTW_H]]+Table3[[#This Row],[SOW_H]]))+Table3[[#This Row],[OTL_A]]+Table3[[#This Row],[SOL_A]]+Table3[[#This Row],[OTL_H]]+Table3[[#This Row],[SOL_H]]</f>
        <v>55</v>
      </c>
      <c r="AM29" s="15">
        <f>Table3[[#This Row],[PTS]]/(2*Table3[[#This Row],[GP]])</f>
        <v>0.44565217391304346</v>
      </c>
      <c r="AN29" s="15">
        <f>Table3[[#This Row],[PTS2]]/(3*Table3[[#This Row],[GP]])</f>
        <v>0.39855072463768115</v>
      </c>
      <c r="AO29">
        <f>(2*Table3[[#This Row],[GR]])+Table3[[#This Row],[PTS]]</f>
        <v>113</v>
      </c>
      <c r="AP29">
        <f>(3*Table3[[#This Row],[GR]])+Table3[[#This Row],[PTS2]]</f>
        <v>163</v>
      </c>
      <c r="AQ29">
        <f>Table3[[#This Row],[PTS]]+(2 * Table3[[#This Row],[GR]] * Table3[[#This Row],[PTS%]])</f>
        <v>73.086956521739125</v>
      </c>
      <c r="AR29">
        <f>Table3[[#This Row],[PTS2]]+(3 * Table3[[#This Row],[GR]] * Table3[[#This Row],[PTS%2]])</f>
        <v>98.043478260869563</v>
      </c>
      <c r="AS29" s="20" t="str">
        <f>_xlfn.CONCAT(TEXT(Table3[[#This Row],[W]], "0"), "-", TEXT(Table3[[#This Row],[RL]],"0"), "-", TEXT(Table3[[#This Row],[OTL]]+Table3[[#This Row],[SOL]], "0"))</f>
        <v>17-22-7</v>
      </c>
      <c r="AT29">
        <f>COUNTIFS(DataRegularSeason20242025!$D$3:$D$1315,Table3[[#This Row],[Teams]],DataRegularSeason20242025!$K$3:$K$1315,0)</f>
        <v>1</v>
      </c>
      <c r="AU29">
        <f>SUMIF(DataRegularSeason20242025!$D$3:$D$1315,$A29, DataRegularSeason20242025!$J$3:$J$1315)</f>
        <v>47</v>
      </c>
      <c r="AV29">
        <f>SUMIF(DataRegularSeason20242025!$D$3:$D$1315,$A29, DataRegularSeason20242025!$K$3:$K$1315)</f>
        <v>75</v>
      </c>
      <c r="AW29">
        <f>AU29-AV29</f>
        <v>-28</v>
      </c>
      <c r="AX29">
        <f>COUNTIFS(DataRegularSeason20242025!$E$3:$E$1315,Table3[[#This Row],[Teams]],DataRegularSeason20242025!$J$3:$J$1315,0)</f>
        <v>3</v>
      </c>
      <c r="AY29">
        <f>SUMIF(DataRegularSeason20242025!$E$3:$E$1315,$A29,DataRegularSeason20242025!$K$3:$K$1315)</f>
        <v>75</v>
      </c>
      <c r="AZ29">
        <f>SUMIF(DataRegularSeason20242025!$E$3:$E$1315,$A29,DataRegularSeason20242025!$J$3:$J$1315)</f>
        <v>69</v>
      </c>
      <c r="BA29">
        <f>AY29-AZ29</f>
        <v>6</v>
      </c>
      <c r="BB29">
        <f>AU29+AY29</f>
        <v>122</v>
      </c>
      <c r="BC29">
        <f>AV29+AZ29</f>
        <v>144</v>
      </c>
      <c r="BD29">
        <f>BB29-BC29</f>
        <v>-22</v>
      </c>
      <c r="BE29" s="17">
        <f>Table3[[#This Row],[GF]]/Table3[[#This Row],[GP]]</f>
        <v>2.652173913043478</v>
      </c>
      <c r="BF29" s="17">
        <f>Table3[[#This Row],[GA]]/Table3[[#This Row],[GP]]</f>
        <v>3.1304347826086958</v>
      </c>
      <c r="BG29" s="17">
        <f>(Table3[[#This Row],[GF]]-Table3[[#This Row],[GA]])/Table3[[#This Row],[GP]]</f>
        <v>-0.47826086956521741</v>
      </c>
      <c r="BH29" s="49" t="str">
        <f>_xlfn.CONCAT(TEXT(Table3[[#This Row],[W_H]], "0"), "-", TEXT(Table3[[#This Row],[RL_H]],"0"), "-", TEXT(Table3[[#This Row],[OTL_H]]+Table3[[#This Row],[SOL_H]], "0"))</f>
        <v>12-8-3</v>
      </c>
      <c r="BI29" s="49" t="str">
        <f>_xlfn.CONCAT(TEXT(Table3[[#This Row],[W_A]], "0"), "-", TEXT(Table3[[#This Row],[RL_A]],"0"), "-", TEXT(Table3[[#This Row],[OTL_A]]+Table3[[#This Row],[SOL_A]], "0"))</f>
        <v>5-14-4</v>
      </c>
      <c r="BJ29" s="49">
        <f>((2*(Table3[[#This Row],[W_H]]))+Table3[[#This Row],[OTL_H]]+Table3[[#This Row],[SOL_H]])/(2*Table3[[#This Row],[GP_H]])</f>
        <v>0.58695652173913049</v>
      </c>
      <c r="BK29" s="49">
        <f>((2*(Table3[[#This Row],[W_A]]))+Table3[[#This Row],[OTL_A]]+Table3[[#This Row],[SOL_A]])/(2*Table3[[#This Row],[GP_A]])</f>
        <v>0.30434782608695654</v>
      </c>
      <c r="BL29" s="21">
        <f>(Table3[[#This Row],[W]]*$CG$3)+(Table3[[#This Row],[L]]*$CG$4)+(Table3[[#This Row],[GF]]*$CG$5)+(Table3[[#This Row],[GA]]*$CG$6)</f>
        <v>49.9</v>
      </c>
      <c r="BM29" s="21">
        <f>(82*(((Table3[[#This Row],[PTS%]]*$CG$3)+((1-Table3[[#This Row],[PTS%]])*$CG$4)+(Table3[[#This Row],[GF]]*$CG$5)+(Table3[[#This Row],[GA]]*$CG$6))/Table3[[#This Row],[GP]])) + (Table3[[#This Row],[W]]*$CG$3)+(Table3[[#This Row],[L]]*$CG$4)+(Table3[[#This Row],[GF]]*$CG$5)+(Table3[[#This Row],[GA]]*$CG$6)</f>
        <v>108.88497164461248</v>
      </c>
      <c r="BN29">
        <f>COUNTIFS(DataRegularSeason20242025!$D$3:$D$1315,$A29,DataRegularSeason20242025!$H$3:$H$1315, $A29)</f>
        <v>6</v>
      </c>
      <c r="BO29">
        <f>COUNTIFS(DataRegularSeason20242025!$E$3:$E$1315,$A29,DataRegularSeason20242025!$H$3:$H$1315, $A29)</f>
        <v>13</v>
      </c>
      <c r="BP29">
        <f>BN29+BO29</f>
        <v>19</v>
      </c>
      <c r="BQ29">
        <f>F29-BN29</f>
        <v>17</v>
      </c>
      <c r="BR29">
        <f>H29-BO29</f>
        <v>10</v>
      </c>
      <c r="BS29">
        <f>BQ29+BR29</f>
        <v>27</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21</v>
      </c>
      <c r="B30" t="s">
        <v>98</v>
      </c>
      <c r="C30" t="s">
        <v>99</v>
      </c>
      <c r="D30">
        <f>COUNTIFS(DataRegularSeason20242025!$D$3:$D$1315,$A30,DataRegularSeason20242025!$R$3:$R$1315,1,DataRegularSeason20242025!$N$3:$N$1315,1) + COUNTIFS(DataRegularSeason20242025!$E$3:$E$1315,$A30,DataRegularSeason20242025!$R$3:$R$1315,1,DataRegularSeason20242025!$N$3:$N$1315,1)</f>
        <v>44</v>
      </c>
      <c r="E30" s="15">
        <f>Table3[[#This Row],[Watched]]/Table3[[#This Row],[GP]]</f>
        <v>0.89795918367346939</v>
      </c>
      <c r="F30">
        <f>COUNTIFS(DataRegularSeason20242025!$N$3:$N$1315,1,DataRegularSeason20242025!$D$3:$D$1315,$A30)</f>
        <v>24</v>
      </c>
      <c r="G30">
        <f>41-Table3[[#This Row],[GP_A]]</f>
        <v>17</v>
      </c>
      <c r="H30">
        <f>COUNTIFS(DataRegularSeason20242025!$E$3:$E$1315,$A30,DataRegularSeason20242025!$N$3:$N$1315,1)</f>
        <v>25</v>
      </c>
      <c r="I30">
        <f>41-Table3[[#This Row],[GP_H]]</f>
        <v>16</v>
      </c>
      <c r="J30">
        <f>F30+H30</f>
        <v>49</v>
      </c>
      <c r="K30">
        <f>82-Table3[[#This Row],[GP]]</f>
        <v>33</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16</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3</v>
      </c>
      <c r="T30">
        <f>COUNTIFS(DataRegularSeason20242025!$E$3:$E$1315,$A30, DataRegularSeason20242025!$L$3:$L$1315, $A30, DataRegularSeason20242025!$N$3:$N$1315,1)</f>
        <v>12</v>
      </c>
      <c r="U30">
        <f>COUNTIFS(DataRegularSeason20242025!$E$3:$E$1315,$A30, DataRegularSeason20242025!$L$3:$L$1315, $A30,DataRegularSeason20242025!$N$3:$N$1315,1,DataRegularSeason20242025!$M$3:$M$1315,"REG")</f>
        <v>7</v>
      </c>
      <c r="V30">
        <f>COUNTIFS(DataRegularSeason20242025!$E$3:$E$1315,$A30, DataRegularSeason20242025!$L$3:$L$1315, $A30,DataRegularSeason20242025!$N$3:$N$1315,1,DataRegularSeason20242025!$M$3:$M$1315,"OT")</f>
        <v>4</v>
      </c>
      <c r="W30">
        <f>COUNTIFS(DataRegularSeason20242025!$E$3:$E$1315,$A30, DataRegularSeason20242025!$L$3:$L$1315, $A30,DataRegularSeason20242025!$N$3:$N$1315,1,DataRegularSeason20242025!$M$3:$M$1315,"SO")</f>
        <v>1</v>
      </c>
      <c r="X30">
        <f>H30-T30</f>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20</v>
      </c>
      <c r="AC30">
        <f>Table3[[#This Row],[L_A]]+Table3[[#This Row],[L_H]]</f>
        <v>29</v>
      </c>
      <c r="AD30">
        <f>Table3[[#This Row],[RW_A]]+Table3[[#This Row],[RW_H]]</f>
        <v>14</v>
      </c>
      <c r="AE30">
        <f>Table3[[#This Row],[RL_A]]+Table3[[#This Row],[RL_H]]</f>
        <v>21</v>
      </c>
      <c r="AF30">
        <f>Table3[[#This Row],[OTW_A]]+Table3[[#This Row],[OTW_H]]</f>
        <v>5</v>
      </c>
      <c r="AG30">
        <f>Table3[[#This Row],[OTL_A]]+Table3[[#This Row],[OTL_H]]</f>
        <v>4</v>
      </c>
      <c r="AH30">
        <f>Table3[[#This Row],[SOW_A]]+Table3[[#This Row],[SOW_H]]</f>
        <v>1</v>
      </c>
      <c r="AI30">
        <f>Table3[[#This Row],[SOL_A]]+Table3[[#This Row],[SOL_H]]</f>
        <v>4</v>
      </c>
      <c r="AJ30" s="20" t="str">
        <f>_xlfn.CONCAT(TEXT(Table3[[#This Row],[OTW]]+Table3[[#This Row],[SOW]], "0"), "-", TEXT(Table3[[#This Row],[OTL]]+Table3[[#This Row],[SOL]],"0"))</f>
        <v>6-8</v>
      </c>
      <c r="AK30">
        <f>(2*(Table3[[#This Row],[W_A]]+Table3[[#This Row],[W_H]]))+Table3[[#This Row],[OTL_A]]+Table3[[#This Row],[SOL_A]]+Table3[[#This Row],[OTL_H]]+Table3[[#This Row],[SOL_H]]</f>
        <v>48</v>
      </c>
      <c r="AL30">
        <f>(3*(Table3[[#This Row],[RW_A]]+Table3[[#This Row],[RW_H]]))+(2*(Table3[[#This Row],[OTW_A]]+Table3[[#This Row],[SOW_A]]+Table3[[#This Row],[OTW_H]]+Table3[[#This Row],[SOW_H]]))+Table3[[#This Row],[OTL_A]]+Table3[[#This Row],[SOL_A]]+Table3[[#This Row],[OTL_H]]+Table3[[#This Row],[SOL_H]]</f>
        <v>62</v>
      </c>
      <c r="AM30" s="15">
        <f>Table3[[#This Row],[PTS]]/(2*Table3[[#This Row],[GP]])</f>
        <v>0.48979591836734693</v>
      </c>
      <c r="AN30" s="15">
        <f>Table3[[#This Row],[PTS2]]/(3*Table3[[#This Row],[GP]])</f>
        <v>0.42176870748299322</v>
      </c>
      <c r="AO30">
        <f>(2*Table3[[#This Row],[GR]])+Table3[[#This Row],[PTS]]</f>
        <v>114</v>
      </c>
      <c r="AP30">
        <f>(3*Table3[[#This Row],[GR]])+Table3[[#This Row],[PTS2]]</f>
        <v>161</v>
      </c>
      <c r="AQ30">
        <f>Table3[[#This Row],[PTS]]+(2 * Table3[[#This Row],[GR]] * Table3[[#This Row],[PTS%]])</f>
        <v>80.326530612244895</v>
      </c>
      <c r="AR30">
        <f>Table3[[#This Row],[PTS2]]+(3 * Table3[[#This Row],[GR]] * Table3[[#This Row],[PTS%2]])</f>
        <v>103.75510204081633</v>
      </c>
      <c r="AS30" s="20" t="str">
        <f>_xlfn.CONCAT(TEXT(Table3[[#This Row],[W]], "0"), "-", TEXT(Table3[[#This Row],[RL]],"0"), "-", TEXT(Table3[[#This Row],[OTL]]+Table3[[#This Row],[SOL]], "0"))</f>
        <v>20-21-8</v>
      </c>
      <c r="AT30">
        <f>COUNTIFS(DataRegularSeason20242025!$D$3:$D$1315,Table3[[#This Row],[Teams]],DataRegularSeason20242025!$K$3:$K$1315,0)</f>
        <v>0</v>
      </c>
      <c r="AU30">
        <f>SUMIF(DataRegularSeason20242025!$D$3:$D$1315,$A30, DataRegularSeason20242025!$J$3:$J$1315)</f>
        <v>74</v>
      </c>
      <c r="AV30">
        <f>SUMIF(DataRegularSeason20242025!$D$3:$D$1315,$A30, DataRegularSeason20242025!$K$3:$K$1315)</f>
        <v>86</v>
      </c>
      <c r="AW30">
        <f>AU30-AV30</f>
        <v>-12</v>
      </c>
      <c r="AX30">
        <f>COUNTIFS(DataRegularSeason20242025!$E$3:$E$1315,Table3[[#This Row],[Teams]],DataRegularSeason20242025!$J$3:$J$1315,0)</f>
        <v>0</v>
      </c>
      <c r="AY30">
        <f>SUMIF(DataRegularSeason20242025!$E$3:$E$1315,$A30,DataRegularSeason20242025!$K$3:$K$1315)</f>
        <v>74</v>
      </c>
      <c r="AZ30">
        <f>SUMIF(DataRegularSeason20242025!$E$3:$E$1315,$A30,DataRegularSeason20242025!$J$3:$J$1315)</f>
        <v>94</v>
      </c>
      <c r="BA30">
        <f>AY30-AZ30</f>
        <v>-20</v>
      </c>
      <c r="BB30">
        <f>AU30+AY30</f>
        <v>148</v>
      </c>
      <c r="BC30">
        <f>AV30+AZ30</f>
        <v>180</v>
      </c>
      <c r="BD30">
        <f>BB30-BC30</f>
        <v>-32</v>
      </c>
      <c r="BE30" s="17">
        <f>Table3[[#This Row],[GF]]/Table3[[#This Row],[GP]]</f>
        <v>3.0204081632653059</v>
      </c>
      <c r="BF30" s="17">
        <f>Table3[[#This Row],[GA]]/Table3[[#This Row],[GP]]</f>
        <v>3.6734693877551021</v>
      </c>
      <c r="BG30" s="17">
        <f>(Table3[[#This Row],[GF]]-Table3[[#This Row],[GA]])/Table3[[#This Row],[GP]]</f>
        <v>-0.65306122448979587</v>
      </c>
      <c r="BH30" s="49" t="str">
        <f>_xlfn.CONCAT(TEXT(Table3[[#This Row],[W_H]], "0"), "-", TEXT(Table3[[#This Row],[RL_H]],"0"), "-", TEXT(Table3[[#This Row],[OTL_H]]+Table3[[#This Row],[SOL_H]], "0"))</f>
        <v>12-10-3</v>
      </c>
      <c r="BI30" s="49" t="str">
        <f>_xlfn.CONCAT(TEXT(Table3[[#This Row],[W_A]], "0"), "-", TEXT(Table3[[#This Row],[RL_A]],"0"), "-", TEXT(Table3[[#This Row],[OTL_A]]+Table3[[#This Row],[SOL_A]], "0"))</f>
        <v>8-11-5</v>
      </c>
      <c r="BJ30" s="49">
        <f>((2*(Table3[[#This Row],[W_H]]))+Table3[[#This Row],[OTL_H]]+Table3[[#This Row],[SOL_H]])/(2*Table3[[#This Row],[GP_H]])</f>
        <v>0.54</v>
      </c>
      <c r="BK30" s="49">
        <f>((2*(Table3[[#This Row],[W_A]]))+Table3[[#This Row],[OTL_A]]+Table3[[#This Row],[SOL_A]])/(2*Table3[[#This Row],[GP_A]])</f>
        <v>0.4375</v>
      </c>
      <c r="BL30" s="21">
        <f>(Table3[[#This Row],[W]]*$CG$3)+(Table3[[#This Row],[L]]*$CG$4)+(Table3[[#This Row],[GF]]*$CG$5)+(Table3[[#This Row],[GA]]*$CG$6)</f>
        <v>58.9</v>
      </c>
      <c r="BM30" s="21">
        <f>(82*(((Table3[[#This Row],[PTS%]]*$CG$3)+((1-Table3[[#This Row],[PTS%]])*$CG$4)+(Table3[[#This Row],[GF]]*$CG$5)+(Table3[[#This Row],[GA]]*$CG$6))/Table3[[#This Row],[GP]])) + (Table3[[#This Row],[W]]*$CG$3)+(Table3[[#This Row],[L]]*$CG$4)+(Table3[[#This Row],[GF]]*$CG$5)+(Table3[[#This Row],[GA]]*$CG$6)</f>
        <v>126.83944189920867</v>
      </c>
      <c r="BN30">
        <f>COUNTIFS(DataRegularSeason20242025!$D$3:$D$1315,$A30,DataRegularSeason20242025!$H$3:$H$1315, $A30)</f>
        <v>11</v>
      </c>
      <c r="BO30">
        <f>COUNTIFS(DataRegularSeason20242025!$E$3:$E$1315,$A30,DataRegularSeason20242025!$H$3:$H$1315, $A30)</f>
        <v>11</v>
      </c>
      <c r="BP30">
        <f>BN30+BO30</f>
        <v>22</v>
      </c>
      <c r="BQ30">
        <f>F30-BN30</f>
        <v>13</v>
      </c>
      <c r="BR30">
        <f>H30-BO30</f>
        <v>14</v>
      </c>
      <c r="BS30">
        <f>BQ30+BR30</f>
        <v>27</v>
      </c>
      <c r="BV30">
        <v>2017</v>
      </c>
      <c r="BW30" t="str">
        <f>INDEX(Table2[AwayTeam], Table3[[#This Row],[Column2]])</f>
        <v>NSH</v>
      </c>
      <c r="BX30">
        <f>LARGE((Table2[[#This Row],[AwayTeam]]=Table3[[#This Row],[Teams]]), 1)</f>
        <v>0</v>
      </c>
      <c r="CD30" s="66"/>
      <c r="CE30" s="128" t="s">
        <v>15</v>
      </c>
      <c r="CF30" s="129"/>
      <c r="CG30" s="96"/>
      <c r="CH30" s="96"/>
      <c r="CI30" s="96"/>
      <c r="CJ30" s="96"/>
      <c r="CK30" s="96"/>
      <c r="CL30" s="96"/>
      <c r="CM30" s="96"/>
      <c r="CN30" s="96"/>
      <c r="CO30" s="96"/>
      <c r="CP30" s="96"/>
      <c r="CQ30" s="97"/>
    </row>
    <row r="31" spans="1:95" ht="15.75" thickBot="1" x14ac:dyDescent="0.3">
      <c r="A31" t="s">
        <v>47</v>
      </c>
      <c r="B31" t="s">
        <v>97</v>
      </c>
      <c r="C31" t="s">
        <v>100</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0.80434782608695654</v>
      </c>
      <c r="F31">
        <f>COUNTIFS(DataRegularSeason20242025!$N$3:$N$1315,1,DataRegularSeason20242025!$D$3:$D$1315,$A31)</f>
        <v>24</v>
      </c>
      <c r="G31">
        <f>41-Table3[[#This Row],[GP_A]]</f>
        <v>17</v>
      </c>
      <c r="H31">
        <f>COUNTIFS(DataRegularSeason20242025!$E$3:$E$1315,$A31,DataRegularSeason20242025!$N$3:$N$1315,1)</f>
        <v>22</v>
      </c>
      <c r="I31">
        <f>41-Table3[[#This Row],[GP_H]]</f>
        <v>19</v>
      </c>
      <c r="J31">
        <f>F31+H31</f>
        <v>46</v>
      </c>
      <c r="K31">
        <f>82-Table3[[#This Row],[GP]]</f>
        <v>36</v>
      </c>
      <c r="L31">
        <f>COUNTIFS(DataRegularSeason20242025!$D$3:$D$1315,$A31, DataRegularSeason20242025!$L$3:$L$1315, $A31,DataRegularSeason20242025!$N$3:$N$1315,1)</f>
        <v>9</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3</v>
      </c>
      <c r="O31">
        <f>COUNTIFS(DataRegularSeason20242025!$D$3:$D$1315,$A31, DataRegularSeason20242025!$L$3:$L$1315, $A31,DataRegularSeason20242025!$N$3:$N$1315,1,DataRegularSeason20242025!$M$3:$M$1315,"SO")</f>
        <v>1</v>
      </c>
      <c r="P31">
        <f>F31-L31</f>
        <v>15</v>
      </c>
      <c r="Q31">
        <f>COUNTIFS(DataRegularSeason20242025!$D$3:$D$1315,$A31, DataRegularSeason20242025!$S$3:$S$1315, $A31,DataRegularSeason20242025!$M$3:$M$1315,"REG")</f>
        <v>11</v>
      </c>
      <c r="R31">
        <f>COUNTIFS(DataRegularSeason20242025!$D$3:$D$1315,$A31, DataRegularSeason20242025!$S$3:$S$1315, $A31,DataRegularSeason20242025!$M$3:$M$1315,"OT")</f>
        <v>2</v>
      </c>
      <c r="S31">
        <f>COUNTIFS(DataRegularSeason20242025!$D$3:$D$1315,$A31, DataRegularSeason20242025!$S$3:$S$1315, $A31,DataRegularSeason20242025!$M$3:$M$1315,"SO")</f>
        <v>2</v>
      </c>
      <c r="T31">
        <f>COUNTIFS(DataRegularSeason20242025!$E$3:$E$1315,$A31, DataRegularSeason20242025!$L$3:$L$1315, $A31, DataRegularSeason20242025!$N$3:$N$1315,1)</f>
        <v>9</v>
      </c>
      <c r="U31">
        <f>COUNTIFS(DataRegularSeason20242025!$E$3:$E$1315,$A31, DataRegularSeason20242025!$L$3:$L$1315, $A31,DataRegularSeason20242025!$N$3:$N$1315,1,DataRegularSeason20242025!$M$3:$M$1315,"REG")</f>
        <v>7</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13</v>
      </c>
      <c r="Y31">
        <f>COUNTIFS(DataRegularSeason20242025!$E$3:$E$1315,$A31, DataRegularSeason20242025!$S$3:$S$1315, $A31,DataRegularSeason20242025!$M$3:$M$1315,"REG")</f>
        <v>11</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18</v>
      </c>
      <c r="AC31">
        <f>Table3[[#This Row],[L_A]]+Table3[[#This Row],[L_H]]</f>
        <v>28</v>
      </c>
      <c r="AD31">
        <f>Table3[[#This Row],[RW_A]]+Table3[[#This Row],[RW_H]]</f>
        <v>12</v>
      </c>
      <c r="AE31">
        <f>Table3[[#This Row],[RL_A]]+Table3[[#This Row],[RL_H]]</f>
        <v>22</v>
      </c>
      <c r="AF31">
        <f>Table3[[#This Row],[OTW_A]]+Table3[[#This Row],[OTW_H]]</f>
        <v>4</v>
      </c>
      <c r="AG31">
        <f>Table3[[#This Row],[OTL_A]]+Table3[[#This Row],[OTL_H]]</f>
        <v>4</v>
      </c>
      <c r="AH31">
        <f>Table3[[#This Row],[SOW_A]]+Table3[[#This Row],[SOW_H]]</f>
        <v>2</v>
      </c>
      <c r="AI31">
        <f>Table3[[#This Row],[SOL_A]]+Table3[[#This Row],[SOL_H]]</f>
        <v>2</v>
      </c>
      <c r="AJ31" s="20" t="str">
        <f>_xlfn.CONCAT(TEXT(Table3[[#This Row],[OTW]]+Table3[[#This Row],[SOW]], "0"), "-", TEXT(Table3[[#This Row],[OTL]]+Table3[[#This Row],[SOL]],"0"))</f>
        <v>6-6</v>
      </c>
      <c r="AK31">
        <f>(2*(Table3[[#This Row],[W_A]]+Table3[[#This Row],[W_H]]))+Table3[[#This Row],[OTL_A]]+Table3[[#This Row],[SOL_A]]+Table3[[#This Row],[OTL_H]]+Table3[[#This Row],[SOL_H]]</f>
        <v>42</v>
      </c>
      <c r="AL31">
        <f>(3*(Table3[[#This Row],[RW_A]]+Table3[[#This Row],[RW_H]]))+(2*(Table3[[#This Row],[OTW_A]]+Table3[[#This Row],[SOW_A]]+Table3[[#This Row],[OTW_H]]+Table3[[#This Row],[SOW_H]]))+Table3[[#This Row],[OTL_A]]+Table3[[#This Row],[SOL_A]]+Table3[[#This Row],[OTL_H]]+Table3[[#This Row],[SOL_H]]</f>
        <v>54</v>
      </c>
      <c r="AM31" s="15">
        <f>Table3[[#This Row],[PTS]]/(2*Table3[[#This Row],[GP]])</f>
        <v>0.45652173913043476</v>
      </c>
      <c r="AN31" s="15">
        <f>Table3[[#This Row],[PTS2]]/(3*Table3[[#This Row],[GP]])</f>
        <v>0.39130434782608697</v>
      </c>
      <c r="AO31">
        <f>(2*Table3[[#This Row],[GR]])+Table3[[#This Row],[PTS]]</f>
        <v>114</v>
      </c>
      <c r="AP31">
        <f>(3*Table3[[#This Row],[GR]])+Table3[[#This Row],[PTS2]]</f>
        <v>162</v>
      </c>
      <c r="AQ31">
        <f>Table3[[#This Row],[PTS]]+(2 * Table3[[#This Row],[GR]] * Table3[[#This Row],[PTS%]])</f>
        <v>74.869565217391312</v>
      </c>
      <c r="AR31">
        <f>Table3[[#This Row],[PTS2]]+(3 * Table3[[#This Row],[GR]] * Table3[[#This Row],[PTS%2]])</f>
        <v>96.260869565217391</v>
      </c>
      <c r="AS31" s="20" t="str">
        <f>_xlfn.CONCAT(TEXT(Table3[[#This Row],[W]], "0"), "-", TEXT(Table3[[#This Row],[RL]],"0"), "-", TEXT(Table3[[#This Row],[OTL]]+Table3[[#This Row],[SOL]], "0"))</f>
        <v>18-22-6</v>
      </c>
      <c r="AT31">
        <f>COUNTIFS(DataRegularSeason20242025!$D$3:$D$1315,Table3[[#This Row],[Teams]],DataRegularSeason20242025!$K$3:$K$1315,0)</f>
        <v>1</v>
      </c>
      <c r="AU31">
        <f>SUMIF(DataRegularSeason20242025!$D$3:$D$1315,$A31, DataRegularSeason20242025!$J$3:$J$1315)</f>
        <v>54</v>
      </c>
      <c r="AV31">
        <f>SUMIF(DataRegularSeason20242025!$D$3:$D$1315,$A31, DataRegularSeason20242025!$K$3:$K$1315)</f>
        <v>75</v>
      </c>
      <c r="AW31">
        <f>AU31-AV31</f>
        <v>-21</v>
      </c>
      <c r="AX31">
        <f>COUNTIFS(DataRegularSeason20242025!$E$3:$E$1315,Table3[[#This Row],[Teams]],DataRegularSeason20242025!$J$3:$J$1315,0)</f>
        <v>0</v>
      </c>
      <c r="AY31">
        <f>SUMIF(DataRegularSeason20242025!$E$3:$E$1315,$A31,DataRegularSeason20242025!$K$3:$K$1315)</f>
        <v>57</v>
      </c>
      <c r="AZ31">
        <f>SUMIF(DataRegularSeason20242025!$E$3:$E$1315,$A31,DataRegularSeason20242025!$J$3:$J$1315)</f>
        <v>70</v>
      </c>
      <c r="BA31">
        <f>AY31-AZ31</f>
        <v>-13</v>
      </c>
      <c r="BB31">
        <f>AU31+AY31</f>
        <v>111</v>
      </c>
      <c r="BC31">
        <f>AV31+AZ31</f>
        <v>145</v>
      </c>
      <c r="BD31">
        <f>BB31-BC31</f>
        <v>-34</v>
      </c>
      <c r="BE31" s="17">
        <f>Table3[[#This Row],[GF]]/Table3[[#This Row],[GP]]</f>
        <v>2.4130434782608696</v>
      </c>
      <c r="BF31" s="17">
        <f>Table3[[#This Row],[GA]]/Table3[[#This Row],[GP]]</f>
        <v>3.152173913043478</v>
      </c>
      <c r="BG31" s="17">
        <f>(Table3[[#This Row],[GF]]-Table3[[#This Row],[GA]])/Table3[[#This Row],[GP]]</f>
        <v>-0.73913043478260865</v>
      </c>
      <c r="BH31" s="49" t="str">
        <f>_xlfn.CONCAT(TEXT(Table3[[#This Row],[W_H]], "0"), "-", TEXT(Table3[[#This Row],[RL_H]],"0"), "-", TEXT(Table3[[#This Row],[OTL_H]]+Table3[[#This Row],[SOL_H]], "0"))</f>
        <v>9-11-2</v>
      </c>
      <c r="BI31" s="49" t="str">
        <f>_xlfn.CONCAT(TEXT(Table3[[#This Row],[W_A]], "0"), "-", TEXT(Table3[[#This Row],[RL_A]],"0"), "-", TEXT(Table3[[#This Row],[OTL_A]]+Table3[[#This Row],[SOL_A]], "0"))</f>
        <v>9-11-4</v>
      </c>
      <c r="BJ31" s="49">
        <f>((2*(Table3[[#This Row],[W_H]]))+Table3[[#This Row],[OTL_H]]+Table3[[#This Row],[SOL_H]])/(2*Table3[[#This Row],[GP_H]])</f>
        <v>0.45454545454545453</v>
      </c>
      <c r="BK31" s="49">
        <f>((2*(Table3[[#This Row],[W_A]]))+Table3[[#This Row],[OTL_A]]+Table3[[#This Row],[SOL_A]])/(2*Table3[[#This Row],[GP_A]])</f>
        <v>0.45833333333333331</v>
      </c>
      <c r="BL31" s="21">
        <f>(Table3[[#This Row],[W]]*$CG$3)+(Table3[[#This Row],[L]]*$CG$4)+(Table3[[#This Row],[GF]]*$CG$5)+(Table3[[#This Row],[GA]]*$CG$6)</f>
        <v>48.55</v>
      </c>
      <c r="BM31" s="21">
        <f>(82*(((Table3[[#This Row],[PTS%]]*$CG$3)+((1-Table3[[#This Row],[PTS%]])*$CG$4)+(Table3[[#This Row],[GF]]*$CG$5)+(Table3[[#This Row],[GA]]*$CG$6))/Table3[[#This Row],[GP]])) + (Table3[[#This Row],[W]]*$CG$3)+(Table3[[#This Row],[L]]*$CG$4)+(Table3[[#This Row],[GF]]*$CG$5)+(Table3[[#This Row],[GA]]*$CG$6)</f>
        <v>104.77580340264652</v>
      </c>
      <c r="BN31">
        <f>COUNTIFS(DataRegularSeason20242025!$D$3:$D$1315,$A31,DataRegularSeason20242025!$H$3:$H$1315, $A31)</f>
        <v>8</v>
      </c>
      <c r="BO31">
        <f>COUNTIFS(DataRegularSeason20242025!$E$3:$E$1315,$A31,DataRegularSeason20242025!$H$3:$H$1315, $A31)</f>
        <v>7</v>
      </c>
      <c r="BP31">
        <f>BN31+BO31</f>
        <v>15</v>
      </c>
      <c r="BQ31">
        <f>F31-BN31</f>
        <v>16</v>
      </c>
      <c r="BR31">
        <f>H31-BO31</f>
        <v>15</v>
      </c>
      <c r="BS31">
        <f>BQ31+BR31</f>
        <v>31</v>
      </c>
      <c r="BT31" s="6">
        <f>(BQ31+BN31)</f>
        <v>24</v>
      </c>
      <c r="BU31" s="6"/>
      <c r="BV31">
        <v>2007</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41</v>
      </c>
      <c r="E32" s="15">
        <f>Table3[[#This Row],[Watched]]/Table3[[#This Row],[GP]]</f>
        <v>0.87234042553191493</v>
      </c>
      <c r="F32">
        <f>COUNTIFS(DataRegularSeason20242025!$N$3:$N$1315,1,DataRegularSeason20242025!$D$3:$D$1315,$A32)</f>
        <v>23</v>
      </c>
      <c r="G32">
        <f>41-Table3[[#This Row],[GP_A]]</f>
        <v>18</v>
      </c>
      <c r="H32">
        <f>COUNTIFS(DataRegularSeason20242025!$E$3:$E$1315,$A32,DataRegularSeason20242025!$N$3:$N$1315,1)</f>
        <v>24</v>
      </c>
      <c r="I32">
        <f>41-Table3[[#This Row],[GP_H]]</f>
        <v>17</v>
      </c>
      <c r="J32">
        <f>F32+H32</f>
        <v>47</v>
      </c>
      <c r="K32">
        <f>82-Table3[[#This Row],[GP]]</f>
        <v>35</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18</v>
      </c>
      <c r="Q32">
        <f>COUNTIFS(DataRegularSeason20242025!$D$3:$D$1315,$A32, DataRegularSeason20242025!$S$3:$S$1315, $A32,DataRegularSeason20242025!$M$3:$M$1315,"REG")</f>
        <v>15</v>
      </c>
      <c r="R32">
        <f>COUNTIFS(DataRegularSeason20242025!$D$3:$D$1315,$A32, DataRegularSeason20242025!$S$3:$S$1315, $A32,DataRegularSeason20242025!$M$3:$M$1315,"OT")</f>
        <v>2</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9</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14</v>
      </c>
      <c r="Y32">
        <f>COUNTIFS(DataRegularSeason20242025!$E$3:$E$1315,$A32, DataRegularSeason20242025!$S$3:$S$1315, $A32,DataRegularSeason20242025!$M$3:$M$1315,"REG")</f>
        <v>13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15</v>
      </c>
      <c r="AC32">
        <f>Table3[[#This Row],[L_A]]+Table3[[#This Row],[L_H]]</f>
        <v>32</v>
      </c>
      <c r="AD32">
        <f>Table3[[#This Row],[RW_A]]+Table3[[#This Row],[RW_H]]</f>
        <v>13</v>
      </c>
      <c r="AE32">
        <f>Table3[[#This Row],[RL_A]]+Table3[[#This Row],[RL_H]]</f>
        <v>28</v>
      </c>
      <c r="AF32">
        <f>Table3[[#This Row],[OTW_A]]+Table3[[#This Row],[OTW_H]]</f>
        <v>1</v>
      </c>
      <c r="AG32">
        <f>Table3[[#This Row],[OTL_A]]+Table3[[#This Row],[OTL_H]]</f>
        <v>3</v>
      </c>
      <c r="AH32">
        <f>Table3[[#This Row],[SOW_A]]+Table3[[#This Row],[SOW_H]]</f>
        <v>1</v>
      </c>
      <c r="AI32">
        <f>Table3[[#This Row],[SOL_A]]+Table3[[#This Row],[SOL_H]]</f>
        <v>1</v>
      </c>
      <c r="AJ32" s="20" t="str">
        <f>_xlfn.CONCAT(TEXT(Table3[[#This Row],[OTW]]+Table3[[#This Row],[SOW]], "0"), "-", TEXT(Table3[[#This Row],[OTL]]+Table3[[#This Row],[SOL]],"0"))</f>
        <v>2-4</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47</v>
      </c>
      <c r="AM32" s="15">
        <f>Table3[[#This Row],[PTS]]/(2*Table3[[#This Row],[GP]])</f>
        <v>0.36170212765957449</v>
      </c>
      <c r="AN32" s="15">
        <f>Table3[[#This Row],[PTS2]]/(3*Table3[[#This Row],[GP]])</f>
        <v>0.33333333333333331</v>
      </c>
      <c r="AO32">
        <f>(2*Table3[[#This Row],[GR]])+Table3[[#This Row],[PTS]]</f>
        <v>104</v>
      </c>
      <c r="AP32">
        <f>(3*Table3[[#This Row],[GR]])+Table3[[#This Row],[PTS2]]</f>
        <v>152</v>
      </c>
      <c r="AQ32">
        <f>Table3[[#This Row],[PTS]]+(2 * Table3[[#This Row],[GR]] * Table3[[#This Row],[PTS%]])</f>
        <v>59.319148936170215</v>
      </c>
      <c r="AR32">
        <f>Table3[[#This Row],[PTS2]]+(3 * Table3[[#This Row],[GR]] * Table3[[#This Row],[PTS%2]])</f>
        <v>82</v>
      </c>
      <c r="AS32" s="20" t="str">
        <f>_xlfn.CONCAT(TEXT(Table3[[#This Row],[W]], "0"), "-", TEXT(Table3[[#This Row],[RL]],"0"), "-", TEXT(Table3[[#This Row],[OTL]]+Table3[[#This Row],[SOL]], "0"))</f>
        <v>15-28-4</v>
      </c>
      <c r="AT32">
        <f>COUNTIFS(DataRegularSeason20242025!$D$3:$D$1315,Table3[[#This Row],[Teams]],DataRegularSeason20242025!$K$3:$K$1315,0)</f>
        <v>0</v>
      </c>
      <c r="AU32">
        <f>SUMIF(DataRegularSeason20242025!$D$3:$D$1315,$A32, DataRegularSeason20242025!$J$3:$J$1315)</f>
        <v>55</v>
      </c>
      <c r="AV32">
        <f>SUMIF(DataRegularSeason20242025!$D$3:$D$1315,$A32, DataRegularSeason20242025!$K$3:$K$1315)</f>
        <v>80</v>
      </c>
      <c r="AW32">
        <f>AU32-AV32</f>
        <v>-25</v>
      </c>
      <c r="AX32">
        <f>COUNTIFS(DataRegularSeason20242025!$E$3:$E$1315,Table3[[#This Row],[Teams]],DataRegularSeason20242025!$J$3:$J$1315,0)</f>
        <v>0</v>
      </c>
      <c r="AY32">
        <f>SUMIF(DataRegularSeason20242025!$E$3:$E$1315,$A32,DataRegularSeason20242025!$K$3:$K$1315)</f>
        <v>68</v>
      </c>
      <c r="AZ32">
        <f>SUMIF(DataRegularSeason20242025!$E$3:$E$1315,$A32,DataRegularSeason20242025!$J$3:$J$1315)</f>
        <v>82</v>
      </c>
      <c r="BA32">
        <f>AY32-AZ32</f>
        <v>-14</v>
      </c>
      <c r="BB32">
        <f>AU32+AY32</f>
        <v>123</v>
      </c>
      <c r="BC32">
        <f>AV32+AZ32</f>
        <v>162</v>
      </c>
      <c r="BD32">
        <f>BB32-BC32</f>
        <v>-39</v>
      </c>
      <c r="BE32" s="17">
        <f>Table3[[#This Row],[GF]]/Table3[[#This Row],[GP]]</f>
        <v>2.6170212765957448</v>
      </c>
      <c r="BF32" s="17">
        <f>Table3[[#This Row],[GA]]/Table3[[#This Row],[GP]]</f>
        <v>3.4468085106382977</v>
      </c>
      <c r="BG32" s="17">
        <f>(Table3[[#This Row],[GF]]-Table3[[#This Row],[GA]])/Table3[[#This Row],[GP]]</f>
        <v>-0.82978723404255317</v>
      </c>
      <c r="BH32" s="49" t="str">
        <f>_xlfn.CONCAT(TEXT(Table3[[#This Row],[W_H]], "0"), "-", TEXT(Table3[[#This Row],[RL_H]],"0"), "-", TEXT(Table3[[#This Row],[OTL_H]]+Table3[[#This Row],[SOL_H]], "0"))</f>
        <v>10-13-1</v>
      </c>
      <c r="BI32" s="49" t="str">
        <f>_xlfn.CONCAT(TEXT(Table3[[#This Row],[W_A]], "0"), "-", TEXT(Table3[[#This Row],[RL_A]],"0"), "-", TEXT(Table3[[#This Row],[OTL_A]]+Table3[[#This Row],[SOL_A]], "0"))</f>
        <v>5-15-3</v>
      </c>
      <c r="BJ32" s="49">
        <f>((2*(Table3[[#This Row],[W_H]]))+Table3[[#This Row],[OTL_H]]+Table3[[#This Row],[SOL_H]])/(2*Table3[[#This Row],[GP_H]])</f>
        <v>0.4375</v>
      </c>
      <c r="BK32" s="49">
        <f>((2*(Table3[[#This Row],[W_A]]))+Table3[[#This Row],[OTL_A]]+Table3[[#This Row],[SOL_A]])/(2*Table3[[#This Row],[GP_A]])</f>
        <v>0.28260869565217389</v>
      </c>
      <c r="BL32" s="21">
        <f>(Table3[[#This Row],[W]]*$CG$3)+(Table3[[#This Row],[L]]*$CG$4)+(Table3[[#This Row],[GF]]*$CG$5)+(Table3[[#This Row],[GA]]*$CG$6)</f>
        <v>51.75</v>
      </c>
      <c r="BM32" s="21">
        <f>(82*(((Table3[[#This Row],[PTS%]]*$CG$3)+((1-Table3[[#This Row],[PTS%]])*$CG$4)+(Table3[[#This Row],[GF]]*$CG$5)+(Table3[[#This Row],[GA]]*$CG$6))/Table3[[#This Row],[GP]])) + (Table3[[#This Row],[W]]*$CG$3)+(Table3[[#This Row],[L]]*$CG$4)+(Table3[[#This Row],[GF]]*$CG$5)+(Table3[[#This Row],[GA]]*$CG$6)</f>
        <v>112.85280669986417</v>
      </c>
      <c r="BN32">
        <f>COUNTIFS(DataRegularSeason20242025!$D$3:$D$1315,$A32,DataRegularSeason20242025!$H$3:$H$1315, $A32)</f>
        <v>2</v>
      </c>
      <c r="BO32">
        <f>COUNTIFS(DataRegularSeason20242025!$E$3:$E$1315,$A32,DataRegularSeason20242025!$H$3:$H$1315, $A32)</f>
        <v>6</v>
      </c>
      <c r="BP32">
        <f>BN32+BO32</f>
        <v>8</v>
      </c>
      <c r="BQ32">
        <f>F32-BN32</f>
        <v>21</v>
      </c>
      <c r="BR32">
        <f>H32-BO32</f>
        <v>18</v>
      </c>
      <c r="BS32">
        <f>BQ32+BR32</f>
        <v>39</v>
      </c>
      <c r="BV32">
        <v>2015</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-1</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-2</v>
      </c>
      <c r="CK32">
        <f>(COUNTIFS(Table2[AwayTeam],$CE$30, Table2[ActualAwayScore],$CF32, Table2[ActualHomeScore],CK$31)+COUNTIFS(Table2[HomeTeam],$CE$30, Table2[ActualAwayScore],CK$31, Table2[ActualHomeScore],$CF32))*-1</f>
        <v>-2</v>
      </c>
      <c r="CL32">
        <f>(COUNTIFS(Table2[AwayTeam],$CE$30, Table2[ActualAwayScore],$CF32, Table2[ActualHomeScore],CL$31)+COUNTIFS(Table2[HomeTeam],$CE$30, Table2[ActualAwayScore],CL$31, Table2[ActualHomeScore],$CF32))*-1</f>
        <v>0</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41</v>
      </c>
      <c r="E33" s="15">
        <f>Table3[[#This Row],[Watched]]/Table3[[#This Row],[GP]]</f>
        <v>0.82</v>
      </c>
      <c r="F33">
        <f>COUNTIFS(DataRegularSeason20242025!$N$3:$N$1315,1,DataRegularSeason20242025!$D$3:$D$1315,$A33)</f>
        <v>27</v>
      </c>
      <c r="G33">
        <f>41-Table3[[#This Row],[GP_A]]</f>
        <v>14</v>
      </c>
      <c r="H33">
        <f>COUNTIFS(DataRegularSeason20242025!$E$3:$E$1315,$A33,DataRegularSeason20242025!$N$3:$N$1315,1)</f>
        <v>23</v>
      </c>
      <c r="I33">
        <f>41-Table3[[#This Row],[GP_H]]</f>
        <v>18</v>
      </c>
      <c r="J33">
        <f>F33+H33</f>
        <v>50</v>
      </c>
      <c r="K33">
        <f>82-Table3[[#This Row],[GP]]</f>
        <v>32</v>
      </c>
      <c r="L33">
        <f>COUNTIFS(DataRegularSeason20242025!$D$3:$D$1315,$A33, DataRegularSeason20242025!$L$3:$L$1315, $A33,DataRegularSeason20242025!$N$3:$N$1315,1)</f>
        <v>6</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21</v>
      </c>
      <c r="Q33">
        <f>COUNTIFS(DataRegularSeason20242025!$D$3:$D$1315,$A33, DataRegularSeason20242025!$S$3:$S$1315, $A33,DataRegularSeason20242025!$M$3:$M$1315,"REG")</f>
        <v>16</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15</v>
      </c>
      <c r="Y33">
        <f>COUNTIFS(DataRegularSeason20242025!$E$3:$E$1315,$A33, DataRegularSeason20242025!$S$3:$S$1315, $A33,DataRegularSeason20242025!$M$3:$M$1315,"REG")</f>
        <v>14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14</v>
      </c>
      <c r="AC33">
        <f>Table3[[#This Row],[L_A]]+Table3[[#This Row],[L_H]]</f>
        <v>36</v>
      </c>
      <c r="AD33">
        <f>Table3[[#This Row],[RW_A]]+Table3[[#This Row],[RW_H]]</f>
        <v>10</v>
      </c>
      <c r="AE33">
        <f>Table3[[#This Row],[RL_A]]+Table3[[#This Row],[RL_H]]</f>
        <v>30</v>
      </c>
      <c r="AF33">
        <f>Table3[[#This Row],[OTW_A]]+Table3[[#This Row],[OTW_H]]</f>
        <v>4</v>
      </c>
      <c r="AG33">
        <f>Table3[[#This Row],[OTL_A]]+Table3[[#This Row],[OTL_H]]</f>
        <v>2</v>
      </c>
      <c r="AH33">
        <f>Table3[[#This Row],[SOW_A]]+Table3[[#This Row],[SOW_H]]</f>
        <v>0</v>
      </c>
      <c r="AI33">
        <f>Table3[[#This Row],[SOL_A]]+Table3[[#This Row],[SOL_H]]</f>
        <v>4</v>
      </c>
      <c r="AJ33" s="20" t="str">
        <f>_xlfn.CONCAT(TEXT(Table3[[#This Row],[OTW]]+Table3[[#This Row],[SOW]], "0"), "-", TEXT(Table3[[#This Row],[OTL]]+Table3[[#This Row],[SOL]],"0"))</f>
        <v>4-6</v>
      </c>
      <c r="AK33">
        <f>(2*(Table3[[#This Row],[W_A]]+Table3[[#This Row],[W_H]]))+Table3[[#This Row],[OTL_A]]+Table3[[#This Row],[SOL_A]]+Table3[[#This Row],[OTL_H]]+Table3[[#This Row],[SOL_H]]</f>
        <v>34</v>
      </c>
      <c r="AL33">
        <f>(3*(Table3[[#This Row],[RW_A]]+Table3[[#This Row],[RW_H]]))+(2*(Table3[[#This Row],[OTW_A]]+Table3[[#This Row],[SOW_A]]+Table3[[#This Row],[OTW_H]]+Table3[[#This Row],[SOW_H]]))+Table3[[#This Row],[OTL_A]]+Table3[[#This Row],[SOL_A]]+Table3[[#This Row],[OTL_H]]+Table3[[#This Row],[SOL_H]]</f>
        <v>44</v>
      </c>
      <c r="AM33" s="15">
        <f>Table3[[#This Row],[PTS]]/(2*Table3[[#This Row],[GP]])</f>
        <v>0.34</v>
      </c>
      <c r="AN33" s="15">
        <f>Table3[[#This Row],[PTS2]]/(3*Table3[[#This Row],[GP]])</f>
        <v>0.29333333333333333</v>
      </c>
      <c r="AO33">
        <f>(2*Table3[[#This Row],[GR]])+Table3[[#This Row],[PTS]]</f>
        <v>98</v>
      </c>
      <c r="AP33">
        <f>(3*Table3[[#This Row],[GR]])+Table3[[#This Row],[PTS2]]</f>
        <v>140</v>
      </c>
      <c r="AQ33">
        <f>Table3[[#This Row],[PTS]]+(2 * Table3[[#This Row],[GR]] * Table3[[#This Row],[PTS%]])</f>
        <v>55.760000000000005</v>
      </c>
      <c r="AR33">
        <f>Table3[[#This Row],[PTS2]]+(3 * Table3[[#This Row],[GR]] * Table3[[#This Row],[PTS%2]])</f>
        <v>72.16</v>
      </c>
      <c r="AS33" s="20" t="str">
        <f>_xlfn.CONCAT(TEXT(Table3[[#This Row],[W]], "0"), "-", TEXT(Table3[[#This Row],[RL]],"0"), "-", TEXT(Table3[[#This Row],[OTL]]+Table3[[#This Row],[SOL]], "0"))</f>
        <v>14-30-6</v>
      </c>
      <c r="AT33">
        <f>COUNTIFS(DataRegularSeason20242025!$D$3:$D$1315,Table3[[#This Row],[Teams]],DataRegularSeason20242025!$K$3:$K$1315,0)</f>
        <v>1</v>
      </c>
      <c r="AU33">
        <f>SUMIF(DataRegularSeason20242025!$D$3:$D$1315,$A33, DataRegularSeason20242025!$J$3:$J$1315)</f>
        <v>67</v>
      </c>
      <c r="AV33">
        <f>SUMIF(DataRegularSeason20242025!$D$3:$D$1315,$A33, DataRegularSeason20242025!$K$3:$K$1315)</f>
        <v>104</v>
      </c>
      <c r="AW33">
        <f>AU33-AV33</f>
        <v>-37</v>
      </c>
      <c r="AX33">
        <f>COUNTIFS(DataRegularSeason20242025!$E$3:$E$1315,Table3[[#This Row],[Teams]],DataRegularSeason20242025!$J$3:$J$1315,0)</f>
        <v>0</v>
      </c>
      <c r="AY33">
        <f>SUMIF(DataRegularSeason20242025!$E$3:$E$1315,$A33,DataRegularSeason20242025!$K$3:$K$1315)</f>
        <v>63</v>
      </c>
      <c r="AZ33">
        <f>SUMIF(DataRegularSeason20242025!$E$3:$E$1315,$A33,DataRegularSeason20242025!$J$3:$J$1315)</f>
        <v>78</v>
      </c>
      <c r="BA33">
        <f>AY33-AZ33</f>
        <v>-15</v>
      </c>
      <c r="BB33">
        <f>AU33+AY33</f>
        <v>130</v>
      </c>
      <c r="BC33">
        <f>AV33+AZ33</f>
        <v>182</v>
      </c>
      <c r="BD33">
        <f>BB33-BC33</f>
        <v>-52</v>
      </c>
      <c r="BE33" s="17">
        <f>Table3[[#This Row],[GF]]/Table3[[#This Row],[GP]]</f>
        <v>2.6</v>
      </c>
      <c r="BF33" s="17">
        <f>Table3[[#This Row],[GA]]/Table3[[#This Row],[GP]]</f>
        <v>3.64</v>
      </c>
      <c r="BG33" s="17">
        <f>(Table3[[#This Row],[GF]]-Table3[[#This Row],[GA]])/Table3[[#This Row],[GP]]</f>
        <v>-1.04</v>
      </c>
      <c r="BH33" s="49" t="str">
        <f>_xlfn.CONCAT(TEXT(Table3[[#This Row],[W_H]], "0"), "-", TEXT(Table3[[#This Row],[RL_H]],"0"), "-", TEXT(Table3[[#This Row],[OTL_H]]+Table3[[#This Row],[SOL_H]], "0"))</f>
        <v>8-14-1</v>
      </c>
      <c r="BI33" s="49" t="str">
        <f>_xlfn.CONCAT(TEXT(Table3[[#This Row],[W_A]], "0"), "-", TEXT(Table3[[#This Row],[RL_A]],"0"), "-", TEXT(Table3[[#This Row],[OTL_A]]+Table3[[#This Row],[SOL_A]], "0"))</f>
        <v>6-16-5</v>
      </c>
      <c r="BJ33" s="49">
        <f>((2*(Table3[[#This Row],[W_H]]))+Table3[[#This Row],[OTL_H]]+Table3[[#This Row],[SOL_H]])/(2*Table3[[#This Row],[GP_H]])</f>
        <v>0.36956521739130432</v>
      </c>
      <c r="BK33" s="49">
        <f>((2*(Table3[[#This Row],[W_A]]))+Table3[[#This Row],[OTL_A]]+Table3[[#This Row],[SOL_A]])/(2*Table3[[#This Row],[GP_A]])</f>
        <v>0.31481481481481483</v>
      </c>
      <c r="BL33" s="21">
        <f>(Table3[[#This Row],[W]]*$CG$3)+(Table3[[#This Row],[L]]*$CG$4)+(Table3[[#This Row],[GF]]*$CG$5)+(Table3[[#This Row],[GA]]*$CG$6)</f>
        <v>55.5</v>
      </c>
      <c r="BM33" s="21">
        <f>(82*(((Table3[[#This Row],[PTS%]]*$CG$3)+((1-Table3[[#This Row],[PTS%]])*$CG$4)+(Table3[[#This Row],[GF]]*$CG$5)+(Table3[[#This Row],[GA]]*$CG$6))/Table3[[#This Row],[GP]])) + (Table3[[#This Row],[W]]*$CG$3)+(Table3[[#This Row],[L]]*$CG$4)+(Table3[[#This Row],[GF]]*$CG$5)+(Table3[[#This Row],[GA]]*$CG$6)</f>
        <v>117.93151999999999</v>
      </c>
      <c r="BN33">
        <f>COUNTIFS(DataRegularSeason20242025!$D$3:$D$1315,$A33,DataRegularSeason20242025!$H$3:$H$1315, $A33)</f>
        <v>4</v>
      </c>
      <c r="BO33">
        <f>COUNTIFS(DataRegularSeason20242025!$E$3:$E$1315,$A33,DataRegularSeason20242025!$H$3:$H$1315, $A33)</f>
        <v>5</v>
      </c>
      <c r="BP33">
        <f>BN33+BO33</f>
        <v>9</v>
      </c>
      <c r="BQ33">
        <f>F33-BN33</f>
        <v>23</v>
      </c>
      <c r="BR33">
        <f>H33-BO33</f>
        <v>18</v>
      </c>
      <c r="BS33">
        <f>BQ33+BR33</f>
        <v>41</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-2</v>
      </c>
      <c r="CJ33">
        <f>(COUNTIFS(Table2[AwayTeam],$CE$30, Table2[ActualAwayScore],$CF33, Table2[ActualHomeScore],CJ$31)+COUNTIFS(Table2[HomeTeam],$CE$30, Table2[ActualAwayScore],CJ$31, Table2[ActualHomeScore],$CF33))*-1</f>
        <v>0</v>
      </c>
      <c r="CK33">
        <f>(COUNTIFS(Table2[AwayTeam],$CE$30, Table2[ActualAwayScore],$CF33, Table2[ActualHomeScore],CK$31)+COUNTIFS(Table2[HomeTeam],$CE$30, Table2[ActualAwayScore],CK$31, Table2[ActualHomeScore],$CF33))*-1</f>
        <v>-3</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0</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-4</v>
      </c>
      <c r="CK34">
        <f>(COUNTIFS(Table2[AwayTeam],$CE$30, Table2[ActualAwayScore],$CF34, Table2[ActualHomeScore],CK$31)+COUNTIFS(Table2[HomeTeam],$CE$30, Table2[ActualAwayScore],CK$31, Table2[ActualHomeScore],$CF34))*-1</f>
        <v>-1</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-1</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1234</v>
      </c>
      <c r="E35">
        <f t="shared" ref="E35:BU35" si="2">SUM(E$2:E$33)</f>
        <v>26.29245645966737</v>
      </c>
      <c r="F35">
        <f t="shared" si="2"/>
        <v>751</v>
      </c>
      <c r="G35">
        <f t="shared" si="2"/>
        <v>561</v>
      </c>
      <c r="H35">
        <f t="shared" si="2"/>
        <v>751</v>
      </c>
      <c r="I35">
        <f t="shared" si="2"/>
        <v>561</v>
      </c>
      <c r="J35">
        <f t="shared" si="2"/>
        <v>1502</v>
      </c>
      <c r="K35">
        <f t="shared" si="2"/>
        <v>1122</v>
      </c>
      <c r="L35">
        <f t="shared" si="2"/>
        <v>340</v>
      </c>
      <c r="M35">
        <f t="shared" si="2"/>
        <v>271</v>
      </c>
      <c r="N35">
        <f t="shared" si="2"/>
        <v>53</v>
      </c>
      <c r="O35">
        <f t="shared" si="2"/>
        <v>16</v>
      </c>
      <c r="P35">
        <f t="shared" si="2"/>
        <v>411</v>
      </c>
      <c r="Q35">
        <f t="shared" si="2"/>
        <v>327</v>
      </c>
      <c r="R35">
        <f t="shared" si="2"/>
        <v>61</v>
      </c>
      <c r="S35">
        <f t="shared" si="2"/>
        <v>23</v>
      </c>
      <c r="T35">
        <f t="shared" si="2"/>
        <v>411</v>
      </c>
      <c r="U35">
        <f t="shared" si="2"/>
        <v>327</v>
      </c>
      <c r="V35">
        <f t="shared" si="2"/>
        <v>61</v>
      </c>
      <c r="W35">
        <f t="shared" si="2"/>
        <v>23</v>
      </c>
      <c r="X35">
        <f t="shared" si="2"/>
        <v>340</v>
      </c>
      <c r="Y35">
        <f t="shared" si="2"/>
        <v>271</v>
      </c>
      <c r="Z35">
        <f t="shared" si="2"/>
        <v>53</v>
      </c>
      <c r="AA35">
        <f t="shared" si="2"/>
        <v>16</v>
      </c>
      <c r="AB35">
        <f t="shared" si="2"/>
        <v>751</v>
      </c>
      <c r="AC35">
        <f t="shared" si="2"/>
        <v>751</v>
      </c>
      <c r="AD35">
        <f t="shared" si="2"/>
        <v>598</v>
      </c>
      <c r="AE35">
        <f t="shared" si="2"/>
        <v>598</v>
      </c>
      <c r="AF35">
        <f t="shared" si="2"/>
        <v>114</v>
      </c>
      <c r="AG35">
        <f t="shared" si="2"/>
        <v>114</v>
      </c>
      <c r="AH35">
        <f t="shared" si="2"/>
        <v>39</v>
      </c>
      <c r="AI35">
        <f t="shared" si="2"/>
        <v>39</v>
      </c>
      <c r="AK35">
        <f t="shared" si="2"/>
        <v>1655</v>
      </c>
      <c r="AL35">
        <f t="shared" si="2"/>
        <v>2253</v>
      </c>
      <c r="AM35">
        <f t="shared" si="2"/>
        <v>17.646855569085478</v>
      </c>
      <c r="AN35">
        <f t="shared" si="2"/>
        <v>16.016392763049961</v>
      </c>
      <c r="AO35">
        <f t="shared" si="2"/>
        <v>3899</v>
      </c>
      <c r="AP35">
        <f t="shared" si="2"/>
        <v>5619</v>
      </c>
      <c r="AQ35">
        <f t="shared" si="2"/>
        <v>2894.08431333002</v>
      </c>
      <c r="AR35">
        <f t="shared" si="2"/>
        <v>3940.0326197102904</v>
      </c>
      <c r="AT35">
        <f t="shared" si="2"/>
        <v>37</v>
      </c>
      <c r="AU35">
        <f t="shared" si="2"/>
        <v>2206</v>
      </c>
      <c r="AV35">
        <f t="shared" si="2"/>
        <v>2342</v>
      </c>
      <c r="AW35">
        <f t="shared" si="2"/>
        <v>-136</v>
      </c>
      <c r="AX35">
        <f t="shared" si="2"/>
        <v>53</v>
      </c>
      <c r="AY35">
        <f t="shared" si="2"/>
        <v>2342</v>
      </c>
      <c r="AZ35">
        <f t="shared" si="2"/>
        <v>2206</v>
      </c>
      <c r="BA35">
        <f t="shared" si="2"/>
        <v>136</v>
      </c>
      <c r="BB35">
        <f t="shared" si="2"/>
        <v>4548</v>
      </c>
      <c r="BC35">
        <f t="shared" si="2"/>
        <v>4548</v>
      </c>
      <c r="BD35">
        <f t="shared" si="2"/>
        <v>0</v>
      </c>
      <c r="BE35">
        <f t="shared" si="2"/>
        <v>96.889675057223286</v>
      </c>
      <c r="BF35">
        <f t="shared" si="2"/>
        <v>96.800011175299602</v>
      </c>
      <c r="BG35">
        <f t="shared" si="2"/>
        <v>8.9663881923692124E-2</v>
      </c>
      <c r="BL35">
        <f t="shared" si="2"/>
        <v>1737.8000000000002</v>
      </c>
      <c r="BN35">
        <f t="shared" si="2"/>
        <v>340</v>
      </c>
      <c r="BO35">
        <f t="shared" si="2"/>
        <v>416</v>
      </c>
      <c r="BP35">
        <f t="shared" si="2"/>
        <v>756</v>
      </c>
      <c r="BQ35">
        <f t="shared" si="2"/>
        <v>411</v>
      </c>
      <c r="BR35">
        <f t="shared" si="2"/>
        <v>335</v>
      </c>
      <c r="BS35">
        <f t="shared" si="2"/>
        <v>746</v>
      </c>
      <c r="BT35">
        <f t="shared" si="2"/>
        <v>24</v>
      </c>
      <c r="BU35">
        <f t="shared" si="2"/>
        <v>0</v>
      </c>
      <c r="CA35" t="str">
        <v/>
      </c>
      <c r="CE35" s="98"/>
      <c r="CF35" s="66">
        <v>3</v>
      </c>
      <c r="CG35">
        <f>COUNTIFS(Table2[AwayTeam],$CE$30, Table2[ActualAwayScore],$CF35, Table2[ActualHomeScore],CG$31)+COUNTIFS(Table2[HomeTeam],$CE$30, Table2[ActualAwayScore],CG$31, Table2[ActualHomeScore],$CF35)</f>
        <v>0</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2</v>
      </c>
      <c r="CJ35" s="99"/>
      <c r="CK35">
        <f>(COUNTIFS(Table2[AwayTeam],$CE$30, Table2[ActualAwayScore],$CF35, Table2[ActualHomeScore],CK$31)+COUNTIFS(Table2[HomeTeam],$CE$30, Table2[ActualAwayScore],CK$31, Table2[ActualHomeScore],$CF35))*-1</f>
        <v>-2</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0</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38.5625</v>
      </c>
      <c r="E36">
        <f t="shared" ref="E36:BU36" si="3">AVERAGE(E$2:E$33)</f>
        <v>0.82163926436460533</v>
      </c>
      <c r="F36">
        <f t="shared" si="3"/>
        <v>23.46875</v>
      </c>
      <c r="G36">
        <f t="shared" si="3"/>
        <v>17.53125</v>
      </c>
      <c r="H36">
        <f t="shared" si="3"/>
        <v>23.46875</v>
      </c>
      <c r="I36">
        <f t="shared" si="3"/>
        <v>17.53125</v>
      </c>
      <c r="J36">
        <f t="shared" si="3"/>
        <v>46.9375</v>
      </c>
      <c r="K36">
        <f t="shared" si="3"/>
        <v>35.0625</v>
      </c>
      <c r="L36">
        <f t="shared" si="3"/>
        <v>10.625</v>
      </c>
      <c r="M36">
        <f t="shared" si="3"/>
        <v>8.46875</v>
      </c>
      <c r="N36">
        <f t="shared" si="3"/>
        <v>1.65625</v>
      </c>
      <c r="O36">
        <f t="shared" si="3"/>
        <v>0.5</v>
      </c>
      <c r="P36">
        <f t="shared" si="3"/>
        <v>12.84375</v>
      </c>
      <c r="Q36">
        <f t="shared" si="3"/>
        <v>10.21875</v>
      </c>
      <c r="R36">
        <f t="shared" si="3"/>
        <v>1.90625</v>
      </c>
      <c r="S36">
        <f t="shared" si="3"/>
        <v>0.71875</v>
      </c>
      <c r="T36">
        <f t="shared" si="3"/>
        <v>12.84375</v>
      </c>
      <c r="U36">
        <f t="shared" si="3"/>
        <v>10.21875</v>
      </c>
      <c r="V36">
        <f t="shared" si="3"/>
        <v>1.90625</v>
      </c>
      <c r="W36">
        <f t="shared" si="3"/>
        <v>0.71875</v>
      </c>
      <c r="X36">
        <f t="shared" si="3"/>
        <v>10.625</v>
      </c>
      <c r="Y36">
        <f t="shared" si="3"/>
        <v>8.46875</v>
      </c>
      <c r="Z36">
        <f t="shared" si="3"/>
        <v>1.65625</v>
      </c>
      <c r="AA36">
        <f t="shared" si="3"/>
        <v>0.5</v>
      </c>
      <c r="AB36">
        <f t="shared" si="3"/>
        <v>23.46875</v>
      </c>
      <c r="AC36">
        <f t="shared" si="3"/>
        <v>23.46875</v>
      </c>
      <c r="AD36">
        <f t="shared" si="3"/>
        <v>18.6875</v>
      </c>
      <c r="AE36">
        <f t="shared" si="3"/>
        <v>18.6875</v>
      </c>
      <c r="AF36">
        <f t="shared" si="3"/>
        <v>3.5625</v>
      </c>
      <c r="AG36">
        <f t="shared" si="3"/>
        <v>3.5625</v>
      </c>
      <c r="AH36">
        <f t="shared" si="3"/>
        <v>1.21875</v>
      </c>
      <c r="AI36">
        <f t="shared" si="3"/>
        <v>1.21875</v>
      </c>
      <c r="AK36">
        <f t="shared" si="3"/>
        <v>51.71875</v>
      </c>
      <c r="AL36">
        <f t="shared" si="3"/>
        <v>70.40625</v>
      </c>
      <c r="AM36">
        <f t="shared" si="3"/>
        <v>0.55146423653392118</v>
      </c>
      <c r="AN36">
        <f t="shared" si="3"/>
        <v>0.50051227384531127</v>
      </c>
      <c r="AO36">
        <f t="shared" si="3"/>
        <v>121.84375</v>
      </c>
      <c r="AP36">
        <f t="shared" si="3"/>
        <v>175.59375</v>
      </c>
      <c r="AQ36">
        <f t="shared" si="3"/>
        <v>90.440134791563125</v>
      </c>
      <c r="AR36">
        <f t="shared" si="3"/>
        <v>123.12601936594658</v>
      </c>
      <c r="AT36">
        <f t="shared" si="3"/>
        <v>1.15625</v>
      </c>
      <c r="AU36">
        <f t="shared" si="3"/>
        <v>68.9375</v>
      </c>
      <c r="AV36">
        <f t="shared" si="3"/>
        <v>73.1875</v>
      </c>
      <c r="AW36">
        <f t="shared" si="3"/>
        <v>-4.25</v>
      </c>
      <c r="AX36">
        <f t="shared" si="3"/>
        <v>1.65625</v>
      </c>
      <c r="AY36">
        <f t="shared" si="3"/>
        <v>73.1875</v>
      </c>
      <c r="AZ36">
        <f t="shared" si="3"/>
        <v>68.9375</v>
      </c>
      <c r="BA36">
        <f t="shared" si="3"/>
        <v>4.25</v>
      </c>
      <c r="BB36">
        <f t="shared" si="3"/>
        <v>142.125</v>
      </c>
      <c r="BC36">
        <f t="shared" si="3"/>
        <v>142.125</v>
      </c>
      <c r="BD36">
        <f t="shared" si="3"/>
        <v>0</v>
      </c>
      <c r="BE36">
        <f t="shared" si="3"/>
        <v>3.0278023455382277</v>
      </c>
      <c r="BF36">
        <f t="shared" si="3"/>
        <v>3.0250003492281126</v>
      </c>
      <c r="BG36">
        <f t="shared" si="3"/>
        <v>2.8019963101153789E-3</v>
      </c>
      <c r="BL36">
        <f t="shared" si="3"/>
        <v>54.306250000000006</v>
      </c>
      <c r="BN36">
        <f t="shared" si="3"/>
        <v>10.625</v>
      </c>
      <c r="BO36">
        <f t="shared" si="3"/>
        <v>13</v>
      </c>
      <c r="BP36">
        <f t="shared" si="3"/>
        <v>23.625</v>
      </c>
      <c r="BQ36">
        <f t="shared" si="3"/>
        <v>12.84375</v>
      </c>
      <c r="BR36">
        <f t="shared" si="3"/>
        <v>10.46875</v>
      </c>
      <c r="BS36">
        <f t="shared" si="3"/>
        <v>23.3125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3</v>
      </c>
      <c r="CJ36">
        <f>COUNTIFS(Table2[AwayTeam],$CE$30, Table2[ActualAwayScore],$CF36, Table2[ActualHomeScore],CJ$31)+COUNTIFS(Table2[HomeTeam],$CE$30, Table2[ActualAwayScore],CJ$31, Table2[ActualHomeScore],$CF36)</f>
        <v>1</v>
      </c>
      <c r="CK36" s="99"/>
      <c r="CL36">
        <f>(COUNTIFS(Table2[AwayTeam],$CE$30, Table2[ActualAwayScore],$CF36, Table2[ActualHomeScore],CL$31)+COUNTIFS(Table2[HomeTeam],$CE$30, Table2[ActualAwayScore],CL$31, Table2[ActualHomeScore],$CF36))*-1</f>
        <v>-4</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6.7172236638361236</v>
      </c>
      <c r="E37">
        <f t="shared" ref="E37:BU37" si="4">_xlfn.STDEV.P(E$2:E$33)</f>
        <v>0.14166666433825595</v>
      </c>
      <c r="F37">
        <f t="shared" si="4"/>
        <v>1.4996744438377283</v>
      </c>
      <c r="G37">
        <f t="shared" si="4"/>
        <v>1.4996744438377283</v>
      </c>
      <c r="H37">
        <f t="shared" si="4"/>
        <v>1.6952944987523555</v>
      </c>
      <c r="I37">
        <f t="shared" si="4"/>
        <v>1.6952944987523555</v>
      </c>
      <c r="J37">
        <f t="shared" si="4"/>
        <v>1.2484365222148861</v>
      </c>
      <c r="K37">
        <f t="shared" si="4"/>
        <v>1.2484365222148861</v>
      </c>
      <c r="L37">
        <f t="shared" si="4"/>
        <v>2.8145825622994254</v>
      </c>
      <c r="M37">
        <f t="shared" si="4"/>
        <v>2.7611634210057181</v>
      </c>
      <c r="N37">
        <f t="shared" si="4"/>
        <v>1.1349387373334299</v>
      </c>
      <c r="O37">
        <f t="shared" si="4"/>
        <v>0.66143782776614768</v>
      </c>
      <c r="P37">
        <f t="shared" si="4"/>
        <v>3.2123723223655132</v>
      </c>
      <c r="Q37">
        <f t="shared" si="4"/>
        <v>2.5948792722398473</v>
      </c>
      <c r="R37">
        <f t="shared" si="4"/>
        <v>1.2835345486195531</v>
      </c>
      <c r="S37">
        <f t="shared" si="4"/>
        <v>0.97578093724974968</v>
      </c>
      <c r="T37">
        <f t="shared" si="4"/>
        <v>3.1235934334512869</v>
      </c>
      <c r="U37">
        <f t="shared" si="4"/>
        <v>3.208722243744385</v>
      </c>
      <c r="V37">
        <f t="shared" si="4"/>
        <v>1.2835345486195531</v>
      </c>
      <c r="W37">
        <f t="shared" si="4"/>
        <v>0.87444178622707636</v>
      </c>
      <c r="X37">
        <f t="shared" si="4"/>
        <v>2.858649156507318</v>
      </c>
      <c r="Y37">
        <f t="shared" si="4"/>
        <v>2.6573527122871741</v>
      </c>
      <c r="Z37">
        <f t="shared" si="4"/>
        <v>1.2147369828485506</v>
      </c>
      <c r="AA37">
        <f t="shared" si="4"/>
        <v>0.61237243569579447</v>
      </c>
      <c r="AB37">
        <f t="shared" si="4"/>
        <v>4.6232048881160352</v>
      </c>
      <c r="AC37">
        <f t="shared" si="4"/>
        <v>4.8217241146191681</v>
      </c>
      <c r="AD37">
        <f t="shared" si="4"/>
        <v>4.6933297082135619</v>
      </c>
      <c r="AE37">
        <f t="shared" si="4"/>
        <v>4.1112460094234207</v>
      </c>
      <c r="AF37">
        <f t="shared" si="4"/>
        <v>1.6189792308735773</v>
      </c>
      <c r="AG37">
        <f t="shared" si="4"/>
        <v>1.919269066598011</v>
      </c>
      <c r="AH37">
        <f t="shared" si="4"/>
        <v>1.1383753500054365</v>
      </c>
      <c r="AI37">
        <f t="shared" si="4"/>
        <v>1.0820806058237991</v>
      </c>
      <c r="AK37">
        <f t="shared" si="4"/>
        <v>8.1976916529898833</v>
      </c>
      <c r="AL37">
        <f t="shared" si="4"/>
        <v>12.621557389541911</v>
      </c>
      <c r="AM37">
        <f t="shared" si="4"/>
        <v>8.8858437336533883E-2</v>
      </c>
      <c r="AN37">
        <f t="shared" si="4"/>
        <v>9.0895367359090151E-2</v>
      </c>
      <c r="AO37">
        <f t="shared" si="4"/>
        <v>8.7325160141565163</v>
      </c>
      <c r="AP37">
        <f t="shared" si="4"/>
        <v>13.427721732948594</v>
      </c>
      <c r="AQ37">
        <f t="shared" si="4"/>
        <v>14.57278372319128</v>
      </c>
      <c r="AR37">
        <f t="shared" si="4"/>
        <v>22.360260370336096</v>
      </c>
      <c r="AT37">
        <f t="shared" si="4"/>
        <v>1.2018052826893382</v>
      </c>
      <c r="AU37">
        <f t="shared" si="4"/>
        <v>9.5063712188195133</v>
      </c>
      <c r="AV37">
        <f t="shared" si="4"/>
        <v>10.450590593358827</v>
      </c>
      <c r="AW37">
        <f t="shared" si="4"/>
        <v>14.979152178945242</v>
      </c>
      <c r="AX37">
        <f t="shared" si="4"/>
        <v>1.3136155973114814</v>
      </c>
      <c r="AY37">
        <f t="shared" si="4"/>
        <v>11.145171319903522</v>
      </c>
      <c r="AZ37">
        <f t="shared" si="4"/>
        <v>11.428958559291393</v>
      </c>
      <c r="BA37">
        <f t="shared" si="4"/>
        <v>16.57369904396722</v>
      </c>
      <c r="BB37">
        <f t="shared" si="4"/>
        <v>14.643151129452978</v>
      </c>
      <c r="BC37">
        <f t="shared" si="4"/>
        <v>16.91476795584261</v>
      </c>
      <c r="BD37">
        <f t="shared" si="4"/>
        <v>24.845774288598857</v>
      </c>
      <c r="BE37">
        <f t="shared" si="4"/>
        <v>0.30211278730481333</v>
      </c>
      <c r="BF37">
        <f t="shared" si="4"/>
        <v>0.32133288288120238</v>
      </c>
      <c r="BG37">
        <f t="shared" si="4"/>
        <v>0.52647913296317161</v>
      </c>
      <c r="BL37">
        <f t="shared" si="4"/>
        <v>2.9723399347147366</v>
      </c>
      <c r="BN37">
        <f t="shared" si="4"/>
        <v>4.6216203868340378</v>
      </c>
      <c r="BO37">
        <f t="shared" si="4"/>
        <v>5.315072906367325</v>
      </c>
      <c r="BP37">
        <f t="shared" si="4"/>
        <v>9.486009434952086</v>
      </c>
      <c r="BQ37">
        <f t="shared" si="4"/>
        <v>5.2267902136492905</v>
      </c>
      <c r="BR37">
        <f t="shared" si="4"/>
        <v>4.8282008489187769</v>
      </c>
      <c r="BS37">
        <f t="shared" si="4"/>
        <v>9.6644887992071258</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3</v>
      </c>
      <c r="CJ37">
        <f>COUNTIFS(Table2[AwayTeam],$CE$30, Table2[ActualAwayScore],$CF37, Table2[ActualHomeScore],CJ$31)+COUNTIFS(Table2[HomeTeam],$CE$30, Table2[ActualAwayScore],CJ$31, Table2[ActualHomeScore],$CF37)</f>
        <v>1</v>
      </c>
      <c r="CK37">
        <f>COUNTIFS(Table2[AwayTeam],$CE$30, Table2[ActualAwayScore],$CF37, Table2[ActualHomeScore],CK$31)+COUNTIFS(Table2[HomeTeam],$CE$30, Table2[ActualAwayScore],CK$31, Table2[ActualHomeScore],$CF37)</f>
        <v>1</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1</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0</v>
      </c>
      <c r="CK38">
        <f>COUNTIFS(Table2[AwayTeam],$CE$30, Table2[ActualAwayScore],$CF38, Table2[ActualHomeScore],CK$31)+COUNTIFS(Table2[HomeTeam],$CE$30, Table2[ActualAwayScore],CK$31, Table2[ActualHomeScore],$CF38)</f>
        <v>0</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0.4</v>
      </c>
      <c r="CI46" s="21">
        <f t="shared" si="5"/>
        <v>0</v>
      </c>
      <c r="CJ46" s="21">
        <f t="shared" si="5"/>
        <v>1.2000000000000002</v>
      </c>
      <c r="CK46" s="21">
        <f t="shared" si="5"/>
        <v>1.4</v>
      </c>
      <c r="CL46" s="21">
        <f t="shared" si="5"/>
        <v>0</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1.2999999999999998</v>
      </c>
      <c r="CJ47" s="21">
        <f t="shared" si="6"/>
        <v>0</v>
      </c>
      <c r="CK47" s="21">
        <f t="shared" si="6"/>
        <v>2.5500000000000003</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v>
      </c>
      <c r="CH48" s="21">
        <f t="shared" si="7"/>
        <v>1.8</v>
      </c>
      <c r="CI48" s="86"/>
      <c r="CJ48" s="21">
        <f t="shared" si="7"/>
        <v>3.6000000000000005</v>
      </c>
      <c r="CK48" s="21">
        <f t="shared" si="7"/>
        <v>1</v>
      </c>
      <c r="CL48" s="21">
        <f t="shared" si="7"/>
        <v>1.1000000000000001</v>
      </c>
      <c r="CM48" s="21">
        <f t="shared" si="7"/>
        <v>1.2000000000000002</v>
      </c>
      <c r="CN48" s="21">
        <f t="shared" si="7"/>
        <v>0</v>
      </c>
      <c r="CO48" s="21">
        <f t="shared" si="7"/>
        <v>0</v>
      </c>
      <c r="CP48" s="21">
        <f t="shared" si="7"/>
        <v>0</v>
      </c>
      <c r="CQ48" s="103">
        <f t="shared" si="7"/>
        <v>0</v>
      </c>
    </row>
    <row r="49" spans="79:96" x14ac:dyDescent="0.25">
      <c r="CA49" t="str">
        <v/>
      </c>
      <c r="CE49" s="98"/>
      <c r="CF49" s="66">
        <v>3</v>
      </c>
      <c r="CG49" s="21">
        <f t="shared" ref="CG49:CQ49" si="8">ABS(CG35*CG21)</f>
        <v>0</v>
      </c>
      <c r="CH49" s="21">
        <f t="shared" si="8"/>
        <v>5.2499999999999991</v>
      </c>
      <c r="CI49" s="21">
        <f t="shared" si="8"/>
        <v>2.2999999999999998</v>
      </c>
      <c r="CJ49" s="86"/>
      <c r="CK49" s="21">
        <f t="shared" si="8"/>
        <v>2.2999999999999998</v>
      </c>
      <c r="CL49" s="21">
        <f t="shared" si="8"/>
        <v>2.5</v>
      </c>
      <c r="CM49" s="21">
        <f t="shared" si="8"/>
        <v>0</v>
      </c>
      <c r="CN49" s="21">
        <f t="shared" si="8"/>
        <v>0</v>
      </c>
      <c r="CO49" s="21">
        <f t="shared" si="8"/>
        <v>0</v>
      </c>
      <c r="CP49" s="21">
        <f t="shared" si="8"/>
        <v>0</v>
      </c>
      <c r="CQ49" s="103">
        <f t="shared" si="8"/>
        <v>0</v>
      </c>
    </row>
    <row r="50" spans="79:96" x14ac:dyDescent="0.25">
      <c r="CA50" t="str">
        <v/>
      </c>
      <c r="CE50" s="98"/>
      <c r="CF50" s="66">
        <v>4</v>
      </c>
      <c r="CG50" s="21">
        <f t="shared" ref="CG50:CQ50" si="9">ABS(CG36*CG22)</f>
        <v>0</v>
      </c>
      <c r="CH50" s="21">
        <f t="shared" si="9"/>
        <v>1.2</v>
      </c>
      <c r="CI50" s="21">
        <f t="shared" si="9"/>
        <v>3.9000000000000004</v>
      </c>
      <c r="CJ50" s="21">
        <f t="shared" si="9"/>
        <v>1.4</v>
      </c>
      <c r="CK50" s="86"/>
      <c r="CL50" s="21">
        <f t="shared" si="9"/>
        <v>5.6000000000000005</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4.3499999999999996</v>
      </c>
      <c r="CJ51" s="21">
        <f t="shared" si="10"/>
        <v>1.55</v>
      </c>
      <c r="CK51" s="21">
        <f t="shared" si="10"/>
        <v>1.65</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1.4</v>
      </c>
      <c r="CH52" s="21">
        <f t="shared" si="11"/>
        <v>0</v>
      </c>
      <c r="CI52" s="21">
        <f t="shared" si="11"/>
        <v>0</v>
      </c>
      <c r="CJ52" s="21">
        <f t="shared" si="11"/>
        <v>0</v>
      </c>
      <c r="CK52" s="21">
        <f t="shared" si="11"/>
        <v>0</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51.8</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46</v>
      </c>
      <c r="BQ3" s="118">
        <f>82-BP3</f>
        <v>36</v>
      </c>
    </row>
    <row r="4" spans="1:69" ht="12"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22"/>
      <c r="BQ4" s="118"/>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12"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22">
        <f t="shared" ref="BP7" si="3">BO7+BO8</f>
        <v>46</v>
      </c>
      <c r="BQ7" s="118">
        <f t="shared" ref="BQ7" si="4">82-BP7</f>
        <v>36</v>
      </c>
    </row>
    <row r="8" spans="1:69" ht="12"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22"/>
      <c r="BQ8" s="118"/>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22">
        <f t="shared" ref="BP9" si="5">BO9+BO10</f>
        <v>44</v>
      </c>
      <c r="BQ9" s="118">
        <f t="shared" ref="BQ9" si="6">82-BP9</f>
        <v>38</v>
      </c>
    </row>
    <row r="10" spans="1:69" ht="12"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1</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18</v>
      </c>
      <c r="BP10" s="122"/>
      <c r="BQ10" s="118"/>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48</v>
      </c>
      <c r="BQ11" s="118">
        <f t="shared" ref="BQ11" si="8">82-BP11</f>
        <v>34</v>
      </c>
    </row>
    <row r="12" spans="1:69" ht="12"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22"/>
      <c r="BQ12" s="118"/>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1</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27</v>
      </c>
      <c r="BP13" s="122">
        <f t="shared" ref="BP13" si="9">BO13+BO14</f>
        <v>50</v>
      </c>
      <c r="BQ13" s="118">
        <f t="shared" ref="BQ13" si="10">82-BP13</f>
        <v>32</v>
      </c>
    </row>
    <row r="14" spans="1:69" ht="12"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45</v>
      </c>
      <c r="BQ15" s="118">
        <f t="shared" ref="BQ15" si="12">82-BP15</f>
        <v>37</v>
      </c>
    </row>
    <row r="16" spans="1:69" ht="12"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22"/>
      <c r="BQ16" s="118"/>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47</v>
      </c>
      <c r="BQ17" s="118">
        <f t="shared" ref="BQ17" si="14">82-BP17</f>
        <v>35</v>
      </c>
    </row>
    <row r="18" spans="1:69" ht="12"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22"/>
      <c r="BQ18" s="118"/>
    </row>
    <row r="19" spans="1:69" ht="12"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47</v>
      </c>
      <c r="BQ19" s="118">
        <f t="shared" ref="BQ19" si="16">82-BP19</f>
        <v>35</v>
      </c>
    </row>
    <row r="20" spans="1:69" ht="12"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22"/>
      <c r="BQ20" s="118"/>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48</v>
      </c>
      <c r="BQ21" s="118">
        <f t="shared" ref="BQ21" si="18">82-BP21</f>
        <v>34</v>
      </c>
    </row>
    <row r="22" spans="1:69" ht="12"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22"/>
      <c r="BQ22" s="118"/>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46</v>
      </c>
      <c r="BQ23" s="118">
        <f t="shared" ref="BQ23" si="20">82-BP23</f>
        <v>36</v>
      </c>
    </row>
    <row r="24" spans="1:69" ht="12"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22"/>
      <c r="BQ24" s="118"/>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22">
        <f t="shared" ref="BP25" si="21">BO25+BO26</f>
        <v>47</v>
      </c>
      <c r="BQ25" s="118">
        <f t="shared" ref="BQ25" si="22">82-BP25</f>
        <v>35</v>
      </c>
    </row>
    <row r="26" spans="1:69" ht="12"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46</v>
      </c>
      <c r="BQ27" s="118">
        <f t="shared" ref="BQ27" si="24">82-BP27</f>
        <v>36</v>
      </c>
    </row>
    <row r="28" spans="1:69" ht="12"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1</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23</v>
      </c>
      <c r="BP28" s="122"/>
      <c r="BQ28" s="118"/>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22">
        <f t="shared" ref="BP29" si="25">BO29+BO30</f>
        <v>48</v>
      </c>
      <c r="BQ29" s="118">
        <f t="shared" ref="BQ29" si="26">82-BP29</f>
        <v>34</v>
      </c>
    </row>
    <row r="30" spans="1:69" ht="12"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46</v>
      </c>
      <c r="BQ31" s="118">
        <f t="shared" ref="BQ31" si="28">82-BP31</f>
        <v>36</v>
      </c>
    </row>
    <row r="32" spans="1:69" ht="12"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22"/>
      <c r="BQ32" s="118"/>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22">
        <f t="shared" ref="BP33" si="29">BO33+BO34</f>
        <v>48</v>
      </c>
      <c r="BQ33" s="118">
        <f t="shared" ref="BQ33" si="30">82-BP33</f>
        <v>34</v>
      </c>
    </row>
    <row r="34" spans="1:69" ht="12"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12"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23</v>
      </c>
      <c r="BP35" s="122">
        <f t="shared" ref="BP35" si="31">BO35+BO36</f>
        <v>47</v>
      </c>
      <c r="BQ35" s="118">
        <f t="shared" ref="BQ35" si="32">82-BP35</f>
        <v>35</v>
      </c>
    </row>
    <row r="36" spans="1:69" ht="12"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22"/>
      <c r="BQ36" s="118"/>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22">
        <f t="shared" ref="BP37" si="33">BO37+BO38</f>
        <v>47</v>
      </c>
      <c r="BQ37" s="118">
        <f t="shared" ref="BQ37" si="34">82-BP37</f>
        <v>35</v>
      </c>
    </row>
    <row r="38" spans="1:69" ht="12"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49</v>
      </c>
      <c r="BQ39" s="118">
        <f t="shared" ref="BQ39" si="36">82-BP39</f>
        <v>33</v>
      </c>
    </row>
    <row r="40" spans="1:69" ht="12"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22"/>
      <c r="BQ40" s="118"/>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46</v>
      </c>
      <c r="BQ41" s="118">
        <f t="shared" ref="BQ41" si="38">82-BP41</f>
        <v>36</v>
      </c>
    </row>
    <row r="42" spans="1:69" ht="12"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22"/>
      <c r="BQ42" s="118"/>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22">
        <f t="shared" ref="BP43" si="39">BO43+BO44</f>
        <v>47</v>
      </c>
      <c r="BQ43" s="118">
        <f t="shared" ref="BQ43" si="40">82-BP43</f>
        <v>35</v>
      </c>
    </row>
    <row r="44" spans="1:69" ht="12"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2</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22</v>
      </c>
      <c r="BP44" s="122"/>
      <c r="BQ44" s="118"/>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22">
        <f t="shared" ref="BP45" si="41">BO45+BO46</f>
        <v>48</v>
      </c>
      <c r="BQ45" s="118">
        <f t="shared" ref="BQ45" si="42">82-BP45</f>
        <v>34</v>
      </c>
    </row>
    <row r="46" spans="1:69" ht="12"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2</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23</v>
      </c>
      <c r="BP46" s="122"/>
      <c r="BQ46" s="118"/>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1</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24</v>
      </c>
      <c r="BP47" s="122">
        <f t="shared" ref="BP47" si="43">BO47+BO48</f>
        <v>49</v>
      </c>
      <c r="BQ47" s="118">
        <f t="shared" ref="BQ47" si="44">82-BP47</f>
        <v>33</v>
      </c>
    </row>
    <row r="48" spans="1:69" ht="12"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22">
        <f t="shared" ref="BP49" si="45">BO49+BO50</f>
        <v>46</v>
      </c>
      <c r="BQ49" s="118">
        <f t="shared" ref="BQ49" si="46">82-BP49</f>
        <v>36</v>
      </c>
    </row>
    <row r="50" spans="1:69" ht="12"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12"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22">
        <f t="shared" ref="BP51" si="47">BO51+BO52</f>
        <v>48</v>
      </c>
      <c r="BQ51" s="118">
        <f t="shared" ref="BQ51" si="48">82-BP51</f>
        <v>34</v>
      </c>
    </row>
    <row r="52" spans="1:69" ht="12"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22"/>
      <c r="BQ52" s="118"/>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22</v>
      </c>
      <c r="BP53" s="122">
        <f t="shared" ref="BP53" si="49">BO53+BO54</f>
        <v>46</v>
      </c>
      <c r="BQ53" s="118">
        <f t="shared" ref="BQ53" si="50">82-BP53</f>
        <v>36</v>
      </c>
    </row>
    <row r="54" spans="1:69" ht="12"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2</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22</v>
      </c>
      <c r="BP55" s="122">
        <f t="shared" ref="BP55" si="51">BO55+BO56</f>
        <v>47</v>
      </c>
      <c r="BQ55" s="118">
        <f t="shared" ref="BQ55" si="52">82-BP55</f>
        <v>35</v>
      </c>
    </row>
    <row r="56" spans="1:69" ht="12"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22"/>
      <c r="BQ56" s="118"/>
    </row>
    <row r="57" spans="1:69" ht="12"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22">
        <f t="shared" ref="BP57" si="53">BO57+BO58</f>
        <v>47</v>
      </c>
      <c r="BQ57" s="118">
        <f t="shared" ref="BQ57" si="54">82-BP57</f>
        <v>35</v>
      </c>
    </row>
    <row r="58" spans="1:69" ht="12"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22">
        <f t="shared" ref="BP59" si="55">BO59+BO60</f>
        <v>47</v>
      </c>
      <c r="BQ59" s="118">
        <f t="shared" ref="BQ59" si="56">82-BP59</f>
        <v>35</v>
      </c>
    </row>
    <row r="60" spans="1:69" ht="12"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1</v>
      </c>
      <c r="BL60" s="46"/>
      <c r="BM60" s="45">
        <f>COUNTIFS(DataRegularSeason20242025!$D$2:$D$1315,BM$1,DataRegularSeason20242025!$E$2:$E$1315,$A59,DataRegularSeason20242025!$N$2:$N$1315,1)</f>
        <v>2</v>
      </c>
      <c r="BN60" s="46"/>
      <c r="BO60" s="41">
        <f t="shared" si="0"/>
        <v>24</v>
      </c>
      <c r="BP60" s="122"/>
      <c r="BQ60" s="118"/>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2</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26</v>
      </c>
      <c r="BP61" s="122">
        <f t="shared" ref="BP61" si="57">BO61+BO62</f>
        <v>47</v>
      </c>
      <c r="BQ61" s="118">
        <f t="shared" ref="BQ61" si="58">82-BP61</f>
        <v>35</v>
      </c>
    </row>
    <row r="62" spans="1:69" ht="12"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1</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2</v>
      </c>
      <c r="BO63" s="37">
        <f t="shared" si="0"/>
        <v>24</v>
      </c>
      <c r="BP63" s="122">
        <f t="shared" ref="BP63" si="59">BO63+BO64</f>
        <v>46</v>
      </c>
      <c r="BQ63" s="118">
        <f t="shared" ref="BQ63" si="60">82-BP63</f>
        <v>36</v>
      </c>
    </row>
    <row r="64" spans="1:69" ht="12"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48</v>
      </c>
      <c r="BQ65" s="118">
        <f t="shared" ref="BQ65" si="62">82-BP65</f>
        <v>34</v>
      </c>
    </row>
    <row r="66" spans="1:69" ht="12"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2</v>
      </c>
      <c r="BL66" s="46"/>
      <c r="BM66" s="45"/>
      <c r="BN66" s="46"/>
      <c r="BO66" s="41">
        <f t="shared" si="0"/>
        <v>28</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751</v>
      </c>
      <c r="BQ67" s="34">
        <f>SUM(BQ3:BQ66)/2</f>
        <v>561</v>
      </c>
    </row>
    <row r="68" spans="1:69" x14ac:dyDescent="0.25">
      <c r="BP68" s="50">
        <f>2*BP67/SUM(BP3:BQ66)</f>
        <v>0.57240853658536583</v>
      </c>
      <c r="BQ68" s="50">
        <f>2*BQ67/SUM(BP3:BQ66)</f>
        <v>0.42759146341463417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2025-01-24T01:24:44Z</dcterms:modified>
</cp:coreProperties>
</file>