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FG/Desktop/"/>
    </mc:Choice>
  </mc:AlternateContent>
  <xr:revisionPtr revIDLastSave="0" documentId="13_ncr:1_{B7779A54-5147-0846-BDCE-78D50095E1D0}" xr6:coauthVersionLast="45" xr6:coauthVersionMax="45" xr10:uidLastSave="{00000000-0000-0000-0000-000000000000}"/>
  <bookViews>
    <workbookView xWindow="0" yWindow="460" windowWidth="25600" windowHeight="15540" xr2:uid="{86F3AB98-C06F-B64E-95DD-AA8E60B9A21C}"/>
  </bookViews>
  <sheets>
    <sheet name="Sheet1" sheetId="1" r:id="rId1"/>
  </sheets>
  <definedNames>
    <definedName name="_xlchart.v1.0" hidden="1">Sheet1!$A$26:$A$40</definedName>
    <definedName name="_xlchart.v1.1" hidden="1">Sheet1!$B$26:$B$40</definedName>
    <definedName name="_xlchart.v1.10" hidden="1">Sheet1!$B$26:$B$40</definedName>
    <definedName name="_xlchart.v1.11" hidden="1">Sheet1!$K$26:$K$40</definedName>
    <definedName name="_xlchart.v1.2" hidden="1">Sheet1!$K$26:$K$40</definedName>
    <definedName name="_xlchart.v1.3" hidden="1">Sheet1!$A$26:$A$40</definedName>
    <definedName name="_xlchart.v1.4" hidden="1">Sheet1!$B$26:$B$40</definedName>
    <definedName name="_xlchart.v1.5" hidden="1">Sheet1!$K$26:$K$40</definedName>
    <definedName name="_xlchart.v1.6" hidden="1">Sheet1!$A$26:$A$40</definedName>
    <definedName name="_xlchart.v1.7" hidden="1">Sheet1!$B$26:$B$40</definedName>
    <definedName name="_xlchart.v1.8" hidden="1">Sheet1!$K$26:$K$40</definedName>
    <definedName name="_xlchart.v1.9" hidden="1">Sheet1!$A$26:$A$40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7" i="1" l="1"/>
  <c r="H48" i="1"/>
  <c r="H49" i="1"/>
  <c r="H50" i="1"/>
  <c r="H51" i="1"/>
  <c r="H52" i="1"/>
  <c r="H53" i="1"/>
  <c r="H54" i="1"/>
  <c r="H55" i="1"/>
  <c r="H56" i="1"/>
  <c r="H57" i="1"/>
  <c r="H58" i="1"/>
  <c r="H59" i="1"/>
  <c r="H60" i="1"/>
  <c r="H61" i="1"/>
  <c r="E61" i="1" l="1"/>
  <c r="I61" i="1"/>
  <c r="F61" i="1"/>
  <c r="J61" i="1" s="1"/>
  <c r="K61" i="1" s="1"/>
  <c r="G61" i="1"/>
  <c r="E60" i="1"/>
  <c r="I60" i="1"/>
  <c r="F60" i="1"/>
  <c r="J60" i="1" s="1"/>
  <c r="G60" i="1"/>
  <c r="E59" i="1"/>
  <c r="I59" i="1"/>
  <c r="F59" i="1"/>
  <c r="J59" i="1" s="1"/>
  <c r="K59" i="1" s="1"/>
  <c r="G59" i="1"/>
  <c r="E58" i="1"/>
  <c r="I58" i="1"/>
  <c r="K58" i="1" s="1"/>
  <c r="F58" i="1"/>
  <c r="G58" i="1"/>
  <c r="J58" i="1"/>
  <c r="E57" i="1"/>
  <c r="I57" i="1" s="1"/>
  <c r="F57" i="1"/>
  <c r="J57" i="1" s="1"/>
  <c r="G57" i="1"/>
  <c r="G47" i="1"/>
  <c r="G48" i="1"/>
  <c r="G50" i="1"/>
  <c r="G51" i="1"/>
  <c r="G56" i="1"/>
  <c r="G46" i="1"/>
  <c r="F47" i="1"/>
  <c r="F48" i="1"/>
  <c r="F49" i="1"/>
  <c r="J49" i="1" s="1"/>
  <c r="F50" i="1"/>
  <c r="F51" i="1"/>
  <c r="F52" i="1"/>
  <c r="G52" i="1" s="1"/>
  <c r="F53" i="1"/>
  <c r="F54" i="1"/>
  <c r="G54" i="1" s="1"/>
  <c r="F55" i="1"/>
  <c r="G55" i="1" s="1"/>
  <c r="F56" i="1"/>
  <c r="F46" i="1"/>
  <c r="E48" i="1"/>
  <c r="E49" i="1"/>
  <c r="I49" i="1" s="1"/>
  <c r="E50" i="1"/>
  <c r="I50" i="1" s="1"/>
  <c r="E51" i="1"/>
  <c r="E52" i="1"/>
  <c r="I52" i="1" s="1"/>
  <c r="E53" i="1"/>
  <c r="E54" i="1"/>
  <c r="I54" i="1" s="1"/>
  <c r="E55" i="1"/>
  <c r="E56" i="1"/>
  <c r="E46" i="1"/>
  <c r="I46" i="1" s="1"/>
  <c r="E47" i="1"/>
  <c r="I47" i="1" s="1"/>
  <c r="J56" i="1"/>
  <c r="I56" i="1"/>
  <c r="I55" i="1"/>
  <c r="J54" i="1"/>
  <c r="I53" i="1"/>
  <c r="J51" i="1"/>
  <c r="I51" i="1"/>
  <c r="J48" i="1"/>
  <c r="I48" i="1"/>
  <c r="J47" i="1"/>
  <c r="J46" i="1"/>
  <c r="K27" i="1"/>
  <c r="K28" i="1"/>
  <c r="K29" i="1"/>
  <c r="K30" i="1"/>
  <c r="K31" i="1"/>
  <c r="K32" i="1"/>
  <c r="K33" i="1"/>
  <c r="K34" i="1"/>
  <c r="K35" i="1"/>
  <c r="K36" i="1"/>
  <c r="K37" i="1"/>
  <c r="K38" i="1"/>
  <c r="K39" i="1"/>
  <c r="K40" i="1"/>
  <c r="K26" i="1"/>
  <c r="J27" i="1"/>
  <c r="J28" i="1"/>
  <c r="J29" i="1"/>
  <c r="J30" i="1"/>
  <c r="J31" i="1"/>
  <c r="J32" i="1"/>
  <c r="J33" i="1"/>
  <c r="J34" i="1"/>
  <c r="J35" i="1"/>
  <c r="J36" i="1"/>
  <c r="J37" i="1"/>
  <c r="J38" i="1"/>
  <c r="J39" i="1"/>
  <c r="J40" i="1"/>
  <c r="J26" i="1"/>
  <c r="I27" i="1"/>
  <c r="I28" i="1"/>
  <c r="I29" i="1"/>
  <c r="I30" i="1"/>
  <c r="I31" i="1"/>
  <c r="I32" i="1"/>
  <c r="I33" i="1"/>
  <c r="I34" i="1"/>
  <c r="I35" i="1"/>
  <c r="I36" i="1"/>
  <c r="I37" i="1"/>
  <c r="I38" i="1"/>
  <c r="I39" i="1"/>
  <c r="I40" i="1"/>
  <c r="I26" i="1"/>
  <c r="G29" i="1"/>
  <c r="G30" i="1"/>
  <c r="G31" i="1"/>
  <c r="H31" i="1" s="1"/>
  <c r="G32" i="1"/>
  <c r="G33" i="1"/>
  <c r="G34" i="1"/>
  <c r="G35" i="1"/>
  <c r="H35" i="1" s="1"/>
  <c r="G36" i="1"/>
  <c r="G37" i="1"/>
  <c r="G38" i="1"/>
  <c r="G39" i="1"/>
  <c r="H39" i="1" s="1"/>
  <c r="G40" i="1"/>
  <c r="G26" i="1"/>
  <c r="G27" i="1"/>
  <c r="G28" i="1"/>
  <c r="H27" i="1"/>
  <c r="H29" i="1"/>
  <c r="H30" i="1"/>
  <c r="H33" i="1"/>
  <c r="H34" i="1"/>
  <c r="H37" i="1"/>
  <c r="H38" i="1"/>
  <c r="F27" i="1"/>
  <c r="F28" i="1"/>
  <c r="F29" i="1"/>
  <c r="F30" i="1"/>
  <c r="F31" i="1"/>
  <c r="F32" i="1"/>
  <c r="F33" i="1"/>
  <c r="F34" i="1"/>
  <c r="F35" i="1"/>
  <c r="F36" i="1"/>
  <c r="F37" i="1"/>
  <c r="F38" i="1"/>
  <c r="F39" i="1"/>
  <c r="F40" i="1"/>
  <c r="F26" i="1"/>
  <c r="E27" i="1"/>
  <c r="E28" i="1"/>
  <c r="E29" i="1"/>
  <c r="E30" i="1"/>
  <c r="E31" i="1"/>
  <c r="E32" i="1"/>
  <c r="E33" i="1"/>
  <c r="E34" i="1"/>
  <c r="E35" i="1"/>
  <c r="E36" i="1"/>
  <c r="E37" i="1"/>
  <c r="E38" i="1"/>
  <c r="E39" i="1"/>
  <c r="E40" i="1"/>
  <c r="E26" i="1"/>
  <c r="K60" i="1" l="1"/>
  <c r="K57" i="1"/>
  <c r="K56" i="1"/>
  <c r="J55" i="1"/>
  <c r="K55" i="1" s="1"/>
  <c r="J53" i="1"/>
  <c r="K53" i="1" s="1"/>
  <c r="G53" i="1"/>
  <c r="J52" i="1"/>
  <c r="K52" i="1" s="1"/>
  <c r="G49" i="1"/>
  <c r="H46" i="1"/>
  <c r="J50" i="1"/>
  <c r="K48" i="1"/>
  <c r="K51" i="1"/>
  <c r="K47" i="1"/>
  <c r="K50" i="1"/>
  <c r="K49" i="1"/>
  <c r="K54" i="1"/>
  <c r="K46" i="1"/>
  <c r="H40" i="1"/>
  <c r="H36" i="1"/>
  <c r="H32" i="1"/>
  <c r="H26" i="1"/>
  <c r="H28" i="1"/>
  <c r="F10" i="1"/>
  <c r="F9" i="1"/>
</calcChain>
</file>

<file path=xl/sharedStrings.xml><?xml version="1.0" encoding="utf-8"?>
<sst xmlns="http://schemas.openxmlformats.org/spreadsheetml/2006/main" count="58" uniqueCount="44">
  <si>
    <t>SKRIPSIE 2020 Testing and results</t>
  </si>
  <si>
    <t>BACKROUND SUBTRACTION METHODS</t>
  </si>
  <si>
    <t>VIDEO: test_video.mov</t>
  </si>
  <si>
    <t>Subtraction method</t>
  </si>
  <si>
    <t>None - normal operation</t>
  </si>
  <si>
    <t>KNN</t>
  </si>
  <si>
    <t>MOG2</t>
  </si>
  <si>
    <t>Mem Usage</t>
  </si>
  <si>
    <t>Images saved</t>
  </si>
  <si>
    <t>Interesting</t>
  </si>
  <si>
    <t>260M</t>
  </si>
  <si>
    <t>-</t>
  </si>
  <si>
    <t>412M</t>
  </si>
  <si>
    <t>CPU Temp (start of process, max)</t>
  </si>
  <si>
    <t>56 - 66</t>
  </si>
  <si>
    <t>(After being left idle for 5 min)</t>
  </si>
  <si>
    <t>417M</t>
  </si>
  <si>
    <t>56 - 68</t>
  </si>
  <si>
    <t>Conclusion: The KNN is less sensitive to motion, saves less images, but is computationally less taxing, and saves more interesting images. The MOG2 is much more sensitive to motion, saves more frames, and is more computationally taxing.</t>
  </si>
  <si>
    <t>I will therefore go with KNN</t>
  </si>
  <si>
    <t>Ratio</t>
  </si>
  <si>
    <t>HUMAN DETECTION</t>
  </si>
  <si>
    <t>DATASET: test_imgs (subset of INRIA person)</t>
  </si>
  <si>
    <t>Value</t>
  </si>
  <si>
    <t>Positives</t>
  </si>
  <si>
    <t>True positives</t>
  </si>
  <si>
    <t>Negatives</t>
  </si>
  <si>
    <t>Total processed</t>
  </si>
  <si>
    <t>Accuracy</t>
  </si>
  <si>
    <t>Images identified as positives</t>
  </si>
  <si>
    <t>First: Vary winstride, scale = 1.05</t>
  </si>
  <si>
    <t>Processing time (avg per image in seconds</t>
  </si>
  <si>
    <t>Even numbers better for computation</t>
  </si>
  <si>
    <t>Precision</t>
  </si>
  <si>
    <t>Recall</t>
  </si>
  <si>
    <t>False positives</t>
  </si>
  <si>
    <t>True negatives</t>
  </si>
  <si>
    <t>False negatives</t>
  </si>
  <si>
    <t>F1</t>
  </si>
  <si>
    <t>Now: Vary scale, winstride = 4</t>
  </si>
  <si>
    <t>MOTION DETECTION</t>
  </si>
  <si>
    <t>Here, the optimal min_area will be found</t>
  </si>
  <si>
    <t>Interesting imgs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</si>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</sst>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2" fillId="0" borderId="0" xfId="0" applyFont="1"/>
    <xf numFmtId="9" fontId="0" fillId="0" borderId="0" xfId="1" applyFont="1"/>
    <xf numFmtId="10" fontId="0" fillId="0" borderId="0" xfId="1" applyNumberFormat="1" applyFont="1"/>
    <xf numFmtId="0" fontId="0" fillId="0" borderId="0" xfId="0" applyFont="1"/>
    <xf numFmtId="0" fontId="3" fillId="0" borderId="0" xfId="0" applyFont="1" applyAlignment="1">
      <alignment horizontal="center" vertic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770968280166981"/>
          <c:y val="0.12528133298927682"/>
          <c:w val="0.62403371785921469"/>
          <c:h val="0.7480339209715331"/>
        </c:manualLayout>
      </c:layout>
      <c:lineChart>
        <c:grouping val="standard"/>
        <c:varyColors val="0"/>
        <c:ser>
          <c:idx val="9"/>
          <c:order val="0"/>
          <c:tx>
            <c:v>Interesting images captured</c:v>
          </c:tx>
          <c:spPr>
            <a:ln w="28575" cap="rnd">
              <a:solidFill>
                <a:schemeClr val="accent4">
                  <a:lumMod val="60000"/>
                </a:schemeClr>
              </a:solidFill>
              <a:round/>
            </a:ln>
            <a:effectLst/>
          </c:spPr>
          <c:marker>
            <c:symbol val="none"/>
          </c:marker>
          <c:cat>
            <c:numRef>
              <c:f>Sheet1!$A$67:$A$80</c:f>
              <c:numCache>
                <c:formatCode>General</c:formatCode>
                <c:ptCount val="14"/>
                <c:pt idx="0">
                  <c:v>250</c:v>
                </c:pt>
                <c:pt idx="1">
                  <c:v>500</c:v>
                </c:pt>
                <c:pt idx="2">
                  <c:v>750</c:v>
                </c:pt>
                <c:pt idx="3">
                  <c:v>1000</c:v>
                </c:pt>
                <c:pt idx="4">
                  <c:v>1250</c:v>
                </c:pt>
                <c:pt idx="5">
                  <c:v>1500</c:v>
                </c:pt>
                <c:pt idx="6">
                  <c:v>1750</c:v>
                </c:pt>
                <c:pt idx="7">
                  <c:v>2000</c:v>
                </c:pt>
                <c:pt idx="8">
                  <c:v>2250</c:v>
                </c:pt>
                <c:pt idx="9">
                  <c:v>2500</c:v>
                </c:pt>
                <c:pt idx="10">
                  <c:v>2750</c:v>
                </c:pt>
                <c:pt idx="11">
                  <c:v>3000</c:v>
                </c:pt>
                <c:pt idx="12">
                  <c:v>3250</c:v>
                </c:pt>
                <c:pt idx="13">
                  <c:v>3500</c:v>
                </c:pt>
              </c:numCache>
            </c:numRef>
          </c:cat>
          <c:val>
            <c:numRef>
              <c:f>Sheet1!$B$67:$B$80</c:f>
              <c:numCache>
                <c:formatCode>General</c:formatCode>
                <c:ptCount val="14"/>
                <c:pt idx="0">
                  <c:v>16</c:v>
                </c:pt>
                <c:pt idx="1">
                  <c:v>15</c:v>
                </c:pt>
                <c:pt idx="2">
                  <c:v>16</c:v>
                </c:pt>
                <c:pt idx="3">
                  <c:v>14</c:v>
                </c:pt>
                <c:pt idx="4">
                  <c:v>13</c:v>
                </c:pt>
                <c:pt idx="5">
                  <c:v>10</c:v>
                </c:pt>
                <c:pt idx="6">
                  <c:v>8</c:v>
                </c:pt>
                <c:pt idx="7">
                  <c:v>7</c:v>
                </c:pt>
                <c:pt idx="8">
                  <c:v>7</c:v>
                </c:pt>
                <c:pt idx="9">
                  <c:v>5</c:v>
                </c:pt>
                <c:pt idx="10">
                  <c:v>2</c:v>
                </c:pt>
                <c:pt idx="11">
                  <c:v>0</c:v>
                </c:pt>
                <c:pt idx="12">
                  <c:v>0</c:v>
                </c:pt>
                <c:pt idx="13">
                  <c:v>0</c:v>
                </c:pt>
              </c:numCache>
            </c:numRef>
          </c:val>
          <c:smooth val="0"/>
          <c:extLst>
            <c:ext xmlns:c16="http://schemas.microsoft.com/office/drawing/2014/chart" uri="{C3380CC4-5D6E-409C-BE32-E72D297353CC}">
              <c16:uniqueId val="{00000000-BC75-4245-820F-7F48CA48FBCE}"/>
            </c:ext>
          </c:extLst>
        </c:ser>
        <c:dLbls>
          <c:showLegendKey val="0"/>
          <c:showVal val="0"/>
          <c:showCatName val="0"/>
          <c:showSerName val="0"/>
          <c:showPercent val="0"/>
          <c:showBubbleSize val="0"/>
        </c:dLbls>
        <c:smooth val="0"/>
        <c:axId val="1219679984"/>
        <c:axId val="1221094000"/>
      </c:lineChart>
      <c:catAx>
        <c:axId val="1219679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min_area</a:t>
                </a:r>
              </a:p>
            </c:rich>
          </c:tx>
          <c:layout>
            <c:manualLayout>
              <c:xMode val="edge"/>
              <c:yMode val="edge"/>
              <c:x val="0.20195342371533587"/>
              <c:y val="0.86837601848520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21094000"/>
        <c:crosses val="autoZero"/>
        <c:auto val="1"/>
        <c:lblAlgn val="ctr"/>
        <c:lblOffset val="100"/>
        <c:noMultiLvlLbl val="0"/>
      </c:catAx>
      <c:valAx>
        <c:axId val="122109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19679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A"/>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Average image processing time</c:v>
          </c:tx>
          <c:spPr>
            <a:ln w="2540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15"/>
              <c:pt idx="0">
                <c:v>1</c:v>
              </c:pt>
              <c:pt idx="1">
                <c:v>2</c:v>
              </c:pt>
              <c:pt idx="2">
                <c:v>3</c:v>
              </c:pt>
              <c:pt idx="3">
                <c:v>4</c:v>
              </c:pt>
              <c:pt idx="4">
                <c:v>5</c:v>
              </c:pt>
              <c:pt idx="5">
                <c:v>6</c:v>
              </c:pt>
              <c:pt idx="6">
                <c:v>7</c:v>
              </c:pt>
              <c:pt idx="7">
                <c:v>8</c:v>
              </c:pt>
              <c:pt idx="8">
                <c:v>9</c:v>
              </c:pt>
              <c:pt idx="9">
                <c:v>10</c:v>
              </c:pt>
              <c:pt idx="10">
                <c:v>12</c:v>
              </c:pt>
              <c:pt idx="11">
                <c:v>14</c:v>
              </c:pt>
              <c:pt idx="12">
                <c:v>16</c:v>
              </c:pt>
              <c:pt idx="13">
                <c:v>18</c:v>
              </c:pt>
              <c:pt idx="14">
                <c:v>20</c:v>
              </c:pt>
            </c:numLit>
          </c:xVal>
          <c:yVal>
            <c:numRef>
              <c:f>Sheet1!$B$26:$B$40</c:f>
              <c:numCache>
                <c:formatCode>General</c:formatCode>
                <c:ptCount val="15"/>
                <c:pt idx="0">
                  <c:v>1.8078000000000001</c:v>
                </c:pt>
                <c:pt idx="1">
                  <c:v>0.46750000000000003</c:v>
                </c:pt>
                <c:pt idx="2">
                  <c:v>0.83089999999999997</c:v>
                </c:pt>
                <c:pt idx="3">
                  <c:v>0.13919999999999999</c:v>
                </c:pt>
                <c:pt idx="4">
                  <c:v>0.67649999999999999</c:v>
                </c:pt>
                <c:pt idx="5">
                  <c:v>0.23810000000000001</c:v>
                </c:pt>
                <c:pt idx="6">
                  <c:v>0.57550000000000001</c:v>
                </c:pt>
                <c:pt idx="7">
                  <c:v>5.8099999999999999E-2</c:v>
                </c:pt>
                <c:pt idx="8">
                  <c:v>0.4239</c:v>
                </c:pt>
                <c:pt idx="9">
                  <c:v>0.19819999999999999</c:v>
                </c:pt>
                <c:pt idx="10">
                  <c:v>8.6800000000000002E-2</c:v>
                </c:pt>
                <c:pt idx="11">
                  <c:v>0.17519999999999999</c:v>
                </c:pt>
                <c:pt idx="12">
                  <c:v>4.48E-2</c:v>
                </c:pt>
                <c:pt idx="13">
                  <c:v>0.1328</c:v>
                </c:pt>
                <c:pt idx="14">
                  <c:v>7.4300000000000005E-2</c:v>
                </c:pt>
              </c:numCache>
            </c:numRef>
          </c:yVal>
          <c:smooth val="0"/>
          <c:extLst>
            <c:ext xmlns:c16="http://schemas.microsoft.com/office/drawing/2014/chart" uri="{C3380CC4-5D6E-409C-BE32-E72D297353CC}">
              <c16:uniqueId val="{00000000-791C-D84A-85C3-3E150FBC17DA}"/>
            </c:ext>
          </c:extLst>
        </c:ser>
        <c:dLbls>
          <c:dLblPos val="r"/>
          <c:showLegendKey val="0"/>
          <c:showVal val="0"/>
          <c:showCatName val="0"/>
          <c:showSerName val="0"/>
          <c:showPercent val="0"/>
          <c:showBubbleSize val="0"/>
        </c:dLbls>
        <c:axId val="1219679984"/>
        <c:axId val="1221094000"/>
      </c:scatterChart>
      <c:scatterChart>
        <c:scatterStyle val="lineMarker"/>
        <c:varyColors val="0"/>
        <c:ser>
          <c:idx val="9"/>
          <c:order val="1"/>
          <c:tx>
            <c:v>F1 Score</c:v>
          </c:tx>
          <c:spPr>
            <a:ln w="25400" cap="rnd">
              <a:solidFill>
                <a:srgbClr val="FF0000"/>
              </a:solidFill>
              <a:round/>
            </a:ln>
            <a:effectLst/>
          </c:spPr>
          <c:marker>
            <c:symbol val="circle"/>
            <c:size val="5"/>
            <c:spPr>
              <a:solidFill>
                <a:srgbClr val="FF0000"/>
              </a:solidFill>
              <a:ln w="9525">
                <a:solidFill>
                  <a:srgbClr val="FF0000"/>
                </a:solidFill>
              </a:ln>
              <a:effectLst/>
            </c:spPr>
          </c:marker>
          <c:xVal>
            <c:numRef>
              <c:f>Sheet1!$A$26:$A$40</c:f>
              <c:numCache>
                <c:formatCode>General</c:formatCode>
                <c:ptCount val="15"/>
                <c:pt idx="0">
                  <c:v>1</c:v>
                </c:pt>
                <c:pt idx="1">
                  <c:v>2</c:v>
                </c:pt>
                <c:pt idx="2">
                  <c:v>3</c:v>
                </c:pt>
                <c:pt idx="3">
                  <c:v>4</c:v>
                </c:pt>
                <c:pt idx="4">
                  <c:v>5</c:v>
                </c:pt>
                <c:pt idx="5">
                  <c:v>6</c:v>
                </c:pt>
                <c:pt idx="6">
                  <c:v>7</c:v>
                </c:pt>
                <c:pt idx="7">
                  <c:v>8</c:v>
                </c:pt>
                <c:pt idx="8">
                  <c:v>9</c:v>
                </c:pt>
                <c:pt idx="9">
                  <c:v>10</c:v>
                </c:pt>
                <c:pt idx="10">
                  <c:v>12</c:v>
                </c:pt>
                <c:pt idx="11">
                  <c:v>14</c:v>
                </c:pt>
                <c:pt idx="12">
                  <c:v>16</c:v>
                </c:pt>
                <c:pt idx="13">
                  <c:v>18</c:v>
                </c:pt>
                <c:pt idx="14">
                  <c:v>20</c:v>
                </c:pt>
              </c:numCache>
            </c:numRef>
          </c:xVal>
          <c:yVal>
            <c:numRef>
              <c:f>Sheet1!$K$26:$K$40</c:f>
              <c:numCache>
                <c:formatCode>0.00%</c:formatCode>
                <c:ptCount val="15"/>
                <c:pt idx="0">
                  <c:v>0.93495934959349591</c:v>
                </c:pt>
                <c:pt idx="1">
                  <c:v>0.95041322314049581</c:v>
                </c:pt>
                <c:pt idx="2">
                  <c:v>0.95397489539748948</c:v>
                </c:pt>
                <c:pt idx="3">
                  <c:v>0.96202531645569622</c:v>
                </c:pt>
                <c:pt idx="4">
                  <c:v>0.97835497835497842</c:v>
                </c:pt>
                <c:pt idx="5">
                  <c:v>0.96103896103896103</c:v>
                </c:pt>
                <c:pt idx="6">
                  <c:v>0.95111111111111113</c:v>
                </c:pt>
                <c:pt idx="7">
                  <c:v>0.9417040358744394</c:v>
                </c:pt>
                <c:pt idx="8">
                  <c:v>0.93577981651376152</c:v>
                </c:pt>
                <c:pt idx="9">
                  <c:v>0.94545454545454533</c:v>
                </c:pt>
                <c:pt idx="10">
                  <c:v>0.90654205607476634</c:v>
                </c:pt>
                <c:pt idx="11">
                  <c:v>0.87804878048780499</c:v>
                </c:pt>
                <c:pt idx="12">
                  <c:v>0.87254901960784315</c:v>
                </c:pt>
                <c:pt idx="13">
                  <c:v>0.82653061224489799</c:v>
                </c:pt>
                <c:pt idx="14">
                  <c:v>0.72222222222222221</c:v>
                </c:pt>
              </c:numCache>
            </c:numRef>
          </c:yVal>
          <c:smooth val="0"/>
          <c:extLst>
            <c:ext xmlns:c16="http://schemas.microsoft.com/office/drawing/2014/chart" uri="{C3380CC4-5D6E-409C-BE32-E72D297353CC}">
              <c16:uniqueId val="{00000001-791C-D84A-85C3-3E150FBC17DA}"/>
            </c:ext>
          </c:extLst>
        </c:ser>
        <c:dLbls>
          <c:dLblPos val="r"/>
          <c:showLegendKey val="0"/>
          <c:showVal val="0"/>
          <c:showCatName val="0"/>
          <c:showSerName val="0"/>
          <c:showPercent val="0"/>
          <c:showBubbleSize val="0"/>
        </c:dLbls>
        <c:axId val="700134351"/>
        <c:axId val="700568991"/>
      </c:scatterChart>
      <c:valAx>
        <c:axId val="121967998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21094000"/>
        <c:crosses val="autoZero"/>
        <c:crossBetween val="midCat"/>
        <c:majorUnit val="1"/>
      </c:valAx>
      <c:valAx>
        <c:axId val="1221094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image processing 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19679984"/>
        <c:crosses val="autoZero"/>
        <c:crossBetween val="midCat"/>
      </c:valAx>
      <c:valAx>
        <c:axId val="700568991"/>
        <c:scaling>
          <c:orientation val="minMax"/>
          <c:max val="1"/>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F1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700134351"/>
        <c:crosses val="max"/>
        <c:crossBetween val="midCat"/>
      </c:valAx>
      <c:valAx>
        <c:axId val="700134351"/>
        <c:scaling>
          <c:orientation val="minMax"/>
        </c:scaling>
        <c:delete val="1"/>
        <c:axPos val="b"/>
        <c:numFmt formatCode="General" sourceLinked="1"/>
        <c:majorTickMark val="out"/>
        <c:minorTickMark val="none"/>
        <c:tickLblPos val="nextTo"/>
        <c:crossAx val="700568991"/>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Average image processing time</c:v>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Sheet1!$A$46:$A$61</c:f>
              <c:numCache>
                <c:formatCode>General</c:formatCode>
                <c:ptCount val="16"/>
                <c:pt idx="0">
                  <c:v>1</c:v>
                </c:pt>
                <c:pt idx="1">
                  <c:v>1.01</c:v>
                </c:pt>
                <c:pt idx="2">
                  <c:v>1.02</c:v>
                </c:pt>
                <c:pt idx="3">
                  <c:v>1.03</c:v>
                </c:pt>
                <c:pt idx="4">
                  <c:v>1.04</c:v>
                </c:pt>
                <c:pt idx="5">
                  <c:v>1.05</c:v>
                </c:pt>
                <c:pt idx="6">
                  <c:v>1.06</c:v>
                </c:pt>
                <c:pt idx="7">
                  <c:v>1.07</c:v>
                </c:pt>
                <c:pt idx="8">
                  <c:v>1.08</c:v>
                </c:pt>
                <c:pt idx="9">
                  <c:v>1.0900000000000001</c:v>
                </c:pt>
                <c:pt idx="10">
                  <c:v>1.1000000000000001</c:v>
                </c:pt>
                <c:pt idx="11">
                  <c:v>1.1100000000000001</c:v>
                </c:pt>
                <c:pt idx="12">
                  <c:v>1.1200000000000001</c:v>
                </c:pt>
                <c:pt idx="13">
                  <c:v>1.1299999999999999</c:v>
                </c:pt>
                <c:pt idx="14">
                  <c:v>1.1399999999999999</c:v>
                </c:pt>
                <c:pt idx="15">
                  <c:v>1.1499999999999999</c:v>
                </c:pt>
              </c:numCache>
            </c:numRef>
          </c:xVal>
          <c:yVal>
            <c:numRef>
              <c:f>Sheet1!$B$46:$B$61</c:f>
              <c:numCache>
                <c:formatCode>General</c:formatCode>
                <c:ptCount val="16"/>
                <c:pt idx="0">
                  <c:v>5.0099999999999999E-2</c:v>
                </c:pt>
                <c:pt idx="1">
                  <c:v>0.48120000000000002</c:v>
                </c:pt>
                <c:pt idx="2">
                  <c:v>0.29360000000000003</c:v>
                </c:pt>
                <c:pt idx="3">
                  <c:v>0.224</c:v>
                </c:pt>
                <c:pt idx="4">
                  <c:v>0.161</c:v>
                </c:pt>
                <c:pt idx="5">
                  <c:v>0.13919999999999999</c:v>
                </c:pt>
                <c:pt idx="6">
                  <c:v>0.1237</c:v>
                </c:pt>
                <c:pt idx="7">
                  <c:v>0.1062</c:v>
                </c:pt>
                <c:pt idx="8">
                  <c:v>9.7500000000000003E-2</c:v>
                </c:pt>
                <c:pt idx="9">
                  <c:v>0.11260000000000001</c:v>
                </c:pt>
                <c:pt idx="10">
                  <c:v>8.8700000000000001E-2</c:v>
                </c:pt>
                <c:pt idx="11">
                  <c:v>9.3100000000000002E-2</c:v>
                </c:pt>
                <c:pt idx="12">
                  <c:v>8.3199999999999996E-2</c:v>
                </c:pt>
                <c:pt idx="13">
                  <c:v>7.8899999999999998E-2</c:v>
                </c:pt>
                <c:pt idx="14">
                  <c:v>7.0999999999999994E-2</c:v>
                </c:pt>
                <c:pt idx="15">
                  <c:v>6.9699999999999998E-2</c:v>
                </c:pt>
              </c:numCache>
            </c:numRef>
          </c:yVal>
          <c:smooth val="0"/>
          <c:extLst>
            <c:ext xmlns:c16="http://schemas.microsoft.com/office/drawing/2014/chart" uri="{C3380CC4-5D6E-409C-BE32-E72D297353CC}">
              <c16:uniqueId val="{00000003-4048-234C-ACFE-A519833C0A43}"/>
            </c:ext>
          </c:extLst>
        </c:ser>
        <c:dLbls>
          <c:showLegendKey val="0"/>
          <c:showVal val="0"/>
          <c:showCatName val="0"/>
          <c:showSerName val="0"/>
          <c:showPercent val="0"/>
          <c:showBubbleSize val="0"/>
        </c:dLbls>
        <c:axId val="1219679984"/>
        <c:axId val="1221094000"/>
      </c:scatterChart>
      <c:scatterChart>
        <c:scatterStyle val="lineMarker"/>
        <c:varyColors val="0"/>
        <c:ser>
          <c:idx val="9"/>
          <c:order val="1"/>
          <c:tx>
            <c:v>F1 Score</c:v>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Sheet1!$A$46:$A$61</c:f>
              <c:numCache>
                <c:formatCode>General</c:formatCode>
                <c:ptCount val="16"/>
                <c:pt idx="0">
                  <c:v>1</c:v>
                </c:pt>
                <c:pt idx="1">
                  <c:v>1.01</c:v>
                </c:pt>
                <c:pt idx="2">
                  <c:v>1.02</c:v>
                </c:pt>
                <c:pt idx="3">
                  <c:v>1.03</c:v>
                </c:pt>
                <c:pt idx="4">
                  <c:v>1.04</c:v>
                </c:pt>
                <c:pt idx="5">
                  <c:v>1.05</c:v>
                </c:pt>
                <c:pt idx="6">
                  <c:v>1.06</c:v>
                </c:pt>
                <c:pt idx="7">
                  <c:v>1.07</c:v>
                </c:pt>
                <c:pt idx="8">
                  <c:v>1.08</c:v>
                </c:pt>
                <c:pt idx="9">
                  <c:v>1.0900000000000001</c:v>
                </c:pt>
                <c:pt idx="10">
                  <c:v>1.1000000000000001</c:v>
                </c:pt>
                <c:pt idx="11">
                  <c:v>1.1100000000000001</c:v>
                </c:pt>
                <c:pt idx="12">
                  <c:v>1.1200000000000001</c:v>
                </c:pt>
                <c:pt idx="13">
                  <c:v>1.1299999999999999</c:v>
                </c:pt>
                <c:pt idx="14">
                  <c:v>1.1399999999999999</c:v>
                </c:pt>
                <c:pt idx="15">
                  <c:v>1.1499999999999999</c:v>
                </c:pt>
              </c:numCache>
            </c:numRef>
          </c:xVal>
          <c:yVal>
            <c:numRef>
              <c:f>Sheet1!$K$46:$K$61</c:f>
              <c:numCache>
                <c:formatCode>0.00%</c:formatCode>
                <c:ptCount val="16"/>
                <c:pt idx="0">
                  <c:v>0.52564102564102566</c:v>
                </c:pt>
                <c:pt idx="1">
                  <c:v>0.93827160493827155</c:v>
                </c:pt>
                <c:pt idx="2">
                  <c:v>0.95798319327731107</c:v>
                </c:pt>
                <c:pt idx="3">
                  <c:v>0.96202531645569622</c:v>
                </c:pt>
                <c:pt idx="4">
                  <c:v>0.96610169491525433</c:v>
                </c:pt>
                <c:pt idx="5">
                  <c:v>0.96202531645569622</c:v>
                </c:pt>
                <c:pt idx="6">
                  <c:v>0.97021276595744688</c:v>
                </c:pt>
                <c:pt idx="7">
                  <c:v>0.97435897435897434</c:v>
                </c:pt>
                <c:pt idx="8">
                  <c:v>0.97854077253218885</c:v>
                </c:pt>
                <c:pt idx="9">
                  <c:v>0.96969696969696972</c:v>
                </c:pt>
                <c:pt idx="10">
                  <c:v>0.97835497835497842</c:v>
                </c:pt>
                <c:pt idx="11">
                  <c:v>0.96969696969696972</c:v>
                </c:pt>
                <c:pt idx="12">
                  <c:v>0.97391304347826091</c:v>
                </c:pt>
                <c:pt idx="13">
                  <c:v>0.9826086956521739</c:v>
                </c:pt>
                <c:pt idx="14">
                  <c:v>0.96491228070175439</c:v>
                </c:pt>
                <c:pt idx="15">
                  <c:v>0.95575221238938046</c:v>
                </c:pt>
              </c:numCache>
            </c:numRef>
          </c:yVal>
          <c:smooth val="0"/>
          <c:extLst>
            <c:ext xmlns:c16="http://schemas.microsoft.com/office/drawing/2014/chart" uri="{C3380CC4-5D6E-409C-BE32-E72D297353CC}">
              <c16:uniqueId val="{0000000B-4048-234C-ACFE-A519833C0A43}"/>
            </c:ext>
          </c:extLst>
        </c:ser>
        <c:dLbls>
          <c:showLegendKey val="0"/>
          <c:showVal val="0"/>
          <c:showCatName val="0"/>
          <c:showSerName val="0"/>
          <c:showPercent val="0"/>
          <c:showBubbleSize val="0"/>
        </c:dLbls>
        <c:axId val="595553551"/>
        <c:axId val="700194927"/>
      </c:scatterChart>
      <c:valAx>
        <c:axId val="1219679984"/>
        <c:scaling>
          <c:orientation val="minMax"/>
          <c:max val="1.1600000000000001"/>
          <c:min val="0.9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21094000"/>
        <c:crosses val="autoZero"/>
        <c:crossBetween val="midCat"/>
        <c:majorUnit val="1.0000000000000002E-2"/>
        <c:minorUnit val="1.0000000000000002E-2"/>
      </c:valAx>
      <c:valAx>
        <c:axId val="1221094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image processing 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19679984"/>
        <c:crosses val="autoZero"/>
        <c:crossBetween val="midCat"/>
      </c:valAx>
      <c:valAx>
        <c:axId val="700194927"/>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595553551"/>
        <c:crosses val="max"/>
        <c:crossBetween val="midCat"/>
      </c:valAx>
      <c:valAx>
        <c:axId val="595553551"/>
        <c:scaling>
          <c:orientation val="minMax"/>
        </c:scaling>
        <c:delete val="1"/>
        <c:axPos val="b"/>
        <c:numFmt formatCode="General" sourceLinked="1"/>
        <c:majorTickMark val="out"/>
        <c:minorTickMark val="none"/>
        <c:tickLblPos val="nextTo"/>
        <c:crossAx val="700194927"/>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1964267</xdr:colOff>
      <xdr:row>64</xdr:row>
      <xdr:rowOff>191477</xdr:rowOff>
    </xdr:from>
    <xdr:to>
      <xdr:col>10</xdr:col>
      <xdr:colOff>711201</xdr:colOff>
      <xdr:row>85</xdr:row>
      <xdr:rowOff>177800</xdr:rowOff>
    </xdr:to>
    <xdr:graphicFrame macro="">
      <xdr:nvGraphicFramePr>
        <xdr:cNvPr id="4" name="Chart 3">
          <a:extLst>
            <a:ext uri="{FF2B5EF4-FFF2-40B4-BE49-F238E27FC236}">
              <a16:creationId xmlns:a16="http://schemas.microsoft.com/office/drawing/2014/main" id="{8B7D2316-FF84-8147-8E46-BD60B2839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254000</xdr:colOff>
      <xdr:row>12</xdr:row>
      <xdr:rowOff>78154</xdr:rowOff>
    </xdr:from>
    <xdr:to>
      <xdr:col>24</xdr:col>
      <xdr:colOff>42984</xdr:colOff>
      <xdr:row>42</xdr:row>
      <xdr:rowOff>162820</xdr:rowOff>
    </xdr:to>
    <xdr:graphicFrame macro="">
      <xdr:nvGraphicFramePr>
        <xdr:cNvPr id="5" name="Chart 4">
          <a:extLst>
            <a:ext uri="{FF2B5EF4-FFF2-40B4-BE49-F238E27FC236}">
              <a16:creationId xmlns:a16="http://schemas.microsoft.com/office/drawing/2014/main" id="{0F968320-35B5-7047-A1B2-97102834B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381000</xdr:colOff>
      <xdr:row>45</xdr:row>
      <xdr:rowOff>25400</xdr:rowOff>
    </xdr:from>
    <xdr:to>
      <xdr:col>24</xdr:col>
      <xdr:colOff>169984</xdr:colOff>
      <xdr:row>75</xdr:row>
      <xdr:rowOff>110066</xdr:rowOff>
    </xdr:to>
    <xdr:graphicFrame macro="">
      <xdr:nvGraphicFramePr>
        <xdr:cNvPr id="6" name="Chart 5">
          <a:extLst>
            <a:ext uri="{FF2B5EF4-FFF2-40B4-BE49-F238E27FC236}">
              <a16:creationId xmlns:a16="http://schemas.microsoft.com/office/drawing/2014/main" id="{B11B7209-DC0D-3D40-A459-4D7C09A7D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3317A-5370-E043-92BA-5BA23B2780BA}">
  <dimension ref="A1:M94"/>
  <sheetViews>
    <sheetView tabSelected="1" topLeftCell="A26" zoomScale="50" workbookViewId="0">
      <selection activeCell="M94" sqref="M94"/>
    </sheetView>
  </sheetViews>
  <sheetFormatPr baseColWidth="10" defaultRowHeight="16" x14ac:dyDescent="0.2"/>
  <cols>
    <col min="1" max="1" width="33.83203125" bestFit="1" customWidth="1"/>
    <col min="2" max="2" width="29.1640625" bestFit="1" customWidth="1"/>
    <col min="3" max="3" width="25.83203125" bestFit="1" customWidth="1"/>
    <col min="4" max="4" width="12.33203125" bestFit="1" customWidth="1"/>
    <col min="5" max="5" width="13.83203125" customWidth="1"/>
    <col min="6" max="6" width="15.83203125" customWidth="1"/>
    <col min="7" max="7" width="12.83203125" customWidth="1"/>
    <col min="10" max="10" width="12.6640625" bestFit="1" customWidth="1"/>
  </cols>
  <sheetData>
    <row r="1" spans="1:7" ht="43" customHeight="1" x14ac:dyDescent="0.2">
      <c r="A1" s="5" t="s">
        <v>0</v>
      </c>
      <c r="B1" s="5"/>
      <c r="C1" s="5"/>
    </row>
    <row r="3" spans="1:7" x14ac:dyDescent="0.2">
      <c r="A3" s="1" t="s">
        <v>1</v>
      </c>
    </row>
    <row r="5" spans="1:7" x14ac:dyDescent="0.2">
      <c r="A5" t="s">
        <v>2</v>
      </c>
    </row>
    <row r="7" spans="1:7" x14ac:dyDescent="0.2">
      <c r="A7" t="s">
        <v>3</v>
      </c>
      <c r="B7" t="s">
        <v>13</v>
      </c>
      <c r="C7" t="s">
        <v>7</v>
      </c>
      <c r="D7" t="s">
        <v>8</v>
      </c>
      <c r="E7" t="s">
        <v>9</v>
      </c>
      <c r="F7" t="s">
        <v>20</v>
      </c>
    </row>
    <row r="8" spans="1:7" x14ac:dyDescent="0.2">
      <c r="A8" t="s">
        <v>4</v>
      </c>
      <c r="B8">
        <v>45</v>
      </c>
      <c r="C8" t="s">
        <v>10</v>
      </c>
      <c r="D8" t="s">
        <v>11</v>
      </c>
      <c r="E8" t="s">
        <v>11</v>
      </c>
      <c r="F8" t="s">
        <v>11</v>
      </c>
      <c r="G8" t="s">
        <v>15</v>
      </c>
    </row>
    <row r="9" spans="1:7" x14ac:dyDescent="0.2">
      <c r="A9" t="s">
        <v>5</v>
      </c>
      <c r="B9" t="s">
        <v>14</v>
      </c>
      <c r="C9" t="s">
        <v>12</v>
      </c>
      <c r="D9">
        <v>15</v>
      </c>
      <c r="E9">
        <v>14</v>
      </c>
      <c r="F9" s="2">
        <f>E9/D9</f>
        <v>0.93333333333333335</v>
      </c>
    </row>
    <row r="10" spans="1:7" x14ac:dyDescent="0.2">
      <c r="A10" t="s">
        <v>6</v>
      </c>
      <c r="B10" t="s">
        <v>17</v>
      </c>
      <c r="C10" t="s">
        <v>16</v>
      </c>
      <c r="D10">
        <v>27</v>
      </c>
      <c r="E10">
        <v>17</v>
      </c>
      <c r="F10" s="2">
        <f>E10/D10</f>
        <v>0.62962962962962965</v>
      </c>
    </row>
    <row r="12" spans="1:7" x14ac:dyDescent="0.2">
      <c r="A12" t="s">
        <v>18</v>
      </c>
    </row>
    <row r="13" spans="1:7" x14ac:dyDescent="0.2">
      <c r="A13" t="s">
        <v>19</v>
      </c>
    </row>
    <row r="15" spans="1:7" x14ac:dyDescent="0.2">
      <c r="A15" s="1" t="s">
        <v>21</v>
      </c>
    </row>
    <row r="17" spans="1:11" x14ac:dyDescent="0.2">
      <c r="A17" t="s">
        <v>22</v>
      </c>
    </row>
    <row r="19" spans="1:11" x14ac:dyDescent="0.2">
      <c r="A19" t="s">
        <v>24</v>
      </c>
      <c r="B19">
        <v>115</v>
      </c>
    </row>
    <row r="20" spans="1:11" x14ac:dyDescent="0.2">
      <c r="A20" t="s">
        <v>26</v>
      </c>
      <c r="B20">
        <v>56</v>
      </c>
    </row>
    <row r="21" spans="1:11" x14ac:dyDescent="0.2">
      <c r="A21" t="s">
        <v>27</v>
      </c>
      <c r="B21">
        <v>171</v>
      </c>
    </row>
    <row r="23" spans="1:11" x14ac:dyDescent="0.2">
      <c r="A23" t="s">
        <v>30</v>
      </c>
    </row>
    <row r="25" spans="1:11" x14ac:dyDescent="0.2">
      <c r="A25" t="s">
        <v>23</v>
      </c>
      <c r="B25" t="s">
        <v>31</v>
      </c>
      <c r="C25" t="s">
        <v>29</v>
      </c>
      <c r="D25" t="s">
        <v>25</v>
      </c>
      <c r="E25" t="s">
        <v>35</v>
      </c>
      <c r="F25" t="s">
        <v>37</v>
      </c>
      <c r="G25" t="s">
        <v>36</v>
      </c>
      <c r="H25" t="s">
        <v>28</v>
      </c>
      <c r="I25" t="s">
        <v>33</v>
      </c>
      <c r="J25" t="s">
        <v>34</v>
      </c>
      <c r="K25" t="s">
        <v>38</v>
      </c>
    </row>
    <row r="26" spans="1:11" x14ac:dyDescent="0.2">
      <c r="A26">
        <v>1</v>
      </c>
      <c r="B26">
        <v>1.8078000000000001</v>
      </c>
      <c r="C26">
        <v>131</v>
      </c>
      <c r="D26">
        <v>115</v>
      </c>
      <c r="E26">
        <f>C26-D26</f>
        <v>16</v>
      </c>
      <c r="F26">
        <f>$B$19 - D26</f>
        <v>0</v>
      </c>
      <c r="G26">
        <f t="shared" ref="G26:G27" si="0">$B$21 - (C26+F26)</f>
        <v>40</v>
      </c>
      <c r="H26" s="3">
        <f>(D26+G26)/(SUM(D26,E26,F26,G26))</f>
        <v>0.9064327485380117</v>
      </c>
      <c r="I26" s="3">
        <f>D26/(D26+E26)</f>
        <v>0.87786259541984735</v>
      </c>
      <c r="J26" s="3">
        <f>D26/(D26+F26)</f>
        <v>1</v>
      </c>
      <c r="K26" s="3">
        <f>2*(I26*J26)/(I26+J26)</f>
        <v>0.93495934959349591</v>
      </c>
    </row>
    <row r="27" spans="1:11" x14ac:dyDescent="0.2">
      <c r="A27">
        <v>2</v>
      </c>
      <c r="B27">
        <v>0.46750000000000003</v>
      </c>
      <c r="C27">
        <v>127</v>
      </c>
      <c r="D27">
        <v>115</v>
      </c>
      <c r="E27">
        <f t="shared" ref="E27:E40" si="1">C27-D27</f>
        <v>12</v>
      </c>
      <c r="F27">
        <f t="shared" ref="F27:F40" si="2">$B$19 - D27</f>
        <v>0</v>
      </c>
      <c r="G27">
        <f t="shared" si="0"/>
        <v>44</v>
      </c>
      <c r="H27" s="3">
        <f t="shared" ref="H27:H40" si="3">(D27+G27)/(SUM(D27,E27,F27,G27))</f>
        <v>0.92982456140350878</v>
      </c>
      <c r="I27" s="3">
        <f t="shared" ref="I27:I40" si="4">D27/(D27+E27)</f>
        <v>0.90551181102362199</v>
      </c>
      <c r="J27" s="3">
        <f t="shared" ref="J27:J40" si="5">D27/(D27+F27)</f>
        <v>1</v>
      </c>
      <c r="K27" s="3">
        <f t="shared" ref="K27:K40" si="6">2*(I27*J27)/(I27+J27)</f>
        <v>0.95041322314049581</v>
      </c>
    </row>
    <row r="28" spans="1:11" x14ac:dyDescent="0.2">
      <c r="A28">
        <v>3</v>
      </c>
      <c r="B28">
        <v>0.83089999999999997</v>
      </c>
      <c r="C28">
        <v>124</v>
      </c>
      <c r="D28">
        <v>114</v>
      </c>
      <c r="E28">
        <f t="shared" si="1"/>
        <v>10</v>
      </c>
      <c r="F28">
        <f t="shared" si="2"/>
        <v>1</v>
      </c>
      <c r="G28">
        <f>$B$21 - (C28+F28)</f>
        <v>46</v>
      </c>
      <c r="H28" s="3">
        <f t="shared" si="3"/>
        <v>0.93567251461988299</v>
      </c>
      <c r="I28" s="3">
        <f t="shared" si="4"/>
        <v>0.91935483870967738</v>
      </c>
      <c r="J28" s="3">
        <f t="shared" si="5"/>
        <v>0.99130434782608701</v>
      </c>
      <c r="K28" s="3">
        <f t="shared" si="6"/>
        <v>0.95397489539748948</v>
      </c>
    </row>
    <row r="29" spans="1:11" x14ac:dyDescent="0.2">
      <c r="A29">
        <v>4</v>
      </c>
      <c r="B29">
        <v>0.13919999999999999</v>
      </c>
      <c r="C29">
        <v>122</v>
      </c>
      <c r="D29">
        <v>114</v>
      </c>
      <c r="E29">
        <f t="shared" si="1"/>
        <v>8</v>
      </c>
      <c r="F29">
        <f t="shared" si="2"/>
        <v>1</v>
      </c>
      <c r="G29">
        <f t="shared" ref="G29:G40" si="7">$B$21 - (C29+F29)</f>
        <v>48</v>
      </c>
      <c r="H29" s="3">
        <f t="shared" si="3"/>
        <v>0.94736842105263153</v>
      </c>
      <c r="I29" s="3">
        <f t="shared" si="4"/>
        <v>0.93442622950819676</v>
      </c>
      <c r="J29" s="3">
        <f t="shared" si="5"/>
        <v>0.99130434782608701</v>
      </c>
      <c r="K29" s="3">
        <f t="shared" si="6"/>
        <v>0.96202531645569622</v>
      </c>
    </row>
    <row r="30" spans="1:11" x14ac:dyDescent="0.2">
      <c r="A30">
        <v>5</v>
      </c>
      <c r="B30">
        <v>0.67649999999999999</v>
      </c>
      <c r="C30">
        <v>116</v>
      </c>
      <c r="D30">
        <v>113</v>
      </c>
      <c r="E30">
        <f t="shared" si="1"/>
        <v>3</v>
      </c>
      <c r="F30">
        <f t="shared" si="2"/>
        <v>2</v>
      </c>
      <c r="G30">
        <f t="shared" si="7"/>
        <v>53</v>
      </c>
      <c r="H30" s="3">
        <f t="shared" si="3"/>
        <v>0.9707602339181286</v>
      </c>
      <c r="I30" s="3">
        <f t="shared" si="4"/>
        <v>0.97413793103448276</v>
      </c>
      <c r="J30" s="3">
        <f t="shared" si="5"/>
        <v>0.9826086956521739</v>
      </c>
      <c r="K30" s="3">
        <f t="shared" si="6"/>
        <v>0.97835497835497842</v>
      </c>
    </row>
    <row r="31" spans="1:11" x14ac:dyDescent="0.2">
      <c r="A31">
        <v>6</v>
      </c>
      <c r="B31">
        <v>0.23810000000000001</v>
      </c>
      <c r="C31">
        <v>116</v>
      </c>
      <c r="D31">
        <v>111</v>
      </c>
      <c r="E31">
        <f t="shared" si="1"/>
        <v>5</v>
      </c>
      <c r="F31">
        <f t="shared" si="2"/>
        <v>4</v>
      </c>
      <c r="G31">
        <f t="shared" si="7"/>
        <v>51</v>
      </c>
      <c r="H31" s="3">
        <f t="shared" si="3"/>
        <v>0.94736842105263153</v>
      </c>
      <c r="I31" s="3">
        <f t="shared" si="4"/>
        <v>0.9568965517241379</v>
      </c>
      <c r="J31" s="3">
        <f t="shared" si="5"/>
        <v>0.9652173913043478</v>
      </c>
      <c r="K31" s="3">
        <f t="shared" si="6"/>
        <v>0.96103896103896103</v>
      </c>
    </row>
    <row r="32" spans="1:11" x14ac:dyDescent="0.2">
      <c r="A32">
        <v>7</v>
      </c>
      <c r="B32">
        <v>0.57550000000000001</v>
      </c>
      <c r="C32">
        <v>110</v>
      </c>
      <c r="D32">
        <v>107</v>
      </c>
      <c r="E32">
        <f t="shared" si="1"/>
        <v>3</v>
      </c>
      <c r="F32">
        <f t="shared" si="2"/>
        <v>8</v>
      </c>
      <c r="G32">
        <f t="shared" si="7"/>
        <v>53</v>
      </c>
      <c r="H32" s="3">
        <f t="shared" si="3"/>
        <v>0.93567251461988299</v>
      </c>
      <c r="I32" s="3">
        <f t="shared" si="4"/>
        <v>0.97272727272727277</v>
      </c>
      <c r="J32" s="3">
        <f t="shared" si="5"/>
        <v>0.93043478260869561</v>
      </c>
      <c r="K32" s="3">
        <f t="shared" si="6"/>
        <v>0.95111111111111113</v>
      </c>
    </row>
    <row r="33" spans="1:11" x14ac:dyDescent="0.2">
      <c r="A33">
        <v>8</v>
      </c>
      <c r="B33">
        <v>5.8099999999999999E-2</v>
      </c>
      <c r="C33">
        <v>108</v>
      </c>
      <c r="D33">
        <v>105</v>
      </c>
      <c r="E33">
        <f t="shared" si="1"/>
        <v>3</v>
      </c>
      <c r="F33">
        <f t="shared" si="2"/>
        <v>10</v>
      </c>
      <c r="G33">
        <f t="shared" si="7"/>
        <v>53</v>
      </c>
      <c r="H33" s="3">
        <f t="shared" si="3"/>
        <v>0.92397660818713445</v>
      </c>
      <c r="I33" s="3">
        <f t="shared" si="4"/>
        <v>0.97222222222222221</v>
      </c>
      <c r="J33" s="3">
        <f t="shared" si="5"/>
        <v>0.91304347826086951</v>
      </c>
      <c r="K33" s="3">
        <f t="shared" si="6"/>
        <v>0.9417040358744394</v>
      </c>
    </row>
    <row r="34" spans="1:11" x14ac:dyDescent="0.2">
      <c r="A34">
        <v>9</v>
      </c>
      <c r="B34">
        <v>0.4239</v>
      </c>
      <c r="C34">
        <v>103</v>
      </c>
      <c r="D34">
        <v>102</v>
      </c>
      <c r="E34">
        <f t="shared" si="1"/>
        <v>1</v>
      </c>
      <c r="F34">
        <f t="shared" si="2"/>
        <v>13</v>
      </c>
      <c r="G34">
        <f t="shared" si="7"/>
        <v>55</v>
      </c>
      <c r="H34" s="3">
        <f t="shared" si="3"/>
        <v>0.91812865497076024</v>
      </c>
      <c r="I34" s="3">
        <f t="shared" si="4"/>
        <v>0.99029126213592233</v>
      </c>
      <c r="J34" s="3">
        <f t="shared" si="5"/>
        <v>0.88695652173913042</v>
      </c>
      <c r="K34" s="3">
        <f t="shared" si="6"/>
        <v>0.93577981651376152</v>
      </c>
    </row>
    <row r="35" spans="1:11" x14ac:dyDescent="0.2">
      <c r="A35">
        <v>10</v>
      </c>
      <c r="B35">
        <v>0.19819999999999999</v>
      </c>
      <c r="C35">
        <v>105</v>
      </c>
      <c r="D35">
        <v>104</v>
      </c>
      <c r="E35">
        <f t="shared" si="1"/>
        <v>1</v>
      </c>
      <c r="F35">
        <f t="shared" si="2"/>
        <v>11</v>
      </c>
      <c r="G35">
        <f t="shared" si="7"/>
        <v>55</v>
      </c>
      <c r="H35" s="3">
        <f t="shared" si="3"/>
        <v>0.92982456140350878</v>
      </c>
      <c r="I35" s="3">
        <f t="shared" si="4"/>
        <v>0.99047619047619051</v>
      </c>
      <c r="J35" s="3">
        <f t="shared" si="5"/>
        <v>0.90434782608695652</v>
      </c>
      <c r="K35" s="3">
        <f t="shared" si="6"/>
        <v>0.94545454545454533</v>
      </c>
    </row>
    <row r="36" spans="1:11" x14ac:dyDescent="0.2">
      <c r="A36">
        <v>12</v>
      </c>
      <c r="B36">
        <v>8.6800000000000002E-2</v>
      </c>
      <c r="C36">
        <v>99</v>
      </c>
      <c r="D36">
        <v>97</v>
      </c>
      <c r="E36">
        <f t="shared" si="1"/>
        <v>2</v>
      </c>
      <c r="F36">
        <f t="shared" si="2"/>
        <v>18</v>
      </c>
      <c r="G36">
        <f t="shared" si="7"/>
        <v>54</v>
      </c>
      <c r="H36" s="3">
        <f t="shared" si="3"/>
        <v>0.88304093567251463</v>
      </c>
      <c r="I36" s="3">
        <f t="shared" si="4"/>
        <v>0.97979797979797978</v>
      </c>
      <c r="J36" s="3">
        <f t="shared" si="5"/>
        <v>0.84347826086956523</v>
      </c>
      <c r="K36" s="3">
        <f t="shared" si="6"/>
        <v>0.90654205607476634</v>
      </c>
    </row>
    <row r="37" spans="1:11" x14ac:dyDescent="0.2">
      <c r="A37">
        <v>14</v>
      </c>
      <c r="B37">
        <v>0.17519999999999999</v>
      </c>
      <c r="C37">
        <v>90</v>
      </c>
      <c r="D37">
        <v>90</v>
      </c>
      <c r="E37">
        <f t="shared" si="1"/>
        <v>0</v>
      </c>
      <c r="F37">
        <f t="shared" si="2"/>
        <v>25</v>
      </c>
      <c r="G37">
        <f t="shared" si="7"/>
        <v>56</v>
      </c>
      <c r="H37" s="3">
        <f t="shared" si="3"/>
        <v>0.85380116959064323</v>
      </c>
      <c r="I37" s="3">
        <f t="shared" si="4"/>
        <v>1</v>
      </c>
      <c r="J37" s="3">
        <f t="shared" si="5"/>
        <v>0.78260869565217395</v>
      </c>
      <c r="K37" s="3">
        <f t="shared" si="6"/>
        <v>0.87804878048780499</v>
      </c>
    </row>
    <row r="38" spans="1:11" x14ac:dyDescent="0.2">
      <c r="A38">
        <v>16</v>
      </c>
      <c r="B38">
        <v>4.48E-2</v>
      </c>
      <c r="C38">
        <v>89</v>
      </c>
      <c r="D38">
        <v>89</v>
      </c>
      <c r="E38">
        <f t="shared" si="1"/>
        <v>0</v>
      </c>
      <c r="F38">
        <f t="shared" si="2"/>
        <v>26</v>
      </c>
      <c r="G38">
        <f t="shared" si="7"/>
        <v>56</v>
      </c>
      <c r="H38" s="3">
        <f t="shared" si="3"/>
        <v>0.84795321637426901</v>
      </c>
      <c r="I38" s="3">
        <f t="shared" si="4"/>
        <v>1</v>
      </c>
      <c r="J38" s="3">
        <f t="shared" si="5"/>
        <v>0.77391304347826084</v>
      </c>
      <c r="K38" s="3">
        <f t="shared" si="6"/>
        <v>0.87254901960784315</v>
      </c>
    </row>
    <row r="39" spans="1:11" x14ac:dyDescent="0.2">
      <c r="A39">
        <v>18</v>
      </c>
      <c r="B39">
        <v>0.1328</v>
      </c>
      <c r="C39">
        <v>81</v>
      </c>
      <c r="D39">
        <v>81</v>
      </c>
      <c r="E39">
        <f t="shared" si="1"/>
        <v>0</v>
      </c>
      <c r="F39">
        <f t="shared" si="2"/>
        <v>34</v>
      </c>
      <c r="G39">
        <f t="shared" si="7"/>
        <v>56</v>
      </c>
      <c r="H39" s="3">
        <f t="shared" si="3"/>
        <v>0.80116959064327486</v>
      </c>
      <c r="I39" s="3">
        <f t="shared" si="4"/>
        <v>1</v>
      </c>
      <c r="J39" s="3">
        <f t="shared" si="5"/>
        <v>0.70434782608695656</v>
      </c>
      <c r="K39" s="3">
        <f t="shared" si="6"/>
        <v>0.82653061224489799</v>
      </c>
    </row>
    <row r="40" spans="1:11" x14ac:dyDescent="0.2">
      <c r="A40">
        <v>20</v>
      </c>
      <c r="B40">
        <v>7.4300000000000005E-2</v>
      </c>
      <c r="C40">
        <v>65</v>
      </c>
      <c r="D40">
        <v>65</v>
      </c>
      <c r="E40">
        <f t="shared" si="1"/>
        <v>0</v>
      </c>
      <c r="F40">
        <f t="shared" si="2"/>
        <v>50</v>
      </c>
      <c r="G40">
        <f t="shared" si="7"/>
        <v>56</v>
      </c>
      <c r="H40" s="3">
        <f t="shared" si="3"/>
        <v>0.70760233918128657</v>
      </c>
      <c r="I40" s="3">
        <f t="shared" si="4"/>
        <v>1</v>
      </c>
      <c r="J40" s="3">
        <f t="shared" si="5"/>
        <v>0.56521739130434778</v>
      </c>
      <c r="K40" s="3">
        <f t="shared" si="6"/>
        <v>0.72222222222222221</v>
      </c>
    </row>
    <row r="41" spans="1:11" x14ac:dyDescent="0.2">
      <c r="A41" t="s">
        <v>32</v>
      </c>
    </row>
    <row r="43" spans="1:11" x14ac:dyDescent="0.2">
      <c r="A43" t="s">
        <v>39</v>
      </c>
    </row>
    <row r="45" spans="1:11" x14ac:dyDescent="0.2">
      <c r="A45" t="s">
        <v>23</v>
      </c>
      <c r="B45" t="s">
        <v>31</v>
      </c>
      <c r="C45" t="s">
        <v>29</v>
      </c>
      <c r="D45" t="s">
        <v>25</v>
      </c>
      <c r="E45" t="s">
        <v>35</v>
      </c>
      <c r="F45" t="s">
        <v>37</v>
      </c>
      <c r="G45" t="s">
        <v>36</v>
      </c>
      <c r="H45" t="s">
        <v>28</v>
      </c>
      <c r="I45" t="s">
        <v>33</v>
      </c>
      <c r="J45" t="s">
        <v>34</v>
      </c>
      <c r="K45" t="s">
        <v>38</v>
      </c>
    </row>
    <row r="46" spans="1:11" x14ac:dyDescent="0.2">
      <c r="A46">
        <v>1</v>
      </c>
      <c r="B46">
        <v>5.0099999999999999E-2</v>
      </c>
      <c r="C46">
        <v>41</v>
      </c>
      <c r="D46">
        <v>41</v>
      </c>
      <c r="E46">
        <f>C46-D46</f>
        <v>0</v>
      </c>
      <c r="F46">
        <f t="shared" ref="F46:F61" si="8">$B$19 - D46</f>
        <v>74</v>
      </c>
      <c r="G46">
        <f t="shared" ref="G46:G61" si="9">$B$21 - (C46+F46)</f>
        <v>56</v>
      </c>
      <c r="H46" s="3">
        <f>(D46+G46)/(SUM(D46,E46,F46,G46))</f>
        <v>0.56725146198830412</v>
      </c>
      <c r="I46" s="3">
        <f>D46/(D46+E46)</f>
        <v>1</v>
      </c>
      <c r="J46" s="3">
        <f>D46/(D46+F46)</f>
        <v>0.35652173913043478</v>
      </c>
      <c r="K46" s="3">
        <f>2*(I46*J46)/(I46+J46)</f>
        <v>0.52564102564102566</v>
      </c>
    </row>
    <row r="47" spans="1:11" x14ac:dyDescent="0.2">
      <c r="A47">
        <v>1.01</v>
      </c>
      <c r="B47">
        <v>0.48120000000000002</v>
      </c>
      <c r="C47">
        <v>128</v>
      </c>
      <c r="D47">
        <v>114</v>
      </c>
      <c r="E47">
        <f>C47-D47</f>
        <v>14</v>
      </c>
      <c r="F47">
        <f t="shared" si="8"/>
        <v>1</v>
      </c>
      <c r="G47">
        <f t="shared" si="9"/>
        <v>42</v>
      </c>
      <c r="H47" s="3">
        <f t="shared" ref="H47:H61" si="10">(D47+G47)/(SUM(D47,E47,F47,G47))</f>
        <v>0.91228070175438591</v>
      </c>
      <c r="I47" s="3">
        <f t="shared" ref="I47:I61" si="11">D47/(D47+E47)</f>
        <v>0.890625</v>
      </c>
      <c r="J47" s="3">
        <f t="shared" ref="J47:J61" si="12">D47/(D47+F47)</f>
        <v>0.99130434782608701</v>
      </c>
      <c r="K47" s="3">
        <f t="shared" ref="K47:K61" si="13">2*(I47*J47)/(I47+J47)</f>
        <v>0.93827160493827155</v>
      </c>
    </row>
    <row r="48" spans="1:11" x14ac:dyDescent="0.2">
      <c r="A48">
        <v>1.02</v>
      </c>
      <c r="B48">
        <v>0.29360000000000003</v>
      </c>
      <c r="C48">
        <v>123</v>
      </c>
      <c r="D48">
        <v>114</v>
      </c>
      <c r="E48">
        <f t="shared" ref="E48:E61" si="14">C48-D48</f>
        <v>9</v>
      </c>
      <c r="F48">
        <f t="shared" si="8"/>
        <v>1</v>
      </c>
      <c r="G48">
        <f t="shared" si="9"/>
        <v>47</v>
      </c>
      <c r="H48" s="3">
        <f t="shared" si="10"/>
        <v>0.94152046783625731</v>
      </c>
      <c r="I48" s="3">
        <f t="shared" si="11"/>
        <v>0.92682926829268297</v>
      </c>
      <c r="J48" s="3">
        <f t="shared" si="12"/>
        <v>0.99130434782608701</v>
      </c>
      <c r="K48" s="3">
        <f t="shared" si="13"/>
        <v>0.95798319327731107</v>
      </c>
    </row>
    <row r="49" spans="1:11" x14ac:dyDescent="0.2">
      <c r="A49">
        <v>1.03</v>
      </c>
      <c r="B49">
        <v>0.224</v>
      </c>
      <c r="C49">
        <v>122</v>
      </c>
      <c r="D49">
        <v>114</v>
      </c>
      <c r="E49">
        <f t="shared" si="14"/>
        <v>8</v>
      </c>
      <c r="F49">
        <f t="shared" si="8"/>
        <v>1</v>
      </c>
      <c r="G49">
        <f t="shared" si="9"/>
        <v>48</v>
      </c>
      <c r="H49" s="3">
        <f t="shared" si="10"/>
        <v>0.94736842105263153</v>
      </c>
      <c r="I49" s="3">
        <f t="shared" si="11"/>
        <v>0.93442622950819676</v>
      </c>
      <c r="J49" s="3">
        <f t="shared" si="12"/>
        <v>0.99130434782608701</v>
      </c>
      <c r="K49" s="3">
        <f t="shared" si="13"/>
        <v>0.96202531645569622</v>
      </c>
    </row>
    <row r="50" spans="1:11" x14ac:dyDescent="0.2">
      <c r="A50">
        <v>1.04</v>
      </c>
      <c r="B50">
        <v>0.161</v>
      </c>
      <c r="C50">
        <v>121</v>
      </c>
      <c r="D50">
        <v>114</v>
      </c>
      <c r="E50">
        <f t="shared" si="14"/>
        <v>7</v>
      </c>
      <c r="F50">
        <f t="shared" si="8"/>
        <v>1</v>
      </c>
      <c r="G50">
        <f t="shared" si="9"/>
        <v>49</v>
      </c>
      <c r="H50" s="3">
        <f t="shared" si="10"/>
        <v>0.95321637426900585</v>
      </c>
      <c r="I50" s="3">
        <f t="shared" si="11"/>
        <v>0.94214876033057848</v>
      </c>
      <c r="J50" s="3">
        <f t="shared" si="12"/>
        <v>0.99130434782608701</v>
      </c>
      <c r="K50" s="3">
        <f t="shared" si="13"/>
        <v>0.96610169491525433</v>
      </c>
    </row>
    <row r="51" spans="1:11" x14ac:dyDescent="0.2">
      <c r="A51">
        <v>1.05</v>
      </c>
      <c r="B51">
        <v>0.13919999999999999</v>
      </c>
      <c r="C51">
        <v>122</v>
      </c>
      <c r="D51">
        <v>114</v>
      </c>
      <c r="E51">
        <f t="shared" si="14"/>
        <v>8</v>
      </c>
      <c r="F51">
        <f t="shared" si="8"/>
        <v>1</v>
      </c>
      <c r="G51">
        <f t="shared" si="9"/>
        <v>48</v>
      </c>
      <c r="H51" s="3">
        <f t="shared" si="10"/>
        <v>0.94736842105263153</v>
      </c>
      <c r="I51" s="3">
        <f t="shared" si="11"/>
        <v>0.93442622950819676</v>
      </c>
      <c r="J51" s="3">
        <f t="shared" si="12"/>
        <v>0.99130434782608701</v>
      </c>
      <c r="K51" s="3">
        <f t="shared" si="13"/>
        <v>0.96202531645569622</v>
      </c>
    </row>
    <row r="52" spans="1:11" x14ac:dyDescent="0.2">
      <c r="A52">
        <v>1.06</v>
      </c>
      <c r="B52">
        <v>0.1237</v>
      </c>
      <c r="C52">
        <v>120</v>
      </c>
      <c r="D52">
        <v>114</v>
      </c>
      <c r="E52">
        <f t="shared" si="14"/>
        <v>6</v>
      </c>
      <c r="F52">
        <f t="shared" si="8"/>
        <v>1</v>
      </c>
      <c r="G52">
        <f t="shared" si="9"/>
        <v>50</v>
      </c>
      <c r="H52" s="3">
        <f t="shared" si="10"/>
        <v>0.95906432748538006</v>
      </c>
      <c r="I52" s="3">
        <f t="shared" si="11"/>
        <v>0.95</v>
      </c>
      <c r="J52" s="3">
        <f t="shared" si="12"/>
        <v>0.99130434782608701</v>
      </c>
      <c r="K52" s="3">
        <f t="shared" si="13"/>
        <v>0.97021276595744688</v>
      </c>
    </row>
    <row r="53" spans="1:11" x14ac:dyDescent="0.2">
      <c r="A53">
        <v>1.07</v>
      </c>
      <c r="B53">
        <v>0.1062</v>
      </c>
      <c r="C53">
        <v>119</v>
      </c>
      <c r="D53">
        <v>114</v>
      </c>
      <c r="E53">
        <f t="shared" si="14"/>
        <v>5</v>
      </c>
      <c r="F53">
        <f t="shared" si="8"/>
        <v>1</v>
      </c>
      <c r="G53">
        <f t="shared" si="9"/>
        <v>51</v>
      </c>
      <c r="H53" s="3">
        <f t="shared" si="10"/>
        <v>0.96491228070175439</v>
      </c>
      <c r="I53" s="3">
        <f t="shared" si="11"/>
        <v>0.95798319327731096</v>
      </c>
      <c r="J53" s="3">
        <f t="shared" si="12"/>
        <v>0.99130434782608701</v>
      </c>
      <c r="K53" s="3">
        <f t="shared" si="13"/>
        <v>0.97435897435897434</v>
      </c>
    </row>
    <row r="54" spans="1:11" x14ac:dyDescent="0.2">
      <c r="A54">
        <v>1.08</v>
      </c>
      <c r="B54">
        <v>9.7500000000000003E-2</v>
      </c>
      <c r="C54">
        <v>118</v>
      </c>
      <c r="D54">
        <v>114</v>
      </c>
      <c r="E54">
        <f t="shared" si="14"/>
        <v>4</v>
      </c>
      <c r="F54">
        <f t="shared" si="8"/>
        <v>1</v>
      </c>
      <c r="G54">
        <f t="shared" si="9"/>
        <v>52</v>
      </c>
      <c r="H54" s="3">
        <f t="shared" si="10"/>
        <v>0.9707602339181286</v>
      </c>
      <c r="I54" s="3">
        <f t="shared" si="11"/>
        <v>0.96610169491525422</v>
      </c>
      <c r="J54" s="3">
        <f t="shared" si="12"/>
        <v>0.99130434782608701</v>
      </c>
      <c r="K54" s="3">
        <f t="shared" si="13"/>
        <v>0.97854077253218885</v>
      </c>
    </row>
    <row r="55" spans="1:11" x14ac:dyDescent="0.2">
      <c r="A55">
        <v>1.0900000000000001</v>
      </c>
      <c r="B55">
        <v>0.11260000000000001</v>
      </c>
      <c r="C55">
        <v>116</v>
      </c>
      <c r="D55">
        <v>112</v>
      </c>
      <c r="E55">
        <f t="shared" si="14"/>
        <v>4</v>
      </c>
      <c r="F55">
        <f t="shared" si="8"/>
        <v>3</v>
      </c>
      <c r="G55">
        <f t="shared" si="9"/>
        <v>52</v>
      </c>
      <c r="H55" s="3">
        <f t="shared" si="10"/>
        <v>0.95906432748538006</v>
      </c>
      <c r="I55" s="3">
        <f t="shared" si="11"/>
        <v>0.96551724137931039</v>
      </c>
      <c r="J55" s="3">
        <f t="shared" si="12"/>
        <v>0.97391304347826091</v>
      </c>
      <c r="K55" s="3">
        <f t="shared" si="13"/>
        <v>0.96969696969696972</v>
      </c>
    </row>
    <row r="56" spans="1:11" x14ac:dyDescent="0.2">
      <c r="A56">
        <v>1.1000000000000001</v>
      </c>
      <c r="B56">
        <v>8.8700000000000001E-2</v>
      </c>
      <c r="C56">
        <v>116</v>
      </c>
      <c r="D56">
        <v>113</v>
      </c>
      <c r="E56">
        <f t="shared" si="14"/>
        <v>3</v>
      </c>
      <c r="F56">
        <f t="shared" si="8"/>
        <v>2</v>
      </c>
      <c r="G56">
        <f t="shared" si="9"/>
        <v>53</v>
      </c>
      <c r="H56" s="3">
        <f t="shared" si="10"/>
        <v>0.9707602339181286</v>
      </c>
      <c r="I56" s="3">
        <f t="shared" si="11"/>
        <v>0.97413793103448276</v>
      </c>
      <c r="J56" s="3">
        <f t="shared" si="12"/>
        <v>0.9826086956521739</v>
      </c>
      <c r="K56" s="3">
        <f t="shared" si="13"/>
        <v>0.97835497835497842</v>
      </c>
    </row>
    <row r="57" spans="1:11" x14ac:dyDescent="0.2">
      <c r="A57">
        <v>1.1100000000000001</v>
      </c>
      <c r="B57">
        <v>9.3100000000000002E-2</v>
      </c>
      <c r="C57">
        <v>116</v>
      </c>
      <c r="D57">
        <v>112</v>
      </c>
      <c r="E57">
        <f t="shared" si="14"/>
        <v>4</v>
      </c>
      <c r="F57">
        <f t="shared" si="8"/>
        <v>3</v>
      </c>
      <c r="G57">
        <f t="shared" si="9"/>
        <v>52</v>
      </c>
      <c r="H57" s="3">
        <f t="shared" si="10"/>
        <v>0.95906432748538006</v>
      </c>
      <c r="I57" s="3">
        <f t="shared" si="11"/>
        <v>0.96551724137931039</v>
      </c>
      <c r="J57" s="3">
        <f t="shared" si="12"/>
        <v>0.97391304347826091</v>
      </c>
      <c r="K57" s="3">
        <f t="shared" si="13"/>
        <v>0.96969696969696972</v>
      </c>
    </row>
    <row r="58" spans="1:11" x14ac:dyDescent="0.2">
      <c r="A58">
        <v>1.1200000000000001</v>
      </c>
      <c r="B58">
        <v>8.3199999999999996E-2</v>
      </c>
      <c r="C58">
        <v>115</v>
      </c>
      <c r="D58">
        <v>112</v>
      </c>
      <c r="E58">
        <f t="shared" si="14"/>
        <v>3</v>
      </c>
      <c r="F58">
        <f t="shared" si="8"/>
        <v>3</v>
      </c>
      <c r="G58">
        <f t="shared" si="9"/>
        <v>53</v>
      </c>
      <c r="H58" s="3">
        <f t="shared" si="10"/>
        <v>0.96491228070175439</v>
      </c>
      <c r="I58" s="3">
        <f t="shared" si="11"/>
        <v>0.97391304347826091</v>
      </c>
      <c r="J58" s="3">
        <f t="shared" si="12"/>
        <v>0.97391304347826091</v>
      </c>
      <c r="K58" s="3">
        <f t="shared" si="13"/>
        <v>0.97391304347826091</v>
      </c>
    </row>
    <row r="59" spans="1:11" x14ac:dyDescent="0.2">
      <c r="A59">
        <v>1.1299999999999999</v>
      </c>
      <c r="B59">
        <v>7.8899999999999998E-2</v>
      </c>
      <c r="C59">
        <v>115</v>
      </c>
      <c r="D59">
        <v>113</v>
      </c>
      <c r="E59">
        <f t="shared" si="14"/>
        <v>2</v>
      </c>
      <c r="F59">
        <f t="shared" si="8"/>
        <v>2</v>
      </c>
      <c r="G59">
        <f t="shared" si="9"/>
        <v>54</v>
      </c>
      <c r="H59" s="3">
        <f t="shared" si="10"/>
        <v>0.97660818713450293</v>
      </c>
      <c r="I59" s="3">
        <f t="shared" si="11"/>
        <v>0.9826086956521739</v>
      </c>
      <c r="J59" s="3">
        <f t="shared" si="12"/>
        <v>0.9826086956521739</v>
      </c>
      <c r="K59" s="3">
        <f t="shared" si="13"/>
        <v>0.9826086956521739</v>
      </c>
    </row>
    <row r="60" spans="1:11" x14ac:dyDescent="0.2">
      <c r="A60">
        <v>1.1399999999999999</v>
      </c>
      <c r="B60">
        <v>7.0999999999999994E-2</v>
      </c>
      <c r="C60">
        <v>113</v>
      </c>
      <c r="D60">
        <v>110</v>
      </c>
      <c r="E60">
        <f t="shared" si="14"/>
        <v>3</v>
      </c>
      <c r="F60">
        <f t="shared" si="8"/>
        <v>5</v>
      </c>
      <c r="G60">
        <f t="shared" si="9"/>
        <v>53</v>
      </c>
      <c r="H60" s="3">
        <f t="shared" si="10"/>
        <v>0.95321637426900585</v>
      </c>
      <c r="I60" s="3">
        <f t="shared" si="11"/>
        <v>0.97345132743362828</v>
      </c>
      <c r="J60" s="3">
        <f t="shared" si="12"/>
        <v>0.95652173913043481</v>
      </c>
      <c r="K60" s="3">
        <f t="shared" si="13"/>
        <v>0.96491228070175439</v>
      </c>
    </row>
    <row r="61" spans="1:11" x14ac:dyDescent="0.2">
      <c r="A61">
        <v>1.1499999999999999</v>
      </c>
      <c r="B61">
        <v>6.9699999999999998E-2</v>
      </c>
      <c r="C61">
        <v>111</v>
      </c>
      <c r="D61">
        <v>108</v>
      </c>
      <c r="E61">
        <f t="shared" si="14"/>
        <v>3</v>
      </c>
      <c r="F61">
        <f t="shared" si="8"/>
        <v>7</v>
      </c>
      <c r="G61">
        <f t="shared" si="9"/>
        <v>53</v>
      </c>
      <c r="H61" s="3">
        <f t="shared" si="10"/>
        <v>0.94152046783625731</v>
      </c>
      <c r="I61" s="3">
        <f t="shared" si="11"/>
        <v>0.97297297297297303</v>
      </c>
      <c r="J61" s="3">
        <f t="shared" si="12"/>
        <v>0.93913043478260871</v>
      </c>
      <c r="K61" s="3">
        <f t="shared" si="13"/>
        <v>0.95575221238938046</v>
      </c>
    </row>
    <row r="63" spans="1:11" x14ac:dyDescent="0.2">
      <c r="A63" s="1" t="s">
        <v>40</v>
      </c>
    </row>
    <row r="64" spans="1:11" x14ac:dyDescent="0.2">
      <c r="A64" s="4" t="s">
        <v>41</v>
      </c>
    </row>
    <row r="66" spans="1:2" x14ac:dyDescent="0.2">
      <c r="A66" t="s">
        <v>23</v>
      </c>
      <c r="B66" t="s">
        <v>42</v>
      </c>
    </row>
    <row r="67" spans="1:2" x14ac:dyDescent="0.2">
      <c r="A67">
        <v>250</v>
      </c>
      <c r="B67">
        <v>16</v>
      </c>
    </row>
    <row r="68" spans="1:2" x14ac:dyDescent="0.2">
      <c r="A68">
        <v>500</v>
      </c>
      <c r="B68">
        <v>15</v>
      </c>
    </row>
    <row r="69" spans="1:2" x14ac:dyDescent="0.2">
      <c r="A69">
        <v>750</v>
      </c>
      <c r="B69">
        <v>16</v>
      </c>
    </row>
    <row r="70" spans="1:2" x14ac:dyDescent="0.2">
      <c r="A70">
        <v>1000</v>
      </c>
      <c r="B70">
        <v>14</v>
      </c>
    </row>
    <row r="71" spans="1:2" x14ac:dyDescent="0.2">
      <c r="A71">
        <v>1250</v>
      </c>
      <c r="B71">
        <v>13</v>
      </c>
    </row>
    <row r="72" spans="1:2" x14ac:dyDescent="0.2">
      <c r="A72">
        <v>1500</v>
      </c>
      <c r="B72">
        <v>10</v>
      </c>
    </row>
    <row r="73" spans="1:2" x14ac:dyDescent="0.2">
      <c r="A73">
        <v>1750</v>
      </c>
      <c r="B73">
        <v>8</v>
      </c>
    </row>
    <row r="74" spans="1:2" x14ac:dyDescent="0.2">
      <c r="A74">
        <v>2000</v>
      </c>
      <c r="B74">
        <v>7</v>
      </c>
    </row>
    <row r="75" spans="1:2" x14ac:dyDescent="0.2">
      <c r="A75">
        <v>2250</v>
      </c>
      <c r="B75">
        <v>7</v>
      </c>
    </row>
    <row r="76" spans="1:2" x14ac:dyDescent="0.2">
      <c r="A76">
        <v>2500</v>
      </c>
      <c r="B76">
        <v>5</v>
      </c>
    </row>
    <row r="77" spans="1:2" x14ac:dyDescent="0.2">
      <c r="A77">
        <v>2750</v>
      </c>
      <c r="B77">
        <v>2</v>
      </c>
    </row>
    <row r="78" spans="1:2" x14ac:dyDescent="0.2">
      <c r="A78">
        <v>3000</v>
      </c>
      <c r="B78">
        <v>0</v>
      </c>
    </row>
    <row r="79" spans="1:2" x14ac:dyDescent="0.2">
      <c r="A79">
        <v>3250</v>
      </c>
      <c r="B79">
        <v>0</v>
      </c>
    </row>
    <row r="80" spans="1:2" x14ac:dyDescent="0.2">
      <c r="A80">
        <v>3500</v>
      </c>
      <c r="B80">
        <v>0</v>
      </c>
    </row>
    <row r="94" spans="13:13" x14ac:dyDescent="0.2">
      <c r="M94" t="s">
        <v>43</v>
      </c>
    </row>
  </sheetData>
  <mergeCells count="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2020-09-27T10:36:52Z</dcterms:created>
  <dcterms:modified xsi:type="dcterms:W3CDTF">2020-10-02T10:34:28Z</dcterms:modified>
</cp:coreProperties>
</file>