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40178897\Documents\SDEWES 2023 conference\"/>
    </mc:Choice>
  </mc:AlternateContent>
  <bookViews>
    <workbookView xWindow="0" yWindow="0" windowWidth="18300" windowHeight="10275" activeTab="4"/>
  </bookViews>
  <sheets>
    <sheet name="S1" sheetId="3" r:id="rId1"/>
    <sheet name="S2" sheetId="7" r:id="rId2"/>
    <sheet name="S3" sheetId="9" r:id="rId3"/>
    <sheet name="S4" sheetId="12" r:id="rId4"/>
    <sheet name="annualised CAPEX" sheetId="13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7" i="13" l="1"/>
  <c r="D31" i="3" l="1"/>
  <c r="F47" i="12"/>
  <c r="F48" i="12" s="1"/>
  <c r="F49" i="12" s="1"/>
  <c r="F50" i="12" s="1"/>
  <c r="F51" i="12" s="1"/>
  <c r="F52" i="12" s="1"/>
  <c r="F53" i="12" s="1"/>
  <c r="F54" i="12" s="1"/>
  <c r="F55" i="12" s="1"/>
  <c r="F56" i="12" s="1"/>
  <c r="F57" i="12" s="1"/>
  <c r="F58" i="12" s="1"/>
  <c r="F59" i="12" s="1"/>
  <c r="F60" i="12" s="1"/>
  <c r="F61" i="12" s="1"/>
  <c r="F62" i="12" s="1"/>
  <c r="F63" i="12" s="1"/>
  <c r="F64" i="12" s="1"/>
  <c r="F65" i="12" s="1"/>
  <c r="F66" i="12" s="1"/>
  <c r="F67" i="12" s="1"/>
  <c r="F68" i="12" s="1"/>
  <c r="F69" i="12" s="1"/>
  <c r="F70" i="12" s="1"/>
  <c r="F71" i="12" s="1"/>
  <c r="F72" i="12" s="1"/>
  <c r="F73" i="12" s="1"/>
  <c r="F74" i="12" s="1"/>
  <c r="F75" i="12" s="1"/>
  <c r="F76" i="12" s="1"/>
  <c r="F77" i="12" s="1"/>
  <c r="F78" i="12" s="1"/>
  <c r="F46" i="12"/>
  <c r="AW35" i="12"/>
  <c r="AW25" i="12"/>
  <c r="AW26" i="12" s="1"/>
  <c r="AK25" i="12"/>
  <c r="AK26" i="12" s="1"/>
  <c r="Y25" i="12"/>
  <c r="Y26" i="12" s="1"/>
  <c r="M25" i="12"/>
  <c r="M26" i="12" s="1"/>
  <c r="BD22" i="12"/>
  <c r="BC22" i="12"/>
  <c r="BB22" i="12"/>
  <c r="BA22" i="12"/>
  <c r="AZ22" i="12"/>
  <c r="AY22" i="12"/>
  <c r="AX22" i="12"/>
  <c r="AW22" i="12"/>
  <c r="AV22" i="12"/>
  <c r="AU22" i="12"/>
  <c r="AT22" i="12"/>
  <c r="AT25" i="12" s="1"/>
  <c r="AT26" i="12" s="1"/>
  <c r="AS22" i="12"/>
  <c r="AR22" i="12"/>
  <c r="AQ22" i="12"/>
  <c r="AP22" i="12"/>
  <c r="AO22" i="12"/>
  <c r="AN22" i="12"/>
  <c r="AM22" i="12"/>
  <c r="AL22" i="12"/>
  <c r="AK22" i="12"/>
  <c r="AJ22" i="12"/>
  <c r="AI22" i="12"/>
  <c r="AH22" i="12"/>
  <c r="AH25" i="12" s="1"/>
  <c r="AH26" i="12" s="1"/>
  <c r="AG22" i="12"/>
  <c r="AF22" i="12"/>
  <c r="AE22" i="12"/>
  <c r="AD22" i="12"/>
  <c r="AC22" i="12"/>
  <c r="AB22" i="12"/>
  <c r="AA22" i="12"/>
  <c r="Z22" i="12"/>
  <c r="Y22" i="12"/>
  <c r="X22" i="12"/>
  <c r="W22" i="12"/>
  <c r="V22" i="12"/>
  <c r="V25" i="12" s="1"/>
  <c r="V26" i="12" s="1"/>
  <c r="U22" i="12"/>
  <c r="T22" i="12"/>
  <c r="S22" i="12"/>
  <c r="R22" i="12"/>
  <c r="Q22" i="12"/>
  <c r="P22" i="12"/>
  <c r="O22" i="12"/>
  <c r="N22" i="12"/>
  <c r="M22" i="12"/>
  <c r="L22" i="12"/>
  <c r="K22" i="12"/>
  <c r="J22" i="12"/>
  <c r="J25" i="12" s="1"/>
  <c r="J26" i="12" s="1"/>
  <c r="I22" i="12"/>
  <c r="H22" i="12"/>
  <c r="G22" i="12"/>
  <c r="BD21" i="12"/>
  <c r="BC21" i="12"/>
  <c r="BB21" i="12"/>
  <c r="BA21" i="12"/>
  <c r="AZ21" i="12"/>
  <c r="AY21" i="12"/>
  <c r="AX21" i="12"/>
  <c r="AW21" i="12"/>
  <c r="AV21" i="12"/>
  <c r="AU21" i="12"/>
  <c r="AT21" i="12"/>
  <c r="AS21" i="12"/>
  <c r="AR21" i="12"/>
  <c r="AQ21" i="12"/>
  <c r="AP21" i="12"/>
  <c r="AO21" i="12"/>
  <c r="AN21" i="12"/>
  <c r="AM21" i="12"/>
  <c r="AL21" i="12"/>
  <c r="AK21" i="12"/>
  <c r="AJ21" i="12"/>
  <c r="AI21" i="12"/>
  <c r="AH21" i="12"/>
  <c r="AG21" i="12"/>
  <c r="AF21" i="12"/>
  <c r="AE21" i="12"/>
  <c r="AD21" i="12"/>
  <c r="AC21" i="12"/>
  <c r="AB21" i="12"/>
  <c r="AA21" i="12"/>
  <c r="Z21" i="12"/>
  <c r="Y21" i="12"/>
  <c r="X21" i="12"/>
  <c r="W21" i="12"/>
  <c r="V21" i="12"/>
  <c r="U21" i="12"/>
  <c r="T21" i="12"/>
  <c r="S21" i="12"/>
  <c r="R21" i="12"/>
  <c r="Q21" i="12"/>
  <c r="P21" i="12"/>
  <c r="O21" i="12"/>
  <c r="N21" i="12"/>
  <c r="M21" i="12"/>
  <c r="L21" i="12"/>
  <c r="K21" i="12"/>
  <c r="J21" i="12"/>
  <c r="I21" i="12"/>
  <c r="H21" i="12"/>
  <c r="G21" i="12"/>
  <c r="BD20" i="12"/>
  <c r="BC20" i="12"/>
  <c r="BB20" i="12"/>
  <c r="BA20" i="12"/>
  <c r="AZ20" i="12"/>
  <c r="AY20" i="12"/>
  <c r="AX20" i="12"/>
  <c r="AW20" i="12"/>
  <c r="AV20" i="12"/>
  <c r="AV25" i="12" s="1"/>
  <c r="AV26" i="12" s="1"/>
  <c r="AU20" i="12"/>
  <c r="AT20" i="12"/>
  <c r="AS20" i="12"/>
  <c r="AR20" i="12"/>
  <c r="AQ20" i="12"/>
  <c r="AP20" i="12"/>
  <c r="AO20" i="12"/>
  <c r="AN20" i="12"/>
  <c r="AM20" i="12"/>
  <c r="AL20" i="12"/>
  <c r="AK20" i="12"/>
  <c r="AJ20" i="12"/>
  <c r="AJ25" i="12" s="1"/>
  <c r="AJ26" i="12" s="1"/>
  <c r="AI20" i="12"/>
  <c r="AH20" i="12"/>
  <c r="AG20" i="12"/>
  <c r="AF20" i="12"/>
  <c r="AE20" i="12"/>
  <c r="AD20" i="12"/>
  <c r="AC20" i="12"/>
  <c r="AB20" i="12"/>
  <c r="AA20" i="12"/>
  <c r="Z20" i="12"/>
  <c r="Y20" i="12"/>
  <c r="X20" i="12"/>
  <c r="X25" i="12" s="1"/>
  <c r="X26" i="12" s="1"/>
  <c r="W20" i="12"/>
  <c r="V20" i="12"/>
  <c r="U20" i="12"/>
  <c r="T20" i="12"/>
  <c r="S20" i="12"/>
  <c r="R20" i="12"/>
  <c r="Q20" i="12"/>
  <c r="P20" i="12"/>
  <c r="O20" i="12"/>
  <c r="N20" i="12"/>
  <c r="M20" i="12"/>
  <c r="L20" i="12"/>
  <c r="L25" i="12" s="1"/>
  <c r="L26" i="12" s="1"/>
  <c r="K20" i="12"/>
  <c r="J20" i="12"/>
  <c r="I20" i="12"/>
  <c r="H20" i="12"/>
  <c r="G20" i="12"/>
  <c r="BD19" i="12"/>
  <c r="BC19" i="12"/>
  <c r="BB19" i="12"/>
  <c r="BA19" i="12"/>
  <c r="BA25" i="12" s="1"/>
  <c r="AZ19" i="12"/>
  <c r="AY19" i="12"/>
  <c r="AX19" i="12"/>
  <c r="AW19" i="12"/>
  <c r="AV19" i="12"/>
  <c r="AU19" i="12"/>
  <c r="AT19" i="12"/>
  <c r="AS19" i="12"/>
  <c r="AR19" i="12"/>
  <c r="AQ19" i="12"/>
  <c r="AP19" i="12"/>
  <c r="AO19" i="12"/>
  <c r="AO25" i="12" s="1"/>
  <c r="AN19" i="12"/>
  <c r="AM19" i="12"/>
  <c r="AL19" i="12"/>
  <c r="AK19" i="12"/>
  <c r="AJ19" i="12"/>
  <c r="AI19" i="12"/>
  <c r="AH19" i="12"/>
  <c r="AG19" i="12"/>
  <c r="AF19" i="12"/>
  <c r="AE19" i="12"/>
  <c r="AD19" i="12"/>
  <c r="AC19" i="12"/>
  <c r="AC25" i="12" s="1"/>
  <c r="AB19" i="12"/>
  <c r="AA19" i="12"/>
  <c r="Z19" i="12"/>
  <c r="Y19" i="12"/>
  <c r="X19" i="12"/>
  <c r="W19" i="12"/>
  <c r="V19" i="12"/>
  <c r="U19" i="12"/>
  <c r="T19" i="12"/>
  <c r="S19" i="12"/>
  <c r="R19" i="12"/>
  <c r="Q19" i="12"/>
  <c r="Q25" i="12" s="1"/>
  <c r="P19" i="12"/>
  <c r="O19" i="12"/>
  <c r="N19" i="12"/>
  <c r="M19" i="12"/>
  <c r="L19" i="12"/>
  <c r="K19" i="12"/>
  <c r="J19" i="12"/>
  <c r="I19" i="12"/>
  <c r="H19" i="12"/>
  <c r="G19" i="12"/>
  <c r="BD18" i="12"/>
  <c r="BD25" i="12" s="1"/>
  <c r="BD26" i="12" s="1"/>
  <c r="BC18" i="12"/>
  <c r="BC25" i="12" s="1"/>
  <c r="BC26" i="12" s="1"/>
  <c r="BB18" i="12"/>
  <c r="BB25" i="12" s="1"/>
  <c r="BB26" i="12" s="1"/>
  <c r="BA18" i="12"/>
  <c r="AZ18" i="12"/>
  <c r="AZ25" i="12" s="1"/>
  <c r="AZ26" i="12" s="1"/>
  <c r="AY18" i="12"/>
  <c r="AY25" i="12" s="1"/>
  <c r="AY26" i="12" s="1"/>
  <c r="AX18" i="12"/>
  <c r="AX25" i="12" s="1"/>
  <c r="AX26" i="12" s="1"/>
  <c r="AW18" i="12"/>
  <c r="AV18" i="12"/>
  <c r="AU18" i="12"/>
  <c r="AU25" i="12" s="1"/>
  <c r="AU26" i="12" s="1"/>
  <c r="AT18" i="12"/>
  <c r="AS18" i="12"/>
  <c r="AS25" i="12" s="1"/>
  <c r="AR18" i="12"/>
  <c r="AR25" i="12" s="1"/>
  <c r="AR26" i="12" s="1"/>
  <c r="AQ18" i="12"/>
  <c r="AQ25" i="12" s="1"/>
  <c r="AQ26" i="12" s="1"/>
  <c r="AP18" i="12"/>
  <c r="AP25" i="12" s="1"/>
  <c r="AP26" i="12" s="1"/>
  <c r="AO18" i="12"/>
  <c r="AN18" i="12"/>
  <c r="AN25" i="12" s="1"/>
  <c r="AN26" i="12" s="1"/>
  <c r="AM18" i="12"/>
  <c r="AM25" i="12" s="1"/>
  <c r="AM26" i="12" s="1"/>
  <c r="AL18" i="12"/>
  <c r="AL25" i="12" s="1"/>
  <c r="AL26" i="12" s="1"/>
  <c r="AK18" i="12"/>
  <c r="AJ18" i="12"/>
  <c r="AI18" i="12"/>
  <c r="AI25" i="12" s="1"/>
  <c r="AI26" i="12" s="1"/>
  <c r="AH18" i="12"/>
  <c r="AG18" i="12"/>
  <c r="AG25" i="12" s="1"/>
  <c r="AF18" i="12"/>
  <c r="AF25" i="12" s="1"/>
  <c r="AF26" i="12" s="1"/>
  <c r="AE18" i="12"/>
  <c r="AE25" i="12" s="1"/>
  <c r="AE26" i="12" s="1"/>
  <c r="AD18" i="12"/>
  <c r="AD25" i="12" s="1"/>
  <c r="AD26" i="12" s="1"/>
  <c r="AC18" i="12"/>
  <c r="AB18" i="12"/>
  <c r="AB25" i="12" s="1"/>
  <c r="AB26" i="12" s="1"/>
  <c r="AA18" i="12"/>
  <c r="AA25" i="12" s="1"/>
  <c r="AA26" i="12" s="1"/>
  <c r="Z18" i="12"/>
  <c r="Z25" i="12" s="1"/>
  <c r="Z26" i="12" s="1"/>
  <c r="Y18" i="12"/>
  <c r="X18" i="12"/>
  <c r="W18" i="12"/>
  <c r="W25" i="12" s="1"/>
  <c r="W26" i="12" s="1"/>
  <c r="V18" i="12"/>
  <c r="U18" i="12"/>
  <c r="U25" i="12" s="1"/>
  <c r="T18" i="12"/>
  <c r="T25" i="12" s="1"/>
  <c r="T26" i="12" s="1"/>
  <c r="S18" i="12"/>
  <c r="S25" i="12" s="1"/>
  <c r="S26" i="12" s="1"/>
  <c r="R18" i="12"/>
  <c r="R25" i="12" s="1"/>
  <c r="R26" i="12" s="1"/>
  <c r="Q18" i="12"/>
  <c r="P18" i="12"/>
  <c r="P25" i="12" s="1"/>
  <c r="P26" i="12" s="1"/>
  <c r="O18" i="12"/>
  <c r="O25" i="12" s="1"/>
  <c r="O26" i="12" s="1"/>
  <c r="N18" i="12"/>
  <c r="N25" i="12" s="1"/>
  <c r="N26" i="12" s="1"/>
  <c r="M18" i="12"/>
  <c r="L18" i="12"/>
  <c r="K18" i="12"/>
  <c r="K25" i="12" s="1"/>
  <c r="K26" i="12" s="1"/>
  <c r="J18" i="12"/>
  <c r="I18" i="12"/>
  <c r="I25" i="12" s="1"/>
  <c r="H18" i="12"/>
  <c r="H25" i="12" s="1"/>
  <c r="H26" i="12" s="1"/>
  <c r="G18" i="12"/>
  <c r="G25" i="12" s="1"/>
  <c r="G26" i="12" s="1"/>
  <c r="F17" i="12"/>
  <c r="F26" i="12" s="1"/>
  <c r="BC13" i="12"/>
  <c r="AZ13" i="12"/>
  <c r="AV13" i="12"/>
  <c r="AU13" i="12"/>
  <c r="AS13" i="12"/>
  <c r="AQ13" i="12"/>
  <c r="AN13" i="12"/>
  <c r="AJ13" i="12"/>
  <c r="AI13" i="12"/>
  <c r="AG13" i="12"/>
  <c r="AE13" i="12"/>
  <c r="AB13" i="12"/>
  <c r="X13" i="12"/>
  <c r="W13" i="12"/>
  <c r="U13" i="12"/>
  <c r="S13" i="12"/>
  <c r="P13" i="12"/>
  <c r="L13" i="12"/>
  <c r="K13" i="12"/>
  <c r="I13" i="12"/>
  <c r="G13" i="12"/>
  <c r="G14" i="12" s="1"/>
  <c r="BD12" i="12"/>
  <c r="BD35" i="12" s="1"/>
  <c r="BC12" i="12"/>
  <c r="BB12" i="12"/>
  <c r="BB35" i="12" s="1"/>
  <c r="BA12" i="12"/>
  <c r="BA13" i="12" s="1"/>
  <c r="AZ12" i="12"/>
  <c r="AZ35" i="12" s="1"/>
  <c r="AY12" i="12"/>
  <c r="AY13" i="12" s="1"/>
  <c r="AX12" i="12"/>
  <c r="AX13" i="12" s="1"/>
  <c r="AW12" i="12"/>
  <c r="AW13" i="12" s="1"/>
  <c r="AV12" i="12"/>
  <c r="AV35" i="12" s="1"/>
  <c r="AU12" i="12"/>
  <c r="AT12" i="12"/>
  <c r="AT35" i="12" s="1"/>
  <c r="AS12" i="12"/>
  <c r="AR12" i="12"/>
  <c r="AR35" i="12" s="1"/>
  <c r="AQ12" i="12"/>
  <c r="AP12" i="12"/>
  <c r="AP35" i="12" s="1"/>
  <c r="AO12" i="12"/>
  <c r="AO13" i="12" s="1"/>
  <c r="AN12" i="12"/>
  <c r="AN35" i="12" s="1"/>
  <c r="AM12" i="12"/>
  <c r="AM13" i="12" s="1"/>
  <c r="AL12" i="12"/>
  <c r="AL13" i="12" s="1"/>
  <c r="AK12" i="12"/>
  <c r="AK13" i="12" s="1"/>
  <c r="AJ12" i="12"/>
  <c r="AJ35" i="12" s="1"/>
  <c r="AI12" i="12"/>
  <c r="AH12" i="12"/>
  <c r="AH35" i="12" s="1"/>
  <c r="AG12" i="12"/>
  <c r="AF12" i="12"/>
  <c r="AF35" i="12" s="1"/>
  <c r="AE12" i="12"/>
  <c r="AD12" i="12"/>
  <c r="AD35" i="12" s="1"/>
  <c r="AC12" i="12"/>
  <c r="AC13" i="12" s="1"/>
  <c r="AB12" i="12"/>
  <c r="AB35" i="12" s="1"/>
  <c r="AA12" i="12"/>
  <c r="AA13" i="12" s="1"/>
  <c r="Z12" i="12"/>
  <c r="Z13" i="12" s="1"/>
  <c r="Y12" i="12"/>
  <c r="Y13" i="12" s="1"/>
  <c r="X12" i="12"/>
  <c r="X35" i="12" s="1"/>
  <c r="W12" i="12"/>
  <c r="V12" i="12"/>
  <c r="V35" i="12" s="1"/>
  <c r="U12" i="12"/>
  <c r="T12" i="12"/>
  <c r="T35" i="12" s="1"/>
  <c r="S12" i="12"/>
  <c r="R12" i="12"/>
  <c r="R35" i="12" s="1"/>
  <c r="Q12" i="12"/>
  <c r="Q13" i="12" s="1"/>
  <c r="P12" i="12"/>
  <c r="P35" i="12" s="1"/>
  <c r="O12" i="12"/>
  <c r="O13" i="12" s="1"/>
  <c r="N12" i="12"/>
  <c r="N13" i="12" s="1"/>
  <c r="M12" i="12"/>
  <c r="M13" i="12" s="1"/>
  <c r="L12" i="12"/>
  <c r="L35" i="12" s="1"/>
  <c r="K12" i="12"/>
  <c r="J12" i="12"/>
  <c r="J35" i="12" s="1"/>
  <c r="I12" i="12"/>
  <c r="H12" i="12"/>
  <c r="H35" i="12" s="1"/>
  <c r="G12" i="12"/>
  <c r="F47" i="9"/>
  <c r="F48" i="9" s="1"/>
  <c r="F49" i="9" s="1"/>
  <c r="F50" i="9" s="1"/>
  <c r="F51" i="9" s="1"/>
  <c r="F52" i="9" s="1"/>
  <c r="F53" i="9" s="1"/>
  <c r="F54" i="9" s="1"/>
  <c r="F55" i="9" s="1"/>
  <c r="F56" i="9" s="1"/>
  <c r="F57" i="9" s="1"/>
  <c r="F58" i="9" s="1"/>
  <c r="F59" i="9" s="1"/>
  <c r="F60" i="9" s="1"/>
  <c r="F61" i="9" s="1"/>
  <c r="F62" i="9" s="1"/>
  <c r="F63" i="9" s="1"/>
  <c r="F64" i="9" s="1"/>
  <c r="F65" i="9" s="1"/>
  <c r="F66" i="9" s="1"/>
  <c r="F67" i="9" s="1"/>
  <c r="F68" i="9" s="1"/>
  <c r="F69" i="9" s="1"/>
  <c r="F70" i="9" s="1"/>
  <c r="F71" i="9" s="1"/>
  <c r="F72" i="9" s="1"/>
  <c r="F73" i="9" s="1"/>
  <c r="F74" i="9" s="1"/>
  <c r="F75" i="9" s="1"/>
  <c r="F76" i="9" s="1"/>
  <c r="F77" i="9" s="1"/>
  <c r="F78" i="9" s="1"/>
  <c r="F79" i="9" s="1"/>
  <c r="F80" i="9" s="1"/>
  <c r="F81" i="9" s="1"/>
  <c r="F82" i="9" s="1"/>
  <c r="F83" i="9" s="1"/>
  <c r="F84" i="9" s="1"/>
  <c r="F85" i="9" s="1"/>
  <c r="F86" i="9" s="1"/>
  <c r="F87" i="9" s="1"/>
  <c r="F88" i="9" s="1"/>
  <c r="F89" i="9" s="1"/>
  <c r="F90" i="9" s="1"/>
  <c r="F91" i="9" s="1"/>
  <c r="F92" i="9" s="1"/>
  <c r="F93" i="9" s="1"/>
  <c r="F94" i="9" s="1"/>
  <c r="F46" i="9"/>
  <c r="BD22" i="9"/>
  <c r="BC22" i="9"/>
  <c r="BB22" i="9"/>
  <c r="BA22" i="9"/>
  <c r="AZ22" i="9"/>
  <c r="AY22" i="9"/>
  <c r="AX22" i="9"/>
  <c r="AW22" i="9"/>
  <c r="AV22" i="9"/>
  <c r="AU22" i="9"/>
  <c r="AT22" i="9"/>
  <c r="AS22" i="9"/>
  <c r="AR22" i="9"/>
  <c r="AQ22" i="9"/>
  <c r="AP22" i="9"/>
  <c r="AO22" i="9"/>
  <c r="AN22" i="9"/>
  <c r="AM22" i="9"/>
  <c r="AL22" i="9"/>
  <c r="AK22" i="9"/>
  <c r="AJ22" i="9"/>
  <c r="AI22" i="9"/>
  <c r="AH22" i="9"/>
  <c r="AG22" i="9"/>
  <c r="AF22" i="9"/>
  <c r="AE22" i="9"/>
  <c r="AD22" i="9"/>
  <c r="AC22" i="9"/>
  <c r="AB22" i="9"/>
  <c r="AA22" i="9"/>
  <c r="Z22" i="9"/>
  <c r="Y22" i="9"/>
  <c r="X22" i="9"/>
  <c r="W22" i="9"/>
  <c r="V22" i="9"/>
  <c r="U22" i="9"/>
  <c r="T22" i="9"/>
  <c r="S22" i="9"/>
  <c r="R22" i="9"/>
  <c r="Q22" i="9"/>
  <c r="P22" i="9"/>
  <c r="O22" i="9"/>
  <c r="N22" i="9"/>
  <c r="M22" i="9"/>
  <c r="L22" i="9"/>
  <c r="K22" i="9"/>
  <c r="J22" i="9"/>
  <c r="I22" i="9"/>
  <c r="H22" i="9"/>
  <c r="G22" i="9"/>
  <c r="BD21" i="9"/>
  <c r="BC21" i="9"/>
  <c r="BB21" i="9"/>
  <c r="BA21" i="9"/>
  <c r="AZ21" i="9"/>
  <c r="AY21" i="9"/>
  <c r="AX21" i="9"/>
  <c r="AW21" i="9"/>
  <c r="AV21" i="9"/>
  <c r="AU21" i="9"/>
  <c r="AT21" i="9"/>
  <c r="AS21" i="9"/>
  <c r="AR21" i="9"/>
  <c r="AQ21" i="9"/>
  <c r="AP21" i="9"/>
  <c r="AO21" i="9"/>
  <c r="AN21" i="9"/>
  <c r="AM21" i="9"/>
  <c r="AL21" i="9"/>
  <c r="AK21" i="9"/>
  <c r="AJ21" i="9"/>
  <c r="AI21" i="9"/>
  <c r="AH21" i="9"/>
  <c r="AG21" i="9"/>
  <c r="AF21" i="9"/>
  <c r="AE21" i="9"/>
  <c r="AD21" i="9"/>
  <c r="AC21" i="9"/>
  <c r="AB21" i="9"/>
  <c r="AA21" i="9"/>
  <c r="Z21" i="9"/>
  <c r="Y21" i="9"/>
  <c r="X21" i="9"/>
  <c r="W21" i="9"/>
  <c r="V21" i="9"/>
  <c r="U21" i="9"/>
  <c r="T21" i="9"/>
  <c r="S21" i="9"/>
  <c r="R21" i="9"/>
  <c r="Q21" i="9"/>
  <c r="P21" i="9"/>
  <c r="O21" i="9"/>
  <c r="N21" i="9"/>
  <c r="M21" i="9"/>
  <c r="L21" i="9"/>
  <c r="K21" i="9"/>
  <c r="J21" i="9"/>
  <c r="I21" i="9"/>
  <c r="H21" i="9"/>
  <c r="G21" i="9"/>
  <c r="BD20" i="9"/>
  <c r="BC20" i="9"/>
  <c r="BB20" i="9"/>
  <c r="BA20" i="9"/>
  <c r="AZ20" i="9"/>
  <c r="AY20" i="9"/>
  <c r="AX20" i="9"/>
  <c r="AW20" i="9"/>
  <c r="AV20" i="9"/>
  <c r="AU20" i="9"/>
  <c r="AT20" i="9"/>
  <c r="AS20" i="9"/>
  <c r="AR20" i="9"/>
  <c r="AQ20" i="9"/>
  <c r="AP20" i="9"/>
  <c r="AO20" i="9"/>
  <c r="AN20" i="9"/>
  <c r="AM20" i="9"/>
  <c r="AL20" i="9"/>
  <c r="AK20" i="9"/>
  <c r="AJ20" i="9"/>
  <c r="AI20" i="9"/>
  <c r="AH20" i="9"/>
  <c r="AG20" i="9"/>
  <c r="AF20" i="9"/>
  <c r="AE20" i="9"/>
  <c r="AD20" i="9"/>
  <c r="AC20" i="9"/>
  <c r="AB20" i="9"/>
  <c r="AA20" i="9"/>
  <c r="Z20" i="9"/>
  <c r="Y20" i="9"/>
  <c r="X20" i="9"/>
  <c r="W20" i="9"/>
  <c r="V20" i="9"/>
  <c r="U20" i="9"/>
  <c r="T20" i="9"/>
  <c r="S20" i="9"/>
  <c r="R20" i="9"/>
  <c r="Q20" i="9"/>
  <c r="P20" i="9"/>
  <c r="O20" i="9"/>
  <c r="N20" i="9"/>
  <c r="M20" i="9"/>
  <c r="L20" i="9"/>
  <c r="K20" i="9"/>
  <c r="J20" i="9"/>
  <c r="I20" i="9"/>
  <c r="H20" i="9"/>
  <c r="G20" i="9"/>
  <c r="BD19" i="9"/>
  <c r="BC19" i="9"/>
  <c r="BB19" i="9"/>
  <c r="BA19" i="9"/>
  <c r="AZ19" i="9"/>
  <c r="AY19" i="9"/>
  <c r="AX19" i="9"/>
  <c r="AW19" i="9"/>
  <c r="AV19" i="9"/>
  <c r="AU19" i="9"/>
  <c r="AT19" i="9"/>
  <c r="AS19" i="9"/>
  <c r="AR19" i="9"/>
  <c r="AQ19" i="9"/>
  <c r="AP19" i="9"/>
  <c r="AO19" i="9"/>
  <c r="AN19" i="9"/>
  <c r="AM19" i="9"/>
  <c r="AL19" i="9"/>
  <c r="AK19" i="9"/>
  <c r="AJ19" i="9"/>
  <c r="AI19" i="9"/>
  <c r="AH19" i="9"/>
  <c r="AG19" i="9"/>
  <c r="AF19" i="9"/>
  <c r="AE19" i="9"/>
  <c r="AD19" i="9"/>
  <c r="AC19" i="9"/>
  <c r="AB19" i="9"/>
  <c r="AA19" i="9"/>
  <c r="Z19" i="9"/>
  <c r="Y19" i="9"/>
  <c r="X19" i="9"/>
  <c r="W19" i="9"/>
  <c r="V19" i="9"/>
  <c r="U19" i="9"/>
  <c r="T19" i="9"/>
  <c r="S19" i="9"/>
  <c r="R19" i="9"/>
  <c r="Q19" i="9"/>
  <c r="P19" i="9"/>
  <c r="O19" i="9"/>
  <c r="N19" i="9"/>
  <c r="M19" i="9"/>
  <c r="L19" i="9"/>
  <c r="K19" i="9"/>
  <c r="J19" i="9"/>
  <c r="I19" i="9"/>
  <c r="H19" i="9"/>
  <c r="G19" i="9"/>
  <c r="BD18" i="9"/>
  <c r="BC18" i="9"/>
  <c r="BB18" i="9"/>
  <c r="BA18" i="9"/>
  <c r="AZ18" i="9"/>
  <c r="AY18" i="9"/>
  <c r="AX18" i="9"/>
  <c r="AW18" i="9"/>
  <c r="AV18" i="9"/>
  <c r="AU18" i="9"/>
  <c r="AT18" i="9"/>
  <c r="AS18" i="9"/>
  <c r="AR18" i="9"/>
  <c r="AQ18" i="9"/>
  <c r="AP18" i="9"/>
  <c r="AO18" i="9"/>
  <c r="AN18" i="9"/>
  <c r="AM18" i="9"/>
  <c r="AL18" i="9"/>
  <c r="AK18" i="9"/>
  <c r="AJ18" i="9"/>
  <c r="AI18" i="9"/>
  <c r="AH18" i="9"/>
  <c r="AG18" i="9"/>
  <c r="AF18" i="9"/>
  <c r="AE18" i="9"/>
  <c r="AD18" i="9"/>
  <c r="AC18" i="9"/>
  <c r="AB18" i="9"/>
  <c r="AA18" i="9"/>
  <c r="Z18" i="9"/>
  <c r="Y18" i="9"/>
  <c r="X18" i="9"/>
  <c r="W18" i="9"/>
  <c r="V18" i="9"/>
  <c r="U18" i="9"/>
  <c r="T18" i="9"/>
  <c r="S18" i="9"/>
  <c r="R18" i="9"/>
  <c r="Q18" i="9"/>
  <c r="P18" i="9"/>
  <c r="O18" i="9"/>
  <c r="N18" i="9"/>
  <c r="M18" i="9"/>
  <c r="L18" i="9"/>
  <c r="K18" i="9"/>
  <c r="J18" i="9"/>
  <c r="I18" i="9"/>
  <c r="H18" i="9"/>
  <c r="G18" i="9"/>
  <c r="F17" i="9"/>
  <c r="F26" i="9" s="1"/>
  <c r="BD12" i="9"/>
  <c r="BC12" i="9"/>
  <c r="BB12" i="9"/>
  <c r="BB13" i="9" s="1"/>
  <c r="BA12" i="9"/>
  <c r="AZ12" i="9"/>
  <c r="AY12" i="9"/>
  <c r="AX12" i="9"/>
  <c r="AW12" i="9"/>
  <c r="AW13" i="9" s="1"/>
  <c r="AV12" i="9"/>
  <c r="AU12" i="9"/>
  <c r="AU13" i="9" s="1"/>
  <c r="AT12" i="9"/>
  <c r="AT13" i="9" s="1"/>
  <c r="AS12" i="9"/>
  <c r="AS13" i="9" s="1"/>
  <c r="AR12" i="9"/>
  <c r="AQ12" i="9"/>
  <c r="AQ13" i="9" s="1"/>
  <c r="AP12" i="9"/>
  <c r="AP13" i="9" s="1"/>
  <c r="AO12" i="9"/>
  <c r="AN12" i="9"/>
  <c r="AM12" i="9"/>
  <c r="AL12" i="9"/>
  <c r="AK12" i="9"/>
  <c r="AK13" i="9" s="1"/>
  <c r="AJ12" i="9"/>
  <c r="AI12" i="9"/>
  <c r="AI13" i="9" s="1"/>
  <c r="AH12" i="9"/>
  <c r="AH13" i="9" s="1"/>
  <c r="AG12" i="9"/>
  <c r="AG13" i="9" s="1"/>
  <c r="AF12" i="9"/>
  <c r="AE12" i="9"/>
  <c r="AD12" i="9"/>
  <c r="AC12" i="9"/>
  <c r="AB12" i="9"/>
  <c r="AA12" i="9"/>
  <c r="Z12" i="9"/>
  <c r="Y12" i="9"/>
  <c r="Y13" i="9" s="1"/>
  <c r="X12" i="9"/>
  <c r="W12" i="9"/>
  <c r="W13" i="9" s="1"/>
  <c r="V12" i="9"/>
  <c r="V13" i="9" s="1"/>
  <c r="U12" i="9"/>
  <c r="U13" i="9" s="1"/>
  <c r="T12" i="9"/>
  <c r="S12" i="9"/>
  <c r="R12" i="9"/>
  <c r="R13" i="9" s="1"/>
  <c r="Q12" i="9"/>
  <c r="P12" i="9"/>
  <c r="O12" i="9"/>
  <c r="N12" i="9"/>
  <c r="M12" i="9"/>
  <c r="M13" i="9" s="1"/>
  <c r="L12" i="9"/>
  <c r="K12" i="9"/>
  <c r="K13" i="9" s="1"/>
  <c r="J12" i="9"/>
  <c r="J13" i="9" s="1"/>
  <c r="I12" i="9"/>
  <c r="I13" i="9" s="1"/>
  <c r="H12" i="9"/>
  <c r="G12" i="9"/>
  <c r="F46" i="7"/>
  <c r="F47" i="7" s="1"/>
  <c r="F48" i="7" s="1"/>
  <c r="F49" i="7" s="1"/>
  <c r="F50" i="7" s="1"/>
  <c r="F51" i="7" s="1"/>
  <c r="F52" i="7" s="1"/>
  <c r="F53" i="7" s="1"/>
  <c r="F54" i="7" s="1"/>
  <c r="F55" i="7" s="1"/>
  <c r="F56" i="7" s="1"/>
  <c r="F57" i="7" s="1"/>
  <c r="F58" i="7" s="1"/>
  <c r="F59" i="7" s="1"/>
  <c r="F60" i="7" s="1"/>
  <c r="F61" i="7" s="1"/>
  <c r="F62" i="7" s="1"/>
  <c r="F63" i="7" s="1"/>
  <c r="F64" i="7" s="1"/>
  <c r="F65" i="7" s="1"/>
  <c r="F66" i="7" s="1"/>
  <c r="F67" i="7" s="1"/>
  <c r="F68" i="7" s="1"/>
  <c r="F69" i="7" s="1"/>
  <c r="F70" i="7" s="1"/>
  <c r="F71" i="7" s="1"/>
  <c r="F72" i="7" s="1"/>
  <c r="F73" i="7" s="1"/>
  <c r="F74" i="7" s="1"/>
  <c r="F75" i="7" s="1"/>
  <c r="F76" i="7" s="1"/>
  <c r="F77" i="7" s="1"/>
  <c r="F78" i="7" s="1"/>
  <c r="F79" i="7" s="1"/>
  <c r="F80" i="7" s="1"/>
  <c r="F81" i="7" s="1"/>
  <c r="F82" i="7" s="1"/>
  <c r="F83" i="7" s="1"/>
  <c r="F84" i="7" s="1"/>
  <c r="F85" i="7" s="1"/>
  <c r="F86" i="7" s="1"/>
  <c r="F87" i="7" s="1"/>
  <c r="F88" i="7" s="1"/>
  <c r="F89" i="7" s="1"/>
  <c r="F90" i="7" s="1"/>
  <c r="F91" i="7" s="1"/>
  <c r="F92" i="7" s="1"/>
  <c r="F93" i="7" s="1"/>
  <c r="F94" i="7" s="1"/>
  <c r="BD22" i="7"/>
  <c r="BC22" i="7"/>
  <c r="BB22" i="7"/>
  <c r="BA22" i="7"/>
  <c r="AZ22" i="7"/>
  <c r="AY22" i="7"/>
  <c r="AX22" i="7"/>
  <c r="AW22" i="7"/>
  <c r="AV22" i="7"/>
  <c r="AU22" i="7"/>
  <c r="AT22" i="7"/>
  <c r="AS22" i="7"/>
  <c r="AR22" i="7"/>
  <c r="AQ22" i="7"/>
  <c r="AP22" i="7"/>
  <c r="AO22" i="7"/>
  <c r="AN22" i="7"/>
  <c r="AM22" i="7"/>
  <c r="AL22" i="7"/>
  <c r="AK22" i="7"/>
  <c r="AJ22" i="7"/>
  <c r="AI22" i="7"/>
  <c r="AH22" i="7"/>
  <c r="AG22" i="7"/>
  <c r="AF22" i="7"/>
  <c r="AE22" i="7"/>
  <c r="AD22" i="7"/>
  <c r="AC22" i="7"/>
  <c r="AB22" i="7"/>
  <c r="AA22" i="7"/>
  <c r="Z22" i="7"/>
  <c r="Y22" i="7"/>
  <c r="X22" i="7"/>
  <c r="W22" i="7"/>
  <c r="V22" i="7"/>
  <c r="U22" i="7"/>
  <c r="T22" i="7"/>
  <c r="S22" i="7"/>
  <c r="R22" i="7"/>
  <c r="Q22" i="7"/>
  <c r="P22" i="7"/>
  <c r="O22" i="7"/>
  <c r="N22" i="7"/>
  <c r="M22" i="7"/>
  <c r="L22" i="7"/>
  <c r="K22" i="7"/>
  <c r="J22" i="7"/>
  <c r="I22" i="7"/>
  <c r="H22" i="7"/>
  <c r="G22" i="7"/>
  <c r="BD21" i="7"/>
  <c r="BC21" i="7"/>
  <c r="BB21" i="7"/>
  <c r="BA21" i="7"/>
  <c r="AZ21" i="7"/>
  <c r="AY21" i="7"/>
  <c r="AX21" i="7"/>
  <c r="AW21" i="7"/>
  <c r="AV21" i="7"/>
  <c r="AU21" i="7"/>
  <c r="AT21" i="7"/>
  <c r="AS21" i="7"/>
  <c r="AR21" i="7"/>
  <c r="AQ21" i="7"/>
  <c r="AP21" i="7"/>
  <c r="AO21" i="7"/>
  <c r="AN21" i="7"/>
  <c r="AM21" i="7"/>
  <c r="AL21" i="7"/>
  <c r="AK21" i="7"/>
  <c r="AJ21" i="7"/>
  <c r="AI21" i="7"/>
  <c r="AH21" i="7"/>
  <c r="AG21" i="7"/>
  <c r="AF21" i="7"/>
  <c r="AE21" i="7"/>
  <c r="AD21" i="7"/>
  <c r="AC21" i="7"/>
  <c r="AB21" i="7"/>
  <c r="AA21" i="7"/>
  <c r="Z21" i="7"/>
  <c r="Y21" i="7"/>
  <c r="X21" i="7"/>
  <c r="W21" i="7"/>
  <c r="V21" i="7"/>
  <c r="U21" i="7"/>
  <c r="T21" i="7"/>
  <c r="S21" i="7"/>
  <c r="R21" i="7"/>
  <c r="Q21" i="7"/>
  <c r="P21" i="7"/>
  <c r="O21" i="7"/>
  <c r="N21" i="7"/>
  <c r="M21" i="7"/>
  <c r="L21" i="7"/>
  <c r="K21" i="7"/>
  <c r="J21" i="7"/>
  <c r="I21" i="7"/>
  <c r="H21" i="7"/>
  <c r="G21" i="7"/>
  <c r="BD20" i="7"/>
  <c r="BC20" i="7"/>
  <c r="BB20" i="7"/>
  <c r="BA20" i="7"/>
  <c r="AZ20" i="7"/>
  <c r="AY20" i="7"/>
  <c r="AX20" i="7"/>
  <c r="AW20" i="7"/>
  <c r="AV20" i="7"/>
  <c r="AU20" i="7"/>
  <c r="AT20" i="7"/>
  <c r="AS20" i="7"/>
  <c r="AR20" i="7"/>
  <c r="AQ20" i="7"/>
  <c r="AP20" i="7"/>
  <c r="AO20" i="7"/>
  <c r="AN20" i="7"/>
  <c r="AM20" i="7"/>
  <c r="AL20" i="7"/>
  <c r="AK20" i="7"/>
  <c r="AJ20" i="7"/>
  <c r="AI20" i="7"/>
  <c r="AH20" i="7"/>
  <c r="AG20" i="7"/>
  <c r="AF20" i="7"/>
  <c r="AE20" i="7"/>
  <c r="AD20" i="7"/>
  <c r="AC20" i="7"/>
  <c r="AB20" i="7"/>
  <c r="AA20" i="7"/>
  <c r="Z20" i="7"/>
  <c r="Y20" i="7"/>
  <c r="X20" i="7"/>
  <c r="W20" i="7"/>
  <c r="V20" i="7"/>
  <c r="U20" i="7"/>
  <c r="T20" i="7"/>
  <c r="S20" i="7"/>
  <c r="R20" i="7"/>
  <c r="Q20" i="7"/>
  <c r="P20" i="7"/>
  <c r="O20" i="7"/>
  <c r="N20" i="7"/>
  <c r="M20" i="7"/>
  <c r="L20" i="7"/>
  <c r="K20" i="7"/>
  <c r="J20" i="7"/>
  <c r="I20" i="7"/>
  <c r="H20" i="7"/>
  <c r="G20" i="7"/>
  <c r="BD19" i="7"/>
  <c r="BC19" i="7"/>
  <c r="BB19" i="7"/>
  <c r="BA19" i="7"/>
  <c r="AZ19" i="7"/>
  <c r="AY19" i="7"/>
  <c r="AX19" i="7"/>
  <c r="AW19" i="7"/>
  <c r="AV19" i="7"/>
  <c r="AU19" i="7"/>
  <c r="AT19" i="7"/>
  <c r="AS19" i="7"/>
  <c r="AR19" i="7"/>
  <c r="AQ19" i="7"/>
  <c r="AP19" i="7"/>
  <c r="AO19" i="7"/>
  <c r="AN19" i="7"/>
  <c r="AM19" i="7"/>
  <c r="AL19" i="7"/>
  <c r="AK19" i="7"/>
  <c r="AJ19" i="7"/>
  <c r="AI19" i="7"/>
  <c r="AH19" i="7"/>
  <c r="AG19" i="7"/>
  <c r="AF19" i="7"/>
  <c r="AE19" i="7"/>
  <c r="AD19" i="7"/>
  <c r="AC19" i="7"/>
  <c r="AB19" i="7"/>
  <c r="AA19" i="7"/>
  <c r="Z19" i="7"/>
  <c r="Y19" i="7"/>
  <c r="X19" i="7"/>
  <c r="W19" i="7"/>
  <c r="V19" i="7"/>
  <c r="U19" i="7"/>
  <c r="T19" i="7"/>
  <c r="S19" i="7"/>
  <c r="R19" i="7"/>
  <c r="Q19" i="7"/>
  <c r="P19" i="7"/>
  <c r="O19" i="7"/>
  <c r="N19" i="7"/>
  <c r="M19" i="7"/>
  <c r="L19" i="7"/>
  <c r="K19" i="7"/>
  <c r="J19" i="7"/>
  <c r="I19" i="7"/>
  <c r="H19" i="7"/>
  <c r="G19" i="7"/>
  <c r="BD18" i="7"/>
  <c r="BC18" i="7"/>
  <c r="BB18" i="7"/>
  <c r="BA18" i="7"/>
  <c r="AZ18" i="7"/>
  <c r="AY18" i="7"/>
  <c r="AX18" i="7"/>
  <c r="AW18" i="7"/>
  <c r="AV18" i="7"/>
  <c r="AU18" i="7"/>
  <c r="AT18" i="7"/>
  <c r="AS18" i="7"/>
  <c r="AR18" i="7"/>
  <c r="AQ18" i="7"/>
  <c r="AP18" i="7"/>
  <c r="AO18" i="7"/>
  <c r="AN18" i="7"/>
  <c r="AM18" i="7"/>
  <c r="AL18" i="7"/>
  <c r="AK18" i="7"/>
  <c r="AJ18" i="7"/>
  <c r="AI18" i="7"/>
  <c r="AH18" i="7"/>
  <c r="AG18" i="7"/>
  <c r="AF18" i="7"/>
  <c r="AE18" i="7"/>
  <c r="AD18" i="7"/>
  <c r="AC18" i="7"/>
  <c r="AB18" i="7"/>
  <c r="AA18" i="7"/>
  <c r="Z18" i="7"/>
  <c r="Y18" i="7"/>
  <c r="X18" i="7"/>
  <c r="W18" i="7"/>
  <c r="V18" i="7"/>
  <c r="U18" i="7"/>
  <c r="T18" i="7"/>
  <c r="S18" i="7"/>
  <c r="R18" i="7"/>
  <c r="Q18" i="7"/>
  <c r="P18" i="7"/>
  <c r="O18" i="7"/>
  <c r="N18" i="7"/>
  <c r="M18" i="7"/>
  <c r="L18" i="7"/>
  <c r="K18" i="7"/>
  <c r="J18" i="7"/>
  <c r="I18" i="7"/>
  <c r="H18" i="7"/>
  <c r="G18" i="7"/>
  <c r="F17" i="7"/>
  <c r="F26" i="7" s="1"/>
  <c r="Q13" i="7"/>
  <c r="BD12" i="7"/>
  <c r="BC12" i="7"/>
  <c r="BC13" i="7" s="1"/>
  <c r="BB12" i="7"/>
  <c r="BA12" i="7"/>
  <c r="BA13" i="7" s="1"/>
  <c r="AZ12" i="7"/>
  <c r="AY12" i="7"/>
  <c r="AX12" i="7"/>
  <c r="AW12" i="7"/>
  <c r="AV12" i="7"/>
  <c r="AV13" i="7" s="1"/>
  <c r="AU12" i="7"/>
  <c r="AU13" i="7" s="1"/>
  <c r="AT12" i="7"/>
  <c r="AS12" i="7"/>
  <c r="AS13" i="7" s="1"/>
  <c r="AR12" i="7"/>
  <c r="AQ12" i="7"/>
  <c r="AQ13" i="7" s="1"/>
  <c r="AP12" i="7"/>
  <c r="AO12" i="7"/>
  <c r="AO13" i="7" s="1"/>
  <c r="AN12" i="7"/>
  <c r="AM12" i="7"/>
  <c r="AL12" i="7"/>
  <c r="AK12" i="7"/>
  <c r="AJ12" i="7"/>
  <c r="AJ13" i="7" s="1"/>
  <c r="AI12" i="7"/>
  <c r="AI13" i="7" s="1"/>
  <c r="AH12" i="7"/>
  <c r="AH13" i="7" s="1"/>
  <c r="AG12" i="7"/>
  <c r="AG13" i="7" s="1"/>
  <c r="AF12" i="7"/>
  <c r="AE12" i="7"/>
  <c r="AE13" i="7" s="1"/>
  <c r="AD12" i="7"/>
  <c r="AC12" i="7"/>
  <c r="AC13" i="7" s="1"/>
  <c r="AB12" i="7"/>
  <c r="AA12" i="7"/>
  <c r="Z12" i="7"/>
  <c r="Z13" i="7" s="1"/>
  <c r="Y12" i="7"/>
  <c r="X12" i="7"/>
  <c r="W12" i="7"/>
  <c r="W13" i="7" s="1"/>
  <c r="V12" i="7"/>
  <c r="V13" i="7" s="1"/>
  <c r="U12" i="7"/>
  <c r="U13" i="7" s="1"/>
  <c r="T12" i="7"/>
  <c r="S12" i="7"/>
  <c r="S13" i="7" s="1"/>
  <c r="R12" i="7"/>
  <c r="Q12" i="7"/>
  <c r="P12" i="7"/>
  <c r="O12" i="7"/>
  <c r="N12" i="7"/>
  <c r="M12" i="7"/>
  <c r="L12" i="7"/>
  <c r="L13" i="7" s="1"/>
  <c r="K12" i="7"/>
  <c r="K13" i="7" s="1"/>
  <c r="J12" i="7"/>
  <c r="I12" i="7"/>
  <c r="I13" i="7" s="1"/>
  <c r="H12" i="7"/>
  <c r="G12" i="7"/>
  <c r="G13" i="7" s="1"/>
  <c r="G35" i="12" l="1"/>
  <c r="S35" i="12"/>
  <c r="AE35" i="12"/>
  <c r="AQ35" i="12"/>
  <c r="BC35" i="12"/>
  <c r="F27" i="12"/>
  <c r="F35" i="12" s="1"/>
  <c r="D31" i="12" s="1"/>
  <c r="H27" i="12"/>
  <c r="G27" i="12"/>
  <c r="Q26" i="12"/>
  <c r="Q35" i="12"/>
  <c r="AC26" i="12"/>
  <c r="AC35" i="12"/>
  <c r="AO26" i="12"/>
  <c r="AO35" i="12"/>
  <c r="BA26" i="12"/>
  <c r="BA35" i="12"/>
  <c r="I26" i="12"/>
  <c r="L27" i="12" s="1"/>
  <c r="I35" i="12"/>
  <c r="U26" i="12"/>
  <c r="U35" i="12"/>
  <c r="AG26" i="12"/>
  <c r="AG35" i="12"/>
  <c r="AS26" i="12"/>
  <c r="AS35" i="12"/>
  <c r="K35" i="12"/>
  <c r="W35" i="12"/>
  <c r="AI35" i="12"/>
  <c r="AU35" i="12"/>
  <c r="M35" i="12"/>
  <c r="Y35" i="12"/>
  <c r="N35" i="12"/>
  <c r="Z35" i="12"/>
  <c r="AL35" i="12"/>
  <c r="AX35" i="12"/>
  <c r="AK35" i="12"/>
  <c r="R13" i="12"/>
  <c r="AD13" i="12"/>
  <c r="AP13" i="12"/>
  <c r="O35" i="12"/>
  <c r="AA35" i="12"/>
  <c r="AM35" i="12"/>
  <c r="AY35" i="12"/>
  <c r="BB13" i="12"/>
  <c r="H13" i="12"/>
  <c r="T13" i="12"/>
  <c r="AF13" i="12"/>
  <c r="AR13" i="12"/>
  <c r="BD13" i="12"/>
  <c r="J13" i="12"/>
  <c r="V13" i="12"/>
  <c r="AH13" i="12"/>
  <c r="AT13" i="12"/>
  <c r="H25" i="7"/>
  <c r="H26" i="7" s="1"/>
  <c r="P25" i="7"/>
  <c r="P26" i="7" s="1"/>
  <c r="AN25" i="7"/>
  <c r="AN26" i="7" s="1"/>
  <c r="AZ25" i="7"/>
  <c r="AZ26" i="7" s="1"/>
  <c r="T25" i="7"/>
  <c r="T26" i="7" s="1"/>
  <c r="AF25" i="7"/>
  <c r="AF26" i="7" s="1"/>
  <c r="AR25" i="7"/>
  <c r="AR26" i="7" s="1"/>
  <c r="BD25" i="7"/>
  <c r="BD26" i="7" s="1"/>
  <c r="AB25" i="7"/>
  <c r="AB26" i="7" s="1"/>
  <c r="Q25" i="9"/>
  <c r="Q26" i="9" s="1"/>
  <c r="AC25" i="9"/>
  <c r="AC26" i="9" s="1"/>
  <c r="AO25" i="9"/>
  <c r="AO26" i="9" s="1"/>
  <c r="BA25" i="9"/>
  <c r="BA26" i="9" s="1"/>
  <c r="J25" i="7"/>
  <c r="J26" i="7" s="1"/>
  <c r="V25" i="7"/>
  <c r="V26" i="7" s="1"/>
  <c r="AH25" i="7"/>
  <c r="AH26" i="7" s="1"/>
  <c r="AT25" i="7"/>
  <c r="AT26" i="7" s="1"/>
  <c r="G25" i="9"/>
  <c r="G26" i="9" s="1"/>
  <c r="G27" i="9" s="1"/>
  <c r="S25" i="9"/>
  <c r="S26" i="9" s="1"/>
  <c r="AE25" i="9"/>
  <c r="AE26" i="9" s="1"/>
  <c r="AQ25" i="9"/>
  <c r="AQ26" i="9" s="1"/>
  <c r="BC25" i="9"/>
  <c r="BC26" i="9" s="1"/>
  <c r="U25" i="7"/>
  <c r="U26" i="7" s="1"/>
  <c r="AS25" i="7"/>
  <c r="AS26" i="7" s="1"/>
  <c r="AG25" i="9"/>
  <c r="AG35" i="9" s="1"/>
  <c r="AS25" i="9"/>
  <c r="AS35" i="9" s="1"/>
  <c r="I25" i="7"/>
  <c r="I26" i="7" s="1"/>
  <c r="J25" i="9"/>
  <c r="J26" i="9" s="1"/>
  <c r="V25" i="9"/>
  <c r="V35" i="9" s="1"/>
  <c r="AH25" i="9"/>
  <c r="AH26" i="9" s="1"/>
  <c r="AT25" i="9"/>
  <c r="AT35" i="9" s="1"/>
  <c r="AG25" i="7"/>
  <c r="AG26" i="7" s="1"/>
  <c r="O25" i="7"/>
  <c r="O26" i="7" s="1"/>
  <c r="AA25" i="7"/>
  <c r="AA26" i="7" s="1"/>
  <c r="AM25" i="7"/>
  <c r="AM26" i="7" s="1"/>
  <c r="AY25" i="7"/>
  <c r="AY26" i="7" s="1"/>
  <c r="L25" i="9"/>
  <c r="L26" i="9" s="1"/>
  <c r="X25" i="9"/>
  <c r="X26" i="9" s="1"/>
  <c r="AJ25" i="9"/>
  <c r="AJ26" i="9" s="1"/>
  <c r="AV25" i="9"/>
  <c r="AV26" i="9" s="1"/>
  <c r="Q25" i="7"/>
  <c r="Q26" i="7" s="1"/>
  <c r="AC25" i="7"/>
  <c r="AC26" i="7" s="1"/>
  <c r="AO25" i="7"/>
  <c r="AO26" i="7" s="1"/>
  <c r="BA25" i="7"/>
  <c r="BA26" i="7" s="1"/>
  <c r="O25" i="9"/>
  <c r="O26" i="9" s="1"/>
  <c r="AA25" i="9"/>
  <c r="AA26" i="9" s="1"/>
  <c r="AM25" i="9"/>
  <c r="AM26" i="9" s="1"/>
  <c r="AY25" i="9"/>
  <c r="AY26" i="9" s="1"/>
  <c r="I25" i="9"/>
  <c r="I35" i="9" s="1"/>
  <c r="U25" i="9"/>
  <c r="U35" i="9" s="1"/>
  <c r="L13" i="9"/>
  <c r="K25" i="9"/>
  <c r="K26" i="9" s="1"/>
  <c r="W25" i="9"/>
  <c r="W26" i="9" s="1"/>
  <c r="AI25" i="9"/>
  <c r="AI26" i="9" s="1"/>
  <c r="AU25" i="9"/>
  <c r="AU26" i="9" s="1"/>
  <c r="M25" i="9"/>
  <c r="M26" i="9" s="1"/>
  <c r="Y25" i="9"/>
  <c r="Y26" i="9" s="1"/>
  <c r="AK25" i="9"/>
  <c r="AK26" i="9" s="1"/>
  <c r="AW25" i="9"/>
  <c r="AW26" i="9" s="1"/>
  <c r="L25" i="7"/>
  <c r="L26" i="7" s="1"/>
  <c r="X25" i="7"/>
  <c r="X26" i="7" s="1"/>
  <c r="AJ25" i="7"/>
  <c r="AJ26" i="7" s="1"/>
  <c r="AV25" i="7"/>
  <c r="AV26" i="7" s="1"/>
  <c r="S13" i="9"/>
  <c r="AV13" i="9"/>
  <c r="N25" i="9"/>
  <c r="N26" i="9" s="1"/>
  <c r="Z25" i="9"/>
  <c r="Z26" i="9" s="1"/>
  <c r="AL25" i="9"/>
  <c r="AL26" i="9" s="1"/>
  <c r="AX25" i="9"/>
  <c r="AX26" i="9" s="1"/>
  <c r="M25" i="7"/>
  <c r="M26" i="7" s="1"/>
  <c r="AK25" i="7"/>
  <c r="AK26" i="7" s="1"/>
  <c r="AW25" i="7"/>
  <c r="AW26" i="7" s="1"/>
  <c r="Y25" i="7"/>
  <c r="Y26" i="7" s="1"/>
  <c r="J35" i="7"/>
  <c r="J13" i="7"/>
  <c r="AT13" i="7"/>
  <c r="N25" i="7"/>
  <c r="N26" i="7" s="1"/>
  <c r="Z25" i="7"/>
  <c r="Z26" i="7" s="1"/>
  <c r="AL25" i="7"/>
  <c r="AL26" i="7" s="1"/>
  <c r="AX25" i="7"/>
  <c r="AX26" i="7" s="1"/>
  <c r="X13" i="9"/>
  <c r="BC13" i="9"/>
  <c r="AD13" i="9"/>
  <c r="R25" i="9"/>
  <c r="R26" i="9" s="1"/>
  <c r="AD25" i="9"/>
  <c r="AD26" i="9" s="1"/>
  <c r="AP25" i="9"/>
  <c r="AP26" i="9" s="1"/>
  <c r="BB25" i="9"/>
  <c r="BB26" i="9" s="1"/>
  <c r="AN35" i="7"/>
  <c r="AE13" i="9"/>
  <c r="R25" i="7"/>
  <c r="R26" i="7" s="1"/>
  <c r="AD25" i="7"/>
  <c r="AD26" i="7" s="1"/>
  <c r="AP25" i="7"/>
  <c r="AP26" i="7" s="1"/>
  <c r="BB25" i="7"/>
  <c r="BB26" i="7" s="1"/>
  <c r="H25" i="9"/>
  <c r="H26" i="9" s="1"/>
  <c r="T25" i="9"/>
  <c r="T26" i="9" s="1"/>
  <c r="AF25" i="9"/>
  <c r="AF26" i="9" s="1"/>
  <c r="AR25" i="9"/>
  <c r="AR26" i="9" s="1"/>
  <c r="BD25" i="9"/>
  <c r="BD26" i="9" s="1"/>
  <c r="P25" i="9"/>
  <c r="P26" i="9" s="1"/>
  <c r="AB25" i="9"/>
  <c r="AB26" i="9" s="1"/>
  <c r="AN25" i="9"/>
  <c r="AN26" i="9" s="1"/>
  <c r="AZ25" i="9"/>
  <c r="AZ26" i="9" s="1"/>
  <c r="X13" i="7"/>
  <c r="G25" i="7"/>
  <c r="G26" i="7" s="1"/>
  <c r="G27" i="7" s="1"/>
  <c r="S25" i="7"/>
  <c r="S26" i="7" s="1"/>
  <c r="AE25" i="7"/>
  <c r="AE26" i="7" s="1"/>
  <c r="AQ25" i="7"/>
  <c r="AQ26" i="7" s="1"/>
  <c r="BC25" i="7"/>
  <c r="BC26" i="7" s="1"/>
  <c r="K25" i="7"/>
  <c r="K26" i="7" s="1"/>
  <c r="W25" i="7"/>
  <c r="W26" i="7" s="1"/>
  <c r="AI25" i="7"/>
  <c r="AI26" i="7" s="1"/>
  <c r="AU25" i="7"/>
  <c r="AU26" i="7" s="1"/>
  <c r="G13" i="9"/>
  <c r="G14" i="9" s="1"/>
  <c r="AJ13" i="9"/>
  <c r="N13" i="9"/>
  <c r="Z13" i="9"/>
  <c r="AL13" i="9"/>
  <c r="AX13" i="9"/>
  <c r="O13" i="9"/>
  <c r="AA13" i="9"/>
  <c r="AM13" i="9"/>
  <c r="AY13" i="9"/>
  <c r="AG26" i="9"/>
  <c r="AS26" i="9"/>
  <c r="F27" i="9"/>
  <c r="F35" i="9" s="1"/>
  <c r="D31" i="9" s="1"/>
  <c r="AH35" i="9"/>
  <c r="P13" i="9"/>
  <c r="AB13" i="9"/>
  <c r="AN13" i="9"/>
  <c r="AZ13" i="9"/>
  <c r="Q13" i="9"/>
  <c r="AC13" i="9"/>
  <c r="AO13" i="9"/>
  <c r="BA13" i="9"/>
  <c r="H13" i="9"/>
  <c r="T13" i="9"/>
  <c r="AF13" i="9"/>
  <c r="AR13" i="9"/>
  <c r="BD13" i="9"/>
  <c r="AA35" i="7"/>
  <c r="AM35" i="7"/>
  <c r="AO35" i="7"/>
  <c r="AG35" i="7"/>
  <c r="M13" i="7"/>
  <c r="Y13" i="7"/>
  <c r="AK13" i="7"/>
  <c r="AW13" i="7"/>
  <c r="AL13" i="7"/>
  <c r="O13" i="7"/>
  <c r="AA13" i="7"/>
  <c r="AM13" i="7"/>
  <c r="AY13" i="7"/>
  <c r="F27" i="7"/>
  <c r="F35" i="7" s="1"/>
  <c r="D31" i="7" s="1"/>
  <c r="N13" i="7"/>
  <c r="AX13" i="7"/>
  <c r="P13" i="7"/>
  <c r="AB13" i="7"/>
  <c r="AN13" i="7"/>
  <c r="AZ13" i="7"/>
  <c r="R13" i="7"/>
  <c r="AD13" i="7"/>
  <c r="AP13" i="7"/>
  <c r="BB13" i="7"/>
  <c r="H13" i="7"/>
  <c r="T13" i="7"/>
  <c r="AF13" i="7"/>
  <c r="AR13" i="7"/>
  <c r="BD13" i="7"/>
  <c r="G14" i="7"/>
  <c r="F46" i="3"/>
  <c r="F47" i="3" s="1"/>
  <c r="F48" i="3" s="1"/>
  <c r="F49" i="3" s="1"/>
  <c r="F50" i="3" s="1"/>
  <c r="F51" i="3" s="1"/>
  <c r="F52" i="3" s="1"/>
  <c r="F53" i="3" s="1"/>
  <c r="F54" i="3" s="1"/>
  <c r="F55" i="3" s="1"/>
  <c r="F56" i="3" s="1"/>
  <c r="F57" i="3" s="1"/>
  <c r="F58" i="3" s="1"/>
  <c r="F59" i="3" s="1"/>
  <c r="F60" i="3" s="1"/>
  <c r="F61" i="3" s="1"/>
  <c r="F62" i="3" s="1"/>
  <c r="F63" i="3" s="1"/>
  <c r="F64" i="3" s="1"/>
  <c r="F65" i="3" s="1"/>
  <c r="F66" i="3" s="1"/>
  <c r="F67" i="3" s="1"/>
  <c r="F68" i="3" s="1"/>
  <c r="F69" i="3" s="1"/>
  <c r="F70" i="3" s="1"/>
  <c r="F71" i="3" s="1"/>
  <c r="F72" i="3" s="1"/>
  <c r="F73" i="3" s="1"/>
  <c r="F74" i="3" s="1"/>
  <c r="F75" i="3" s="1"/>
  <c r="F76" i="3" s="1"/>
  <c r="F77" i="3" s="1"/>
  <c r="F78" i="3" s="1"/>
  <c r="F79" i="3" s="1"/>
  <c r="F80" i="3" s="1"/>
  <c r="F81" i="3" s="1"/>
  <c r="F82" i="3" s="1"/>
  <c r="F83" i="3" s="1"/>
  <c r="F84" i="3" s="1"/>
  <c r="F85" i="3" s="1"/>
  <c r="F86" i="3" s="1"/>
  <c r="F87" i="3" s="1"/>
  <c r="F88" i="3" s="1"/>
  <c r="F89" i="3" s="1"/>
  <c r="F90" i="3" s="1"/>
  <c r="F91" i="3" s="1"/>
  <c r="F92" i="3" s="1"/>
  <c r="F93" i="3" s="1"/>
  <c r="F94" i="3" s="1"/>
  <c r="BD22" i="3"/>
  <c r="BC22" i="3"/>
  <c r="BB22" i="3"/>
  <c r="BA22" i="3"/>
  <c r="AZ22" i="3"/>
  <c r="AY22" i="3"/>
  <c r="AX22" i="3"/>
  <c r="AW22" i="3"/>
  <c r="AV22" i="3"/>
  <c r="AU22" i="3"/>
  <c r="AT22" i="3"/>
  <c r="AS22" i="3"/>
  <c r="AR22" i="3"/>
  <c r="AQ22" i="3"/>
  <c r="AP22" i="3"/>
  <c r="AO22" i="3"/>
  <c r="AN22" i="3"/>
  <c r="AM22" i="3"/>
  <c r="AL22" i="3"/>
  <c r="AK22" i="3"/>
  <c r="AJ22" i="3"/>
  <c r="AI22" i="3"/>
  <c r="AH22" i="3"/>
  <c r="AG22" i="3"/>
  <c r="AF22" i="3"/>
  <c r="AE22" i="3"/>
  <c r="AD22" i="3"/>
  <c r="AC22" i="3"/>
  <c r="AB22" i="3"/>
  <c r="AA22" i="3"/>
  <c r="Z22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BD21" i="3"/>
  <c r="BC21" i="3"/>
  <c r="BB21" i="3"/>
  <c r="BA21" i="3"/>
  <c r="AZ21" i="3"/>
  <c r="AY21" i="3"/>
  <c r="AX21" i="3"/>
  <c r="AW21" i="3"/>
  <c r="AV21" i="3"/>
  <c r="AU21" i="3"/>
  <c r="AT21" i="3"/>
  <c r="AS21" i="3"/>
  <c r="AR21" i="3"/>
  <c r="AQ21" i="3"/>
  <c r="AP21" i="3"/>
  <c r="AO21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BD20" i="3"/>
  <c r="BC20" i="3"/>
  <c r="BB20" i="3"/>
  <c r="BA20" i="3"/>
  <c r="AZ20" i="3"/>
  <c r="AY20" i="3"/>
  <c r="AX20" i="3"/>
  <c r="AW20" i="3"/>
  <c r="AV20" i="3"/>
  <c r="AU20" i="3"/>
  <c r="AT20" i="3"/>
  <c r="AS20" i="3"/>
  <c r="AR20" i="3"/>
  <c r="AQ20" i="3"/>
  <c r="AP20" i="3"/>
  <c r="AO20" i="3"/>
  <c r="AN20" i="3"/>
  <c r="AM20" i="3"/>
  <c r="AL20" i="3"/>
  <c r="AK20" i="3"/>
  <c r="AJ20" i="3"/>
  <c r="AI20" i="3"/>
  <c r="AH20" i="3"/>
  <c r="AG20" i="3"/>
  <c r="AF20" i="3"/>
  <c r="AE20" i="3"/>
  <c r="AD20" i="3"/>
  <c r="AC20" i="3"/>
  <c r="AB20" i="3"/>
  <c r="AA20" i="3"/>
  <c r="Z20" i="3"/>
  <c r="Y20" i="3"/>
  <c r="X20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BD19" i="3"/>
  <c r="BC19" i="3"/>
  <c r="BB19" i="3"/>
  <c r="BA19" i="3"/>
  <c r="AZ19" i="3"/>
  <c r="AY19" i="3"/>
  <c r="AX19" i="3"/>
  <c r="AW19" i="3"/>
  <c r="AV19" i="3"/>
  <c r="AU19" i="3"/>
  <c r="AT19" i="3"/>
  <c r="AS19" i="3"/>
  <c r="AR19" i="3"/>
  <c r="AQ19" i="3"/>
  <c r="AP19" i="3"/>
  <c r="AO19" i="3"/>
  <c r="AN19" i="3"/>
  <c r="AM19" i="3"/>
  <c r="AL19" i="3"/>
  <c r="AK19" i="3"/>
  <c r="AJ19" i="3"/>
  <c r="AI19" i="3"/>
  <c r="AH19" i="3"/>
  <c r="AG19" i="3"/>
  <c r="AF19" i="3"/>
  <c r="AE19" i="3"/>
  <c r="AD19" i="3"/>
  <c r="AC19" i="3"/>
  <c r="AB19" i="3"/>
  <c r="AA19" i="3"/>
  <c r="Z19" i="3"/>
  <c r="Y19" i="3"/>
  <c r="X19" i="3"/>
  <c r="W19" i="3"/>
  <c r="V19" i="3"/>
  <c r="U19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BD18" i="3"/>
  <c r="BC18" i="3"/>
  <c r="BB18" i="3"/>
  <c r="BA18" i="3"/>
  <c r="AZ18" i="3"/>
  <c r="AY18" i="3"/>
  <c r="AX18" i="3"/>
  <c r="AW18" i="3"/>
  <c r="AV18" i="3"/>
  <c r="AU18" i="3"/>
  <c r="AT18" i="3"/>
  <c r="AS18" i="3"/>
  <c r="AR18" i="3"/>
  <c r="AQ18" i="3"/>
  <c r="AP18" i="3"/>
  <c r="AO18" i="3"/>
  <c r="AN18" i="3"/>
  <c r="AM18" i="3"/>
  <c r="AL18" i="3"/>
  <c r="AK18" i="3"/>
  <c r="AJ18" i="3"/>
  <c r="AI18" i="3"/>
  <c r="AH18" i="3"/>
  <c r="AG18" i="3"/>
  <c r="AF18" i="3"/>
  <c r="AE18" i="3"/>
  <c r="AD18" i="3"/>
  <c r="AC18" i="3"/>
  <c r="AB18" i="3"/>
  <c r="AA18" i="3"/>
  <c r="Z18" i="3"/>
  <c r="Y18" i="3"/>
  <c r="X18" i="3"/>
  <c r="W18" i="3"/>
  <c r="V18" i="3"/>
  <c r="U18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F17" i="3"/>
  <c r="I27" i="12" l="1"/>
  <c r="AR14" i="12"/>
  <c r="O14" i="12"/>
  <c r="K27" i="12"/>
  <c r="AZ27" i="12"/>
  <c r="X27" i="12"/>
  <c r="N27" i="12"/>
  <c r="O27" i="12"/>
  <c r="AC27" i="12"/>
  <c r="H27" i="9"/>
  <c r="AI27" i="12"/>
  <c r="AO27" i="12"/>
  <c r="AY14" i="12"/>
  <c r="AU27" i="12"/>
  <c r="AX27" i="12"/>
  <c r="BA27" i="12"/>
  <c r="BD27" i="12"/>
  <c r="AL27" i="12"/>
  <c r="AM14" i="12"/>
  <c r="U27" i="12"/>
  <c r="F37" i="12"/>
  <c r="BA37" i="12"/>
  <c r="AO37" i="12"/>
  <c r="Q37" i="12"/>
  <c r="AZ37" i="12"/>
  <c r="AA37" i="12"/>
  <c r="K37" i="12"/>
  <c r="E31" i="12"/>
  <c r="D41" i="12"/>
  <c r="AH37" i="12"/>
  <c r="V37" i="12"/>
  <c r="D40" i="12"/>
  <c r="BD37" i="12"/>
  <c r="AR37" i="12"/>
  <c r="AF37" i="12"/>
  <c r="T37" i="12"/>
  <c r="AA27" i="12"/>
  <c r="AA14" i="12"/>
  <c r="R27" i="12"/>
  <c r="AS27" i="12"/>
  <c r="AJ27" i="12"/>
  <c r="AM27" i="12"/>
  <c r="AD27" i="12"/>
  <c r="AG27" i="12"/>
  <c r="AE27" i="12"/>
  <c r="S27" i="12"/>
  <c r="AV27" i="12"/>
  <c r="AY27" i="12"/>
  <c r="AP27" i="12"/>
  <c r="AQ27" i="12"/>
  <c r="J27" i="12"/>
  <c r="M27" i="12"/>
  <c r="P27" i="12"/>
  <c r="BB27" i="12"/>
  <c r="AW14" i="12"/>
  <c r="AK14" i="12"/>
  <c r="Y14" i="12"/>
  <c r="M14" i="12"/>
  <c r="AV14" i="12"/>
  <c r="AJ14" i="12"/>
  <c r="X14" i="12"/>
  <c r="L14" i="12"/>
  <c r="AU14" i="12"/>
  <c r="AI14" i="12"/>
  <c r="W14" i="12"/>
  <c r="K14" i="12"/>
  <c r="AT14" i="12"/>
  <c r="AH14" i="12"/>
  <c r="V14" i="12"/>
  <c r="J14" i="12"/>
  <c r="AS14" i="12"/>
  <c r="AG14" i="12"/>
  <c r="U14" i="12"/>
  <c r="I14" i="12"/>
  <c r="BC14" i="12"/>
  <c r="AQ14" i="12"/>
  <c r="AE14" i="12"/>
  <c r="S14" i="12"/>
  <c r="N14" i="12"/>
  <c r="BB14" i="12"/>
  <c r="AP14" i="12"/>
  <c r="AD14" i="12"/>
  <c r="R14" i="12"/>
  <c r="Z14" i="12"/>
  <c r="AZ14" i="12"/>
  <c r="AN14" i="12"/>
  <c r="AB14" i="12"/>
  <c r="P14" i="12"/>
  <c r="AL14" i="12"/>
  <c r="AX14" i="12"/>
  <c r="BD14" i="12"/>
  <c r="BC27" i="12"/>
  <c r="V27" i="12"/>
  <c r="Y27" i="12"/>
  <c r="AB27" i="12"/>
  <c r="BA14" i="12"/>
  <c r="AK27" i="12"/>
  <c r="AN27" i="12"/>
  <c r="AF14" i="12"/>
  <c r="AH27" i="12"/>
  <c r="T14" i="12"/>
  <c r="AO14" i="12"/>
  <c r="T27" i="12"/>
  <c r="AT27" i="12"/>
  <c r="AW27" i="12"/>
  <c r="H14" i="12"/>
  <c r="AF27" i="12"/>
  <c r="AC14" i="12"/>
  <c r="Q27" i="12"/>
  <c r="Q14" i="12"/>
  <c r="AR27" i="12"/>
  <c r="W27" i="12"/>
  <c r="Z27" i="12"/>
  <c r="AT36" i="12"/>
  <c r="AT37" i="12" s="1"/>
  <c r="AH36" i="12"/>
  <c r="V36" i="12"/>
  <c r="J36" i="12"/>
  <c r="J37" i="12" s="1"/>
  <c r="AS36" i="12"/>
  <c r="AS37" i="12" s="1"/>
  <c r="AG36" i="12"/>
  <c r="AG37" i="12" s="1"/>
  <c r="U36" i="12"/>
  <c r="U37" i="12" s="1"/>
  <c r="I36" i="12"/>
  <c r="I37" i="12" s="1"/>
  <c r="BD36" i="12"/>
  <c r="AR36" i="12"/>
  <c r="AF36" i="12"/>
  <c r="T36" i="12"/>
  <c r="H36" i="12"/>
  <c r="H37" i="12" s="1"/>
  <c r="BC36" i="12"/>
  <c r="BC37" i="12" s="1"/>
  <c r="AQ36" i="12"/>
  <c r="AQ37" i="12" s="1"/>
  <c r="AE36" i="12"/>
  <c r="AE37" i="12" s="1"/>
  <c r="S36" i="12"/>
  <c r="S37" i="12" s="1"/>
  <c r="G36" i="12"/>
  <c r="G37" i="12" s="1"/>
  <c r="BB36" i="12"/>
  <c r="BB37" i="12" s="1"/>
  <c r="AP36" i="12"/>
  <c r="AP37" i="12" s="1"/>
  <c r="AD36" i="12"/>
  <c r="AD37" i="12" s="1"/>
  <c r="R36" i="12"/>
  <c r="R37" i="12" s="1"/>
  <c r="BA36" i="12"/>
  <c r="AO36" i="12"/>
  <c r="AC36" i="12"/>
  <c r="AC37" i="12" s="1"/>
  <c r="Q36" i="12"/>
  <c r="AZ36" i="12"/>
  <c r="AN36" i="12"/>
  <c r="AN37" i="12" s="1"/>
  <c r="AB36" i="12"/>
  <c r="AB37" i="12" s="1"/>
  <c r="P36" i="12"/>
  <c r="P37" i="12" s="1"/>
  <c r="AY36" i="12"/>
  <c r="AY37" i="12" s="1"/>
  <c r="AM36" i="12"/>
  <c r="AM37" i="12" s="1"/>
  <c r="AA36" i="12"/>
  <c r="O36" i="12"/>
  <c r="O37" i="12" s="1"/>
  <c r="K36" i="12"/>
  <c r="AX36" i="12"/>
  <c r="AX37" i="12" s="1"/>
  <c r="AL36" i="12"/>
  <c r="AL37" i="12" s="1"/>
  <c r="Z36" i="12"/>
  <c r="Z37" i="12" s="1"/>
  <c r="N36" i="12"/>
  <c r="N37" i="12" s="1"/>
  <c r="AW36" i="12"/>
  <c r="AW37" i="12" s="1"/>
  <c r="AK36" i="12"/>
  <c r="AK37" i="12" s="1"/>
  <c r="Y36" i="12"/>
  <c r="Y37" i="12" s="1"/>
  <c r="M36" i="12"/>
  <c r="M37" i="12" s="1"/>
  <c r="AV36" i="12"/>
  <c r="AV37" i="12" s="1"/>
  <c r="AJ36" i="12"/>
  <c r="AJ37" i="12" s="1"/>
  <c r="X36" i="12"/>
  <c r="X37" i="12" s="1"/>
  <c r="L36" i="12"/>
  <c r="L37" i="12" s="1"/>
  <c r="AU36" i="12"/>
  <c r="AU37" i="12" s="1"/>
  <c r="AI36" i="12"/>
  <c r="AI37" i="12" s="1"/>
  <c r="W36" i="12"/>
  <c r="W37" i="12" s="1"/>
  <c r="W35" i="9"/>
  <c r="W35" i="7"/>
  <c r="AL35" i="7"/>
  <c r="AT35" i="7"/>
  <c r="U35" i="7"/>
  <c r="I35" i="7"/>
  <c r="G35" i="9"/>
  <c r="G36" i="9" s="1"/>
  <c r="BD35" i="7"/>
  <c r="AS35" i="7"/>
  <c r="H35" i="7"/>
  <c r="R36" i="7" s="1"/>
  <c r="R37" i="7" s="1"/>
  <c r="AB35" i="7"/>
  <c r="M35" i="7"/>
  <c r="BA35" i="7"/>
  <c r="U26" i="9"/>
  <c r="AR35" i="7"/>
  <c r="S35" i="9"/>
  <c r="Y35" i="7"/>
  <c r="AZ35" i="7"/>
  <c r="AT26" i="9"/>
  <c r="K35" i="7"/>
  <c r="M36" i="7" s="1"/>
  <c r="M37" i="7" s="1"/>
  <c r="AY35" i="7"/>
  <c r="AI35" i="9"/>
  <c r="P35" i="7"/>
  <c r="Y14" i="9"/>
  <c r="J27" i="7"/>
  <c r="AD35" i="9"/>
  <c r="U27" i="7"/>
  <c r="AK35" i="7"/>
  <c r="I27" i="7"/>
  <c r="AF35" i="7"/>
  <c r="AW35" i="7"/>
  <c r="T35" i="7"/>
  <c r="AE35" i="9"/>
  <c r="Z35" i="7"/>
  <c r="AJ35" i="7"/>
  <c r="U14" i="9"/>
  <c r="AC27" i="7"/>
  <c r="I26" i="9"/>
  <c r="AJ27" i="9" s="1"/>
  <c r="M14" i="7"/>
  <c r="AN27" i="7"/>
  <c r="AX14" i="9"/>
  <c r="J35" i="9"/>
  <c r="AH35" i="7"/>
  <c r="AH27" i="7"/>
  <c r="AF27" i="7"/>
  <c r="O27" i="7"/>
  <c r="V26" i="9"/>
  <c r="AF35" i="9"/>
  <c r="V35" i="7"/>
  <c r="Z27" i="7"/>
  <c r="V27" i="7"/>
  <c r="T27" i="7"/>
  <c r="M14" i="9"/>
  <c r="H35" i="9"/>
  <c r="I36" i="9" s="1"/>
  <c r="I37" i="9" s="1"/>
  <c r="BA35" i="9"/>
  <c r="N27" i="7"/>
  <c r="BC35" i="7"/>
  <c r="AO35" i="9"/>
  <c r="M27" i="7"/>
  <c r="AS27" i="7"/>
  <c r="AB27" i="7"/>
  <c r="AC35" i="7"/>
  <c r="I14" i="9"/>
  <c r="AE35" i="7"/>
  <c r="AC35" i="9"/>
  <c r="AY35" i="9"/>
  <c r="L27" i="7"/>
  <c r="P27" i="7"/>
  <c r="Q35" i="7"/>
  <c r="O35" i="7"/>
  <c r="S27" i="7"/>
  <c r="Q35" i="9"/>
  <c r="AM35" i="9"/>
  <c r="AE14" i="7"/>
  <c r="AU35" i="7"/>
  <c r="N35" i="9"/>
  <c r="AV35" i="9"/>
  <c r="AA35" i="9"/>
  <c r="AI35" i="7"/>
  <c r="K35" i="9"/>
  <c r="BC35" i="9"/>
  <c r="AJ35" i="9"/>
  <c r="O35" i="9"/>
  <c r="L35" i="7"/>
  <c r="AK35" i="9"/>
  <c r="AQ35" i="9"/>
  <c r="L35" i="9"/>
  <c r="X35" i="9"/>
  <c r="BD27" i="7"/>
  <c r="AW27" i="7"/>
  <c r="AM14" i="9"/>
  <c r="AL14" i="9"/>
  <c r="AN35" i="9"/>
  <c r="S14" i="7"/>
  <c r="AG27" i="7"/>
  <c r="H27" i="7"/>
  <c r="AA14" i="9"/>
  <c r="AB35" i="9"/>
  <c r="Y35" i="9"/>
  <c r="AQ35" i="7"/>
  <c r="Q27" i="7"/>
  <c r="R27" i="7"/>
  <c r="AW14" i="9"/>
  <c r="O14" i="9"/>
  <c r="AZ14" i="9"/>
  <c r="P35" i="9"/>
  <c r="M35" i="9"/>
  <c r="BB35" i="7"/>
  <c r="K27" i="7"/>
  <c r="AV14" i="9"/>
  <c r="S35" i="7"/>
  <c r="BC27" i="7"/>
  <c r="BA14" i="7"/>
  <c r="AP35" i="7"/>
  <c r="BD14" i="7"/>
  <c r="AQ27" i="7"/>
  <c r="AX35" i="7"/>
  <c r="AD14" i="9"/>
  <c r="AL35" i="9"/>
  <c r="AX35" i="9"/>
  <c r="G35" i="7"/>
  <c r="AD35" i="7"/>
  <c r="AE27" i="7"/>
  <c r="BD35" i="9"/>
  <c r="BB35" i="9"/>
  <c r="AS14" i="9"/>
  <c r="R35" i="7"/>
  <c r="AL27" i="7"/>
  <c r="AZ27" i="7"/>
  <c r="N35" i="7"/>
  <c r="AU35" i="9"/>
  <c r="Z35" i="9"/>
  <c r="AR35" i="9"/>
  <c r="AP35" i="9"/>
  <c r="AV35" i="7"/>
  <c r="AY27" i="7"/>
  <c r="Y27" i="7"/>
  <c r="T35" i="9"/>
  <c r="R35" i="9"/>
  <c r="X35" i="7"/>
  <c r="BB14" i="9"/>
  <c r="AU14" i="7"/>
  <c r="AZ35" i="9"/>
  <c r="AW35" i="9"/>
  <c r="AN14" i="9"/>
  <c r="AJ14" i="9"/>
  <c r="BD14" i="9"/>
  <c r="AQ14" i="9"/>
  <c r="R14" i="9"/>
  <c r="AO14" i="9"/>
  <c r="P14" i="9"/>
  <c r="N14" i="9"/>
  <c r="L14" i="9"/>
  <c r="AR14" i="9"/>
  <c r="AE14" i="9"/>
  <c r="AC14" i="9"/>
  <c r="T14" i="9"/>
  <c r="AN27" i="9"/>
  <c r="AP14" i="9"/>
  <c r="AF14" i="9"/>
  <c r="S14" i="9"/>
  <c r="Q14" i="9"/>
  <c r="H14" i="9"/>
  <c r="AG14" i="9"/>
  <c r="AH14" i="9"/>
  <c r="AU14" i="9"/>
  <c r="J14" i="9"/>
  <c r="V14" i="9"/>
  <c r="AI14" i="9"/>
  <c r="AT14" i="9"/>
  <c r="K14" i="9"/>
  <c r="W14" i="9"/>
  <c r="AK14" i="9"/>
  <c r="AY14" i="9"/>
  <c r="BC14" i="9"/>
  <c r="BA14" i="9"/>
  <c r="AB14" i="9"/>
  <c r="Z14" i="9"/>
  <c r="G37" i="9"/>
  <c r="F37" i="9"/>
  <c r="X14" i="9"/>
  <c r="AF14" i="7"/>
  <c r="AX27" i="7"/>
  <c r="AG14" i="7"/>
  <c r="T14" i="7"/>
  <c r="J14" i="7"/>
  <c r="L14" i="7"/>
  <c r="V14" i="7"/>
  <c r="AH14" i="7"/>
  <c r="AT14" i="7"/>
  <c r="AZ14" i="7"/>
  <c r="W14" i="7"/>
  <c r="AS14" i="7"/>
  <c r="U14" i="7"/>
  <c r="H14" i="7"/>
  <c r="AI27" i="7"/>
  <c r="AA27" i="7"/>
  <c r="AN14" i="7"/>
  <c r="AX14" i="7"/>
  <c r="AP27" i="7"/>
  <c r="X14" i="7"/>
  <c r="K14" i="7"/>
  <c r="AO14" i="7"/>
  <c r="AR27" i="7"/>
  <c r="AU27" i="7"/>
  <c r="BB27" i="7"/>
  <c r="I14" i="7"/>
  <c r="AV27" i="7"/>
  <c r="W27" i="7"/>
  <c r="AT27" i="7"/>
  <c r="AB14" i="7"/>
  <c r="AL14" i="7"/>
  <c r="AD27" i="7"/>
  <c r="BA27" i="7"/>
  <c r="AI14" i="7"/>
  <c r="AC14" i="7"/>
  <c r="AJ27" i="7"/>
  <c r="P14" i="7"/>
  <c r="AY14" i="7"/>
  <c r="Z14" i="7"/>
  <c r="AO27" i="7"/>
  <c r="AM27" i="7"/>
  <c r="X27" i="7"/>
  <c r="BB14" i="7"/>
  <c r="AM14" i="7"/>
  <c r="N14" i="7"/>
  <c r="F37" i="7"/>
  <c r="AV14" i="7"/>
  <c r="AP14" i="7"/>
  <c r="AA14" i="7"/>
  <c r="AW14" i="7"/>
  <c r="AK27" i="7"/>
  <c r="BC14" i="7"/>
  <c r="AD14" i="7"/>
  <c r="O14" i="7"/>
  <c r="AK14" i="7"/>
  <c r="AQ14" i="7"/>
  <c r="R14" i="7"/>
  <c r="Q14" i="7"/>
  <c r="Y14" i="7"/>
  <c r="AJ14" i="7"/>
  <c r="AR14" i="7"/>
  <c r="H12" i="3"/>
  <c r="H13" i="3" s="1"/>
  <c r="I12" i="3"/>
  <c r="I13" i="3" s="1"/>
  <c r="J12" i="3"/>
  <c r="J13" i="3" s="1"/>
  <c r="K12" i="3"/>
  <c r="K13" i="3" s="1"/>
  <c r="L12" i="3"/>
  <c r="L13" i="3" s="1"/>
  <c r="M12" i="3"/>
  <c r="M13" i="3" s="1"/>
  <c r="N12" i="3"/>
  <c r="N13" i="3" s="1"/>
  <c r="O12" i="3"/>
  <c r="O13" i="3" s="1"/>
  <c r="P12" i="3"/>
  <c r="P13" i="3" s="1"/>
  <c r="Q12" i="3"/>
  <c r="Q13" i="3" s="1"/>
  <c r="R12" i="3"/>
  <c r="R13" i="3" s="1"/>
  <c r="S12" i="3"/>
  <c r="S13" i="3" s="1"/>
  <c r="T12" i="3"/>
  <c r="T13" i="3" s="1"/>
  <c r="U12" i="3"/>
  <c r="U13" i="3" s="1"/>
  <c r="V12" i="3"/>
  <c r="V13" i="3" s="1"/>
  <c r="W12" i="3"/>
  <c r="W13" i="3" s="1"/>
  <c r="X12" i="3"/>
  <c r="X13" i="3" s="1"/>
  <c r="Y12" i="3"/>
  <c r="Y13" i="3" s="1"/>
  <c r="Z12" i="3"/>
  <c r="Z13" i="3" s="1"/>
  <c r="AA12" i="3"/>
  <c r="AA13" i="3" s="1"/>
  <c r="AB12" i="3"/>
  <c r="AB13" i="3" s="1"/>
  <c r="AC12" i="3"/>
  <c r="AC13" i="3" s="1"/>
  <c r="AD12" i="3"/>
  <c r="AD13" i="3" s="1"/>
  <c r="AE12" i="3"/>
  <c r="AE13" i="3" s="1"/>
  <c r="AF12" i="3"/>
  <c r="AF13" i="3" s="1"/>
  <c r="AG12" i="3"/>
  <c r="AG13" i="3" s="1"/>
  <c r="AH12" i="3"/>
  <c r="AH13" i="3" s="1"/>
  <c r="AI12" i="3"/>
  <c r="AI13" i="3" s="1"/>
  <c r="AJ12" i="3"/>
  <c r="AJ13" i="3" s="1"/>
  <c r="AK12" i="3"/>
  <c r="AK13" i="3" s="1"/>
  <c r="AL12" i="3"/>
  <c r="AL13" i="3" s="1"/>
  <c r="AM12" i="3"/>
  <c r="AM13" i="3" s="1"/>
  <c r="AN12" i="3"/>
  <c r="AN13" i="3" s="1"/>
  <c r="AO12" i="3"/>
  <c r="AO13" i="3" s="1"/>
  <c r="AP12" i="3"/>
  <c r="AP13" i="3" s="1"/>
  <c r="AQ12" i="3"/>
  <c r="AQ13" i="3" s="1"/>
  <c r="AR12" i="3"/>
  <c r="AR13" i="3" s="1"/>
  <c r="AS12" i="3"/>
  <c r="AS13" i="3" s="1"/>
  <c r="AT12" i="3"/>
  <c r="AT13" i="3" s="1"/>
  <c r="AU12" i="3"/>
  <c r="AU13" i="3" s="1"/>
  <c r="AV12" i="3"/>
  <c r="AV13" i="3" s="1"/>
  <c r="AW12" i="3"/>
  <c r="AW13" i="3" s="1"/>
  <c r="AX12" i="3"/>
  <c r="AX13" i="3" s="1"/>
  <c r="AY12" i="3"/>
  <c r="AY13" i="3" s="1"/>
  <c r="AZ12" i="3"/>
  <c r="AZ13" i="3" s="1"/>
  <c r="BA12" i="3"/>
  <c r="BA13" i="3" s="1"/>
  <c r="BB12" i="3"/>
  <c r="BB13" i="3" s="1"/>
  <c r="BC12" i="3"/>
  <c r="BC13" i="3" s="1"/>
  <c r="BD12" i="3"/>
  <c r="BD13" i="3" s="1"/>
  <c r="G12" i="3"/>
  <c r="G13" i="3" s="1"/>
  <c r="G22" i="3"/>
  <c r="G21" i="3"/>
  <c r="G20" i="3"/>
  <c r="G19" i="3"/>
  <c r="G18" i="3"/>
  <c r="D30" i="12" l="1"/>
  <c r="D32" i="12" s="1"/>
  <c r="AS27" i="9"/>
  <c r="D30" i="7"/>
  <c r="D32" i="7" s="1"/>
  <c r="E30" i="7"/>
  <c r="E32" i="7" s="1"/>
  <c r="E30" i="12"/>
  <c r="E32" i="12" s="1"/>
  <c r="G44" i="12" a="1"/>
  <c r="H36" i="9"/>
  <c r="H37" i="9" s="1"/>
  <c r="BC27" i="9"/>
  <c r="O36" i="7"/>
  <c r="O37" i="7" s="1"/>
  <c r="J36" i="7"/>
  <c r="J37" i="7" s="1"/>
  <c r="N36" i="7"/>
  <c r="N37" i="7" s="1"/>
  <c r="T36" i="7"/>
  <c r="T37" i="7" s="1"/>
  <c r="AS36" i="7"/>
  <c r="AS37" i="7" s="1"/>
  <c r="D41" i="9"/>
  <c r="AH36" i="7"/>
  <c r="AH37" i="7" s="1"/>
  <c r="AC36" i="9"/>
  <c r="AC37" i="9" s="1"/>
  <c r="M36" i="9"/>
  <c r="M37" i="9" s="1"/>
  <c r="AS36" i="9"/>
  <c r="AS37" i="9" s="1"/>
  <c r="K36" i="9"/>
  <c r="K37" i="9" s="1"/>
  <c r="BB36" i="7"/>
  <c r="BB37" i="7" s="1"/>
  <c r="X27" i="9"/>
  <c r="S36" i="7"/>
  <c r="S37" i="7" s="1"/>
  <c r="E31" i="9"/>
  <c r="Y27" i="9"/>
  <c r="U27" i="9"/>
  <c r="P36" i="9"/>
  <c r="P37" i="9" s="1"/>
  <c r="O27" i="9"/>
  <c r="BD27" i="9"/>
  <c r="E30" i="9" s="1"/>
  <c r="E32" i="9" s="1"/>
  <c r="Y36" i="7"/>
  <c r="Y37" i="7" s="1"/>
  <c r="AJ36" i="7"/>
  <c r="AJ37" i="7" s="1"/>
  <c r="AM27" i="9"/>
  <c r="AX36" i="7"/>
  <c r="AX37" i="7" s="1"/>
  <c r="R27" i="9"/>
  <c r="AH27" i="9"/>
  <c r="AT27" i="9"/>
  <c r="D30" i="9" s="1"/>
  <c r="D32" i="9" s="1"/>
  <c r="AU36" i="7"/>
  <c r="AU37" i="7" s="1"/>
  <c r="AP27" i="9"/>
  <c r="V27" i="9"/>
  <c r="AX27" i="9"/>
  <c r="E31" i="7"/>
  <c r="BB27" i="9"/>
  <c r="AB27" i="9"/>
  <c r="S27" i="9"/>
  <c r="AL36" i="7"/>
  <c r="AL37" i="7" s="1"/>
  <c r="AM36" i="9"/>
  <c r="AM37" i="9" s="1"/>
  <c r="AP36" i="7"/>
  <c r="AP37" i="7" s="1"/>
  <c r="AY27" i="9"/>
  <c r="Q36" i="7"/>
  <c r="Q37" i="7" s="1"/>
  <c r="AN36" i="7"/>
  <c r="AN37" i="7" s="1"/>
  <c r="AO27" i="9"/>
  <c r="J36" i="9"/>
  <c r="J37" i="9" s="1"/>
  <c r="AE27" i="9"/>
  <c r="W36" i="7"/>
  <c r="W37" i="7" s="1"/>
  <c r="AK36" i="7"/>
  <c r="AK37" i="7" s="1"/>
  <c r="AU27" i="9"/>
  <c r="AF27" i="9"/>
  <c r="AA36" i="7"/>
  <c r="AA37" i="7" s="1"/>
  <c r="AO36" i="7"/>
  <c r="AO37" i="7" s="1"/>
  <c r="BC36" i="7"/>
  <c r="BC37" i="7" s="1"/>
  <c r="AA27" i="9"/>
  <c r="Z27" i="9"/>
  <c r="D40" i="9"/>
  <c r="AI36" i="7"/>
  <c r="AI37" i="7" s="1"/>
  <c r="AZ36" i="7"/>
  <c r="AZ37" i="7" s="1"/>
  <c r="AG27" i="9"/>
  <c r="AR27" i="9"/>
  <c r="AL27" i="9"/>
  <c r="K27" i="9"/>
  <c r="P27" i="9"/>
  <c r="AR36" i="7"/>
  <c r="AR37" i="7" s="1"/>
  <c r="AT36" i="7"/>
  <c r="AT37" i="7" s="1"/>
  <c r="AI27" i="9"/>
  <c r="AL36" i="9"/>
  <c r="AL37" i="9" s="1"/>
  <c r="L27" i="9"/>
  <c r="L36" i="9"/>
  <c r="L37" i="9" s="1"/>
  <c r="Z36" i="7"/>
  <c r="Z37" i="7" s="1"/>
  <c r="V36" i="7"/>
  <c r="V37" i="7" s="1"/>
  <c r="AV36" i="7"/>
  <c r="AV37" i="7" s="1"/>
  <c r="BA27" i="9"/>
  <c r="AZ27" i="9"/>
  <c r="AV27" i="9"/>
  <c r="K36" i="7"/>
  <c r="K37" i="7" s="1"/>
  <c r="AE36" i="7"/>
  <c r="AE37" i="7" s="1"/>
  <c r="X36" i="7"/>
  <c r="X37" i="7" s="1"/>
  <c r="I36" i="7"/>
  <c r="I37" i="7" s="1"/>
  <c r="AC27" i="9"/>
  <c r="O36" i="9"/>
  <c r="O37" i="9" s="1"/>
  <c r="AQ27" i="9"/>
  <c r="AV36" i="9"/>
  <c r="AV37" i="9" s="1"/>
  <c r="AD27" i="9"/>
  <c r="Q27" i="9"/>
  <c r="M27" i="9"/>
  <c r="AK27" i="9"/>
  <c r="T27" i="9"/>
  <c r="AW27" i="9"/>
  <c r="I27" i="9"/>
  <c r="J27" i="9"/>
  <c r="N27" i="9"/>
  <c r="W27" i="9"/>
  <c r="AC36" i="7"/>
  <c r="AC37" i="7" s="1"/>
  <c r="AW36" i="7"/>
  <c r="AW37" i="7" s="1"/>
  <c r="D40" i="7"/>
  <c r="AM36" i="7"/>
  <c r="AM37" i="7" s="1"/>
  <c r="AK36" i="9"/>
  <c r="AK37" i="9" s="1"/>
  <c r="W36" i="9"/>
  <c r="W37" i="9" s="1"/>
  <c r="H36" i="7"/>
  <c r="H37" i="7" s="1"/>
  <c r="G36" i="7"/>
  <c r="G37" i="7" s="1"/>
  <c r="AT36" i="9"/>
  <c r="AT37" i="9" s="1"/>
  <c r="AZ36" i="9"/>
  <c r="AZ37" i="9" s="1"/>
  <c r="BB36" i="9"/>
  <c r="BB37" i="9" s="1"/>
  <c r="AF36" i="7"/>
  <c r="AF37" i="7" s="1"/>
  <c r="AB36" i="7"/>
  <c r="AB37" i="7" s="1"/>
  <c r="D41" i="7"/>
  <c r="AG36" i="7"/>
  <c r="AG37" i="7" s="1"/>
  <c r="U36" i="7"/>
  <c r="U37" i="7" s="1"/>
  <c r="L36" i="7"/>
  <c r="L37" i="7" s="1"/>
  <c r="Q36" i="9"/>
  <c r="Q37" i="9" s="1"/>
  <c r="Z36" i="9"/>
  <c r="Z37" i="9" s="1"/>
  <c r="AB36" i="9"/>
  <c r="AB37" i="9" s="1"/>
  <c r="S36" i="9"/>
  <c r="S37" i="9" s="1"/>
  <c r="BC36" i="9"/>
  <c r="BC37" i="9" s="1"/>
  <c r="AQ36" i="9"/>
  <c r="AQ37" i="9" s="1"/>
  <c r="X36" i="9"/>
  <c r="X37" i="9" s="1"/>
  <c r="AD36" i="9"/>
  <c r="AD37" i="9" s="1"/>
  <c r="N36" i="9"/>
  <c r="N37" i="9" s="1"/>
  <c r="G25" i="3"/>
  <c r="G26" i="3" s="1"/>
  <c r="AI36" i="9"/>
  <c r="AI37" i="9" s="1"/>
  <c r="AN36" i="9"/>
  <c r="AN37" i="9" s="1"/>
  <c r="U36" i="9"/>
  <c r="U37" i="9" s="1"/>
  <c r="BD36" i="7"/>
  <c r="BD37" i="7" s="1"/>
  <c r="AQ36" i="7"/>
  <c r="AQ37" i="7" s="1"/>
  <c r="P36" i="7"/>
  <c r="P37" i="7" s="1"/>
  <c r="AY36" i="7"/>
  <c r="AY37" i="7" s="1"/>
  <c r="AD36" i="7"/>
  <c r="AD37" i="7" s="1"/>
  <c r="AE36" i="9"/>
  <c r="AE37" i="9" s="1"/>
  <c r="V36" i="9"/>
  <c r="V37" i="9" s="1"/>
  <c r="AP36" i="9"/>
  <c r="AP37" i="9" s="1"/>
  <c r="R36" i="9"/>
  <c r="R37" i="9" s="1"/>
  <c r="BD36" i="9"/>
  <c r="BD37" i="9" s="1"/>
  <c r="AF36" i="9"/>
  <c r="AF37" i="9" s="1"/>
  <c r="T36" i="9"/>
  <c r="T37" i="9" s="1"/>
  <c r="AJ36" i="9"/>
  <c r="AJ37" i="9" s="1"/>
  <c r="BA36" i="9"/>
  <c r="BA37" i="9" s="1"/>
  <c r="AA36" i="9"/>
  <c r="AA37" i="9" s="1"/>
  <c r="AR36" i="9"/>
  <c r="AR37" i="9" s="1"/>
  <c r="AG36" i="9"/>
  <c r="AG37" i="9" s="1"/>
  <c r="BA36" i="7"/>
  <c r="BA37" i="7" s="1"/>
  <c r="AY36" i="9"/>
  <c r="AY37" i="9" s="1"/>
  <c r="Y36" i="9"/>
  <c r="Y37" i="9" s="1"/>
  <c r="AX36" i="9"/>
  <c r="AX37" i="9" s="1"/>
  <c r="AW36" i="9"/>
  <c r="AW37" i="9" s="1"/>
  <c r="AO36" i="9"/>
  <c r="AO37" i="9" s="1"/>
  <c r="AH36" i="9"/>
  <c r="AH37" i="9" s="1"/>
  <c r="AU36" i="9"/>
  <c r="AU37" i="9" s="1"/>
  <c r="BD25" i="3"/>
  <c r="S25" i="3"/>
  <c r="V25" i="3"/>
  <c r="AM25" i="3"/>
  <c r="BC25" i="3"/>
  <c r="AF25" i="3"/>
  <c r="AZ25" i="3"/>
  <c r="AI25" i="3"/>
  <c r="AQ25" i="3"/>
  <c r="AO25" i="3"/>
  <c r="AT25" i="3"/>
  <c r="R25" i="3"/>
  <c r="AX25" i="3"/>
  <c r="BA25" i="3"/>
  <c r="AH25" i="3"/>
  <c r="AN25" i="3"/>
  <c r="AD25" i="3"/>
  <c r="Q25" i="3"/>
  <c r="AY25" i="3"/>
  <c r="AA25" i="3"/>
  <c r="AS25" i="3"/>
  <c r="AP25" i="3"/>
  <c r="AK25" i="3"/>
  <c r="T25" i="3"/>
  <c r="AC25" i="3"/>
  <c r="BB25" i="3"/>
  <c r="AL25" i="3"/>
  <c r="AW25" i="3"/>
  <c r="Y25" i="3"/>
  <c r="AB25" i="3"/>
  <c r="AV25" i="3"/>
  <c r="X25" i="3"/>
  <c r="Z25" i="3"/>
  <c r="U25" i="3"/>
  <c r="F26" i="3"/>
  <c r="P25" i="3"/>
  <c r="P26" i="3" s="1"/>
  <c r="N25" i="3"/>
  <c r="N26" i="3" s="1"/>
  <c r="M25" i="3"/>
  <c r="M26" i="3" s="1"/>
  <c r="L25" i="3"/>
  <c r="L26" i="3" s="1"/>
  <c r="K25" i="3"/>
  <c r="K26" i="3" s="1"/>
  <c r="J25" i="3"/>
  <c r="J26" i="3" s="1"/>
  <c r="I25" i="3"/>
  <c r="I26" i="3" s="1"/>
  <c r="H25" i="3"/>
  <c r="H26" i="3" s="1"/>
  <c r="G75" i="12" l="1"/>
  <c r="G63" i="12"/>
  <c r="G51" i="12"/>
  <c r="G74" i="12"/>
  <c r="G62" i="12"/>
  <c r="G50" i="12"/>
  <c r="G73" i="12"/>
  <c r="G61" i="12"/>
  <c r="G49" i="12"/>
  <c r="G72" i="12"/>
  <c r="G60" i="12"/>
  <c r="G48" i="12"/>
  <c r="G71" i="12"/>
  <c r="G59" i="12"/>
  <c r="G47" i="12"/>
  <c r="G70" i="12"/>
  <c r="G58" i="12"/>
  <c r="G46" i="12"/>
  <c r="G69" i="12"/>
  <c r="G57" i="12"/>
  <c r="G45" i="12"/>
  <c r="G68" i="12"/>
  <c r="G56" i="12"/>
  <c r="G44" i="12"/>
  <c r="G67" i="12"/>
  <c r="G55" i="12"/>
  <c r="G78" i="12"/>
  <c r="G66" i="12"/>
  <c r="G54" i="12"/>
  <c r="G77" i="12"/>
  <c r="G65" i="12"/>
  <c r="G53" i="12"/>
  <c r="G76" i="12"/>
  <c r="G64" i="12"/>
  <c r="G52" i="12"/>
  <c r="G44" i="7" a="1"/>
  <c r="G80" i="7" s="1"/>
  <c r="G44" i="9" a="1"/>
  <c r="G46" i="9" s="1"/>
  <c r="U35" i="3"/>
  <c r="U26" i="3"/>
  <c r="AP35" i="3"/>
  <c r="AP26" i="3"/>
  <c r="AO35" i="3"/>
  <c r="AO26" i="3"/>
  <c r="Z35" i="3"/>
  <c r="Z26" i="3"/>
  <c r="AS35" i="3"/>
  <c r="AS26" i="3"/>
  <c r="AQ35" i="3"/>
  <c r="AQ26" i="3"/>
  <c r="AC35" i="3"/>
  <c r="AC26" i="3"/>
  <c r="AX35" i="3"/>
  <c r="AX26" i="3"/>
  <c r="X35" i="3"/>
  <c r="X26" i="3"/>
  <c r="AY35" i="3"/>
  <c r="AY26" i="3"/>
  <c r="AZ35" i="3"/>
  <c r="AZ26" i="3"/>
  <c r="Q35" i="3"/>
  <c r="Q26" i="3"/>
  <c r="AT35" i="3"/>
  <c r="AT26" i="3"/>
  <c r="AI35" i="3"/>
  <c r="AI26" i="3"/>
  <c r="AV35" i="3"/>
  <c r="AV26" i="3"/>
  <c r="AF35" i="3"/>
  <c r="AF26" i="3"/>
  <c r="AW35" i="3"/>
  <c r="AW26" i="3"/>
  <c r="AN35" i="3"/>
  <c r="AN26" i="3"/>
  <c r="AM35" i="3"/>
  <c r="AM26" i="3"/>
  <c r="AK35" i="3"/>
  <c r="AK26" i="3"/>
  <c r="AA35" i="3"/>
  <c r="AA26" i="3"/>
  <c r="AB35" i="3"/>
  <c r="AB26" i="3"/>
  <c r="Y35" i="3"/>
  <c r="Y26" i="3"/>
  <c r="AD35" i="3"/>
  <c r="AD26" i="3"/>
  <c r="BC35" i="3"/>
  <c r="BC26" i="3"/>
  <c r="AL35" i="3"/>
  <c r="AL26" i="3"/>
  <c r="AH35" i="3"/>
  <c r="AH26" i="3"/>
  <c r="V35" i="3"/>
  <c r="V26" i="3"/>
  <c r="BB35" i="3"/>
  <c r="BB26" i="3"/>
  <c r="BA35" i="3"/>
  <c r="BA26" i="3"/>
  <c r="S35" i="3"/>
  <c r="S26" i="3"/>
  <c r="BD35" i="3"/>
  <c r="BD26" i="3"/>
  <c r="T35" i="3"/>
  <c r="T26" i="3"/>
  <c r="R35" i="3"/>
  <c r="R26" i="3"/>
  <c r="G27" i="3"/>
  <c r="AR25" i="3"/>
  <c r="AJ25" i="3"/>
  <c r="W25" i="3"/>
  <c r="O25" i="3"/>
  <c r="AG25" i="3"/>
  <c r="AE25" i="3"/>
  <c r="AU25" i="3"/>
  <c r="G35" i="3"/>
  <c r="K35" i="3"/>
  <c r="P35" i="3"/>
  <c r="H35" i="3"/>
  <c r="L35" i="3"/>
  <c r="I35" i="3"/>
  <c r="H14" i="3"/>
  <c r="N27" i="3"/>
  <c r="M35" i="3"/>
  <c r="H27" i="3"/>
  <c r="N35" i="3"/>
  <c r="G14" i="3"/>
  <c r="I27" i="3"/>
  <c r="M27" i="3"/>
  <c r="K27" i="3"/>
  <c r="L27" i="3"/>
  <c r="J35" i="3"/>
  <c r="F27" i="3"/>
  <c r="F35" i="3" s="1"/>
  <c r="J27" i="3"/>
  <c r="G48" i="9" l="1"/>
  <c r="G56" i="7"/>
  <c r="G82" i="7"/>
  <c r="G62" i="7"/>
  <c r="G65" i="7"/>
  <c r="G77" i="9"/>
  <c r="G81" i="9"/>
  <c r="G86" i="9"/>
  <c r="G77" i="7"/>
  <c r="G94" i="7"/>
  <c r="G51" i="9"/>
  <c r="G89" i="9"/>
  <c r="G49" i="9"/>
  <c r="G93" i="9"/>
  <c r="G86" i="7"/>
  <c r="G89" i="7"/>
  <c r="G47" i="7"/>
  <c r="G85" i="9"/>
  <c r="G48" i="7"/>
  <c r="G51" i="7"/>
  <c r="G54" i="7"/>
  <c r="G92" i="7"/>
  <c r="G59" i="7"/>
  <c r="G75" i="9"/>
  <c r="G54" i="9"/>
  <c r="G56" i="9"/>
  <c r="G58" i="9"/>
  <c r="G60" i="7"/>
  <c r="G63" i="7"/>
  <c r="G66" i="7"/>
  <c r="G45" i="7"/>
  <c r="G71" i="7"/>
  <c r="G87" i="9"/>
  <c r="G66" i="9"/>
  <c r="G68" i="9"/>
  <c r="G70" i="9"/>
  <c r="G75" i="7"/>
  <c r="G90" i="7"/>
  <c r="G78" i="7"/>
  <c r="G83" i="7"/>
  <c r="G84" i="7"/>
  <c r="G94" i="9"/>
  <c r="G55" i="7"/>
  <c r="G72" i="9"/>
  <c r="G67" i="7"/>
  <c r="G73" i="9"/>
  <c r="G90" i="9"/>
  <c r="G73" i="7"/>
  <c r="G76" i="7"/>
  <c r="G79" i="7"/>
  <c r="G46" i="7"/>
  <c r="G50" i="9"/>
  <c r="G88" i="9"/>
  <c r="G67" i="9"/>
  <c r="G45" i="9"/>
  <c r="G59" i="9"/>
  <c r="G72" i="7"/>
  <c r="G57" i="7"/>
  <c r="G84" i="9"/>
  <c r="G78" i="9"/>
  <c r="G80" i="9"/>
  <c r="G82" i="9"/>
  <c r="G87" i="7"/>
  <c r="G69" i="7"/>
  <c r="G52" i="9"/>
  <c r="G92" i="9"/>
  <c r="G49" i="7"/>
  <c r="G52" i="7"/>
  <c r="G81" i="7"/>
  <c r="G64" i="9"/>
  <c r="G61" i="9"/>
  <c r="G60" i="9"/>
  <c r="G61" i="7"/>
  <c r="G64" i="7"/>
  <c r="G93" i="7"/>
  <c r="G76" i="9"/>
  <c r="G55" i="9"/>
  <c r="G47" i="9"/>
  <c r="G85" i="7"/>
  <c r="G88" i="7"/>
  <c r="G91" i="7"/>
  <c r="G58" i="7"/>
  <c r="G62" i="9"/>
  <c r="G53" i="9"/>
  <c r="G79" i="9"/>
  <c r="G57" i="9"/>
  <c r="G71" i="9"/>
  <c r="G50" i="7"/>
  <c r="G53" i="7"/>
  <c r="G44" i="7"/>
  <c r="G70" i="7"/>
  <c r="G74" i="9"/>
  <c r="G65" i="9"/>
  <c r="G91" i="9"/>
  <c r="G69" i="9"/>
  <c r="G83" i="9"/>
  <c r="G74" i="7"/>
  <c r="G68" i="7"/>
  <c r="G63" i="9"/>
  <c r="G44" i="9"/>
  <c r="AG35" i="3"/>
  <c r="AG26" i="3"/>
  <c r="AR35" i="3"/>
  <c r="AR26" i="3"/>
  <c r="O26" i="3"/>
  <c r="O27" i="3" s="1"/>
  <c r="AE35" i="3"/>
  <c r="AE26" i="3"/>
  <c r="W35" i="3"/>
  <c r="W26" i="3"/>
  <c r="AU35" i="3"/>
  <c r="AU26" i="3"/>
  <c r="AJ35" i="3"/>
  <c r="AJ26" i="3"/>
  <c r="G36" i="3"/>
  <c r="G37" i="3" s="1"/>
  <c r="O35" i="3"/>
  <c r="T36" i="3" s="1"/>
  <c r="T37" i="3" s="1"/>
  <c r="F37" i="3"/>
  <c r="T14" i="3"/>
  <c r="Q14" i="3"/>
  <c r="R14" i="3"/>
  <c r="P14" i="3"/>
  <c r="S14" i="3"/>
  <c r="H36" i="3"/>
  <c r="H37" i="3" s="1"/>
  <c r="M14" i="3"/>
  <c r="N14" i="3"/>
  <c r="O14" i="3"/>
  <c r="I36" i="3"/>
  <c r="I37" i="3" s="1"/>
  <c r="K36" i="3"/>
  <c r="K37" i="3" s="1"/>
  <c r="L36" i="3"/>
  <c r="L37" i="3" s="1"/>
  <c r="N36" i="3"/>
  <c r="N37" i="3" s="1"/>
  <c r="L14" i="3"/>
  <c r="M36" i="3"/>
  <c r="M37" i="3" s="1"/>
  <c r="J36" i="3"/>
  <c r="J37" i="3" s="1"/>
  <c r="J14" i="3"/>
  <c r="I14" i="3"/>
  <c r="K14" i="3"/>
  <c r="P27" i="3" l="1"/>
  <c r="T27" i="3"/>
  <c r="S27" i="3"/>
  <c r="R27" i="3"/>
  <c r="Q27" i="3"/>
  <c r="U27" i="3"/>
  <c r="E31" i="3"/>
  <c r="D41" i="3"/>
  <c r="D40" i="3"/>
  <c r="AG36" i="3"/>
  <c r="AG37" i="3" s="1"/>
  <c r="P36" i="3"/>
  <c r="P37" i="3" s="1"/>
  <c r="AV36" i="3"/>
  <c r="AV37" i="3" s="1"/>
  <c r="AB36" i="3"/>
  <c r="AB37" i="3" s="1"/>
  <c r="AE36" i="3"/>
  <c r="AE37" i="3" s="1"/>
  <c r="AI36" i="3"/>
  <c r="AI37" i="3" s="1"/>
  <c r="AZ36" i="3"/>
  <c r="AZ37" i="3" s="1"/>
  <c r="BA36" i="3"/>
  <c r="BA37" i="3" s="1"/>
  <c r="R36" i="3"/>
  <c r="R37" i="3" s="1"/>
  <c r="AD36" i="3"/>
  <c r="AD37" i="3" s="1"/>
  <c r="AN36" i="3"/>
  <c r="AN37" i="3" s="1"/>
  <c r="Q36" i="3"/>
  <c r="Q37" i="3" s="1"/>
  <c r="X36" i="3"/>
  <c r="X37" i="3" s="1"/>
  <c r="BC36" i="3"/>
  <c r="BC37" i="3" s="1"/>
  <c r="AM36" i="3"/>
  <c r="AM37" i="3" s="1"/>
  <c r="Y36" i="3"/>
  <c r="Y37" i="3" s="1"/>
  <c r="AH36" i="3"/>
  <c r="AH37" i="3" s="1"/>
  <c r="V36" i="3"/>
  <c r="V37" i="3" s="1"/>
  <c r="O36" i="3"/>
  <c r="O37" i="3" s="1"/>
  <c r="AY36" i="3"/>
  <c r="AY37" i="3" s="1"/>
  <c r="AF36" i="3"/>
  <c r="AF37" i="3" s="1"/>
  <c r="AR36" i="3"/>
  <c r="AR37" i="3" s="1"/>
  <c r="BB36" i="3"/>
  <c r="BB37" i="3" s="1"/>
  <c r="AC36" i="3"/>
  <c r="AC37" i="3" s="1"/>
  <c r="S36" i="3"/>
  <c r="S37" i="3" s="1"/>
  <c r="AW36" i="3"/>
  <c r="AW37" i="3" s="1"/>
  <c r="W36" i="3"/>
  <c r="W37" i="3" s="1"/>
  <c r="Z36" i="3"/>
  <c r="Z37" i="3" s="1"/>
  <c r="AO36" i="3"/>
  <c r="AO37" i="3" s="1"/>
  <c r="AS36" i="3"/>
  <c r="AS37" i="3" s="1"/>
  <c r="U36" i="3"/>
  <c r="U37" i="3" s="1"/>
  <c r="AL36" i="3"/>
  <c r="AL37" i="3" s="1"/>
  <c r="BD36" i="3"/>
  <c r="BD37" i="3" s="1"/>
  <c r="AA36" i="3"/>
  <c r="AA37" i="3" s="1"/>
  <c r="AX36" i="3"/>
  <c r="AX37" i="3" s="1"/>
  <c r="AK36" i="3"/>
  <c r="AK37" i="3" s="1"/>
  <c r="AU36" i="3"/>
  <c r="AU37" i="3" s="1"/>
  <c r="AP36" i="3"/>
  <c r="AP37" i="3" s="1"/>
  <c r="AT36" i="3"/>
  <c r="AT37" i="3" s="1"/>
  <c r="AJ36" i="3"/>
  <c r="AJ37" i="3" s="1"/>
  <c r="AQ36" i="3"/>
  <c r="AQ37" i="3" s="1"/>
  <c r="G44" i="3" l="1" a="1"/>
  <c r="G94" i="3" s="1"/>
  <c r="V27" i="3"/>
  <c r="W27" i="3"/>
  <c r="V14" i="3"/>
  <c r="U14" i="3"/>
  <c r="G89" i="3" l="1"/>
  <c r="G74" i="3"/>
  <c r="G47" i="3"/>
  <c r="G58" i="3"/>
  <c r="G64" i="3"/>
  <c r="G92" i="3"/>
  <c r="G60" i="3"/>
  <c r="G55" i="3"/>
  <c r="G83" i="3"/>
  <c r="G75" i="3"/>
  <c r="G44" i="3"/>
  <c r="G86" i="3"/>
  <c r="G54" i="3"/>
  <c r="G81" i="3"/>
  <c r="G70" i="3"/>
  <c r="G93" i="3"/>
  <c r="G76" i="3"/>
  <c r="G65" i="3"/>
  <c r="G90" i="3"/>
  <c r="G49" i="3"/>
  <c r="G72" i="3"/>
  <c r="G45" i="3"/>
  <c r="G79" i="3"/>
  <c r="G87" i="3"/>
  <c r="G66" i="3"/>
  <c r="G57" i="3"/>
  <c r="G51" i="3"/>
  <c r="G78" i="3"/>
  <c r="G85" i="3"/>
  <c r="G63" i="3"/>
  <c r="G53" i="3"/>
  <c r="G61" i="3"/>
  <c r="G56" i="3"/>
  <c r="G88" i="3"/>
  <c r="G82" i="3"/>
  <c r="G71" i="3"/>
  <c r="G84" i="3"/>
  <c r="G91" i="3"/>
  <c r="G52" i="3"/>
  <c r="G69" i="3"/>
  <c r="G77" i="3"/>
  <c r="G80" i="3"/>
  <c r="G62" i="3"/>
  <c r="G50" i="3"/>
  <c r="G46" i="3"/>
  <c r="G59" i="3"/>
  <c r="G68" i="3"/>
  <c r="G67" i="3"/>
  <c r="G48" i="3"/>
  <c r="G73" i="3"/>
  <c r="X27" i="3" l="1"/>
  <c r="X14" i="3"/>
  <c r="W14" i="3"/>
  <c r="Y27" i="3" l="1"/>
  <c r="Z27" i="3"/>
  <c r="Y14" i="3"/>
  <c r="AA27" i="3" l="1"/>
  <c r="Z14" i="3"/>
  <c r="AB27" i="3" l="1"/>
  <c r="AC27" i="3" l="1"/>
  <c r="AB14" i="3"/>
  <c r="AA14" i="3"/>
  <c r="AD27" i="3" l="1"/>
  <c r="AC14" i="3" l="1"/>
  <c r="AE27" i="3"/>
  <c r="AD14" i="3"/>
  <c r="AF27" i="3" l="1"/>
  <c r="AE14" i="3"/>
  <c r="AG27" i="3" l="1"/>
  <c r="AF14" i="3"/>
  <c r="AH27" i="3" l="1"/>
  <c r="AG14" i="3"/>
  <c r="AI27" i="3" l="1"/>
  <c r="AH14" i="3"/>
  <c r="AJ27" i="3" l="1"/>
  <c r="AI14" i="3"/>
  <c r="AK27" i="3" l="1"/>
  <c r="AJ14" i="3"/>
  <c r="AL27" i="3" l="1"/>
  <c r="AK14" i="3"/>
  <c r="AM27" i="3" l="1"/>
  <c r="AL14" i="3"/>
  <c r="AN27" i="3" l="1"/>
  <c r="AM14" i="3"/>
  <c r="AO27" i="3" l="1"/>
  <c r="AN14" i="3"/>
  <c r="AP27" i="3" l="1"/>
  <c r="AO14" i="3"/>
  <c r="AQ27" i="3" l="1"/>
  <c r="AP14" i="3"/>
  <c r="AR27" i="3" l="1"/>
  <c r="AQ14" i="3"/>
  <c r="AS27" i="3" l="1"/>
  <c r="AR14" i="3"/>
  <c r="AT27" i="3" l="1"/>
  <c r="AS14" i="3"/>
  <c r="AU27" i="3" l="1"/>
  <c r="AT14" i="3"/>
  <c r="D30" i="3" s="1"/>
  <c r="D32" i="3" s="1"/>
  <c r="AV27" i="3" l="1"/>
  <c r="AU14" i="3"/>
  <c r="AW27" i="3" l="1"/>
  <c r="AV14" i="3"/>
  <c r="AX27" i="3" l="1"/>
  <c r="AW14" i="3"/>
  <c r="AY27" i="3" l="1"/>
  <c r="AX14" i="3"/>
  <c r="AZ27" i="3" l="1"/>
  <c r="AY14" i="3"/>
  <c r="BA27" i="3" l="1"/>
  <c r="AZ14" i="3"/>
  <c r="BB27" i="3" l="1"/>
  <c r="BA14" i="3"/>
  <c r="BB14" i="3" l="1"/>
  <c r="BC27" i="3"/>
  <c r="BC14" i="3" l="1"/>
  <c r="BD14" i="3" l="1"/>
  <c r="BD27" i="3"/>
  <c r="E30" i="3" l="1"/>
  <c r="E32" i="3" s="1"/>
</calcChain>
</file>

<file path=xl/sharedStrings.xml><?xml version="1.0" encoding="utf-8"?>
<sst xmlns="http://schemas.openxmlformats.org/spreadsheetml/2006/main" count="140" uniqueCount="37">
  <si>
    <t>Cash Inflow</t>
  </si>
  <si>
    <t>Year</t>
  </si>
  <si>
    <t>PV of cash inflow</t>
  </si>
  <si>
    <t>Cumulative cash inflow</t>
  </si>
  <si>
    <t>Costs</t>
  </si>
  <si>
    <t>Initial investment</t>
  </si>
  <si>
    <t>Cash outflow</t>
  </si>
  <si>
    <t>PV of cash outflow</t>
  </si>
  <si>
    <t>Cumulative cash outflow</t>
  </si>
  <si>
    <t>NPV of project</t>
  </si>
  <si>
    <t>IRR</t>
  </si>
  <si>
    <t>ROI</t>
  </si>
  <si>
    <t>Cash Flow</t>
  </si>
  <si>
    <t>cumulative cash flow</t>
  </si>
  <si>
    <t>Capital expenditure on network infrastructure</t>
  </si>
  <si>
    <t>Total cash inflow (standing charge for 7812 buildings)</t>
  </si>
  <si>
    <t>Cumulative cashflow for distribution network</t>
  </si>
  <si>
    <t>Network maintenance cost</t>
  </si>
  <si>
    <t>HIU maintenance</t>
  </si>
  <si>
    <t>Heat meter maintenance</t>
  </si>
  <si>
    <t>AVG annual staff costs</t>
  </si>
  <si>
    <t>Business rates</t>
  </si>
  <si>
    <t>£0.6/MWh</t>
  </si>
  <si>
    <t>£9/MWh</t>
  </si>
  <si>
    <t>£3.4/MWh</t>
  </si>
  <si>
    <t>£11.1/MWh</t>
  </si>
  <si>
    <t>£6/MWh</t>
  </si>
  <si>
    <t xml:space="preserve">Variable </t>
  </si>
  <si>
    <t>Nominal wacc</t>
  </si>
  <si>
    <t>Standing charge (revenue)</t>
  </si>
  <si>
    <t>Pumping energy consumption cost</t>
  </si>
  <si>
    <t>40 Year</t>
  </si>
  <si>
    <t>50 Year</t>
  </si>
  <si>
    <t>2.5% of Heat consumption</t>
  </si>
  <si>
    <t>CAPEX</t>
  </si>
  <si>
    <t>WACC</t>
  </si>
  <si>
    <t>Lifespan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</si>
</sst>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£&quot;#,##0;[Red]\-&quot;£&quot;#,##0"/>
    <numFmt numFmtId="8" formatCode="&quot;£&quot;#,##0.00;[Red]\-&quot;£&quot;#,##0.00"/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9" fontId="0" fillId="0" borderId="0" xfId="0" applyNumberFormat="1"/>
    <xf numFmtId="6" fontId="0" fillId="0" borderId="0" xfId="0" applyNumberFormat="1"/>
    <xf numFmtId="8" fontId="0" fillId="0" borderId="0" xfId="0" applyNumberFormat="1"/>
    <xf numFmtId="8" fontId="2" fillId="0" borderId="0" xfId="0" applyNumberFormat="1" applyFont="1"/>
    <xf numFmtId="0" fontId="4" fillId="2" borderId="0" xfId="1" applyFont="1"/>
    <xf numFmtId="6" fontId="2" fillId="0" borderId="0" xfId="0" applyNumberFormat="1" applyFont="1"/>
    <xf numFmtId="10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/>
    <xf numFmtId="0" fontId="1" fillId="2" borderId="0" xfId="1"/>
    <xf numFmtId="3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94"/>
  <sheetViews>
    <sheetView zoomScale="85" zoomScaleNormal="85" workbookViewId="0">
      <selection activeCell="C7" sqref="C7"/>
    </sheetView>
  </sheetViews>
  <sheetFormatPr defaultRowHeight="15" x14ac:dyDescent="0.25"/>
  <cols>
    <col min="2" max="2" width="42.85546875" customWidth="1"/>
    <col min="3" max="3" width="15.7109375" customWidth="1"/>
    <col min="4" max="4" width="15.7109375" style="8" customWidth="1"/>
    <col min="5" max="5" width="15.7109375" customWidth="1"/>
    <col min="6" max="6" width="17" customWidth="1"/>
    <col min="7" max="7" width="14.85546875" customWidth="1"/>
    <col min="8" max="8" width="12.7109375" bestFit="1" customWidth="1"/>
    <col min="9" max="9" width="13.85546875" bestFit="1" customWidth="1"/>
    <col min="10" max="10" width="17.5703125" customWidth="1"/>
    <col min="11" max="11" width="13.85546875" bestFit="1" customWidth="1"/>
    <col min="12" max="12" width="13.85546875" customWidth="1"/>
    <col min="13" max="14" width="13.85546875" bestFit="1" customWidth="1"/>
    <col min="15" max="15" width="13.85546875" customWidth="1"/>
    <col min="16" max="16" width="13.85546875" bestFit="1" customWidth="1"/>
    <col min="17" max="17" width="14.7109375" customWidth="1"/>
    <col min="18" max="20" width="13.85546875" bestFit="1" customWidth="1"/>
    <col min="21" max="21" width="14.85546875" customWidth="1"/>
    <col min="22" max="22" width="15.140625" customWidth="1"/>
    <col min="23" max="23" width="14.7109375" customWidth="1"/>
    <col min="24" max="24" width="13.85546875" bestFit="1" customWidth="1"/>
    <col min="25" max="25" width="14.85546875" customWidth="1"/>
    <col min="26" max="40" width="13.85546875" bestFit="1" customWidth="1"/>
    <col min="41" max="41" width="14" customWidth="1"/>
    <col min="42" max="46" width="13.85546875" bestFit="1" customWidth="1"/>
    <col min="47" max="48" width="10.28515625" customWidth="1"/>
    <col min="49" max="49" width="14.85546875" customWidth="1"/>
    <col min="50" max="50" width="14.42578125" customWidth="1"/>
    <col min="51" max="51" width="14" customWidth="1"/>
    <col min="52" max="52" width="15.7109375" customWidth="1"/>
    <col min="53" max="53" width="13.42578125" customWidth="1"/>
    <col min="54" max="54" width="12.85546875" customWidth="1"/>
    <col min="55" max="55" width="13.28515625" customWidth="1"/>
    <col min="56" max="56" width="17" customWidth="1"/>
  </cols>
  <sheetData>
    <row r="1" spans="1:56" x14ac:dyDescent="0.25">
      <c r="A1" s="23" t="s">
        <v>16</v>
      </c>
      <c r="B1" s="23"/>
      <c r="C1" s="23"/>
      <c r="D1" s="23"/>
      <c r="E1" s="23"/>
      <c r="F1" s="23"/>
      <c r="G1" s="23"/>
      <c r="H1" s="23"/>
      <c r="I1" s="23"/>
      <c r="J1" s="23"/>
      <c r="K1" s="8"/>
      <c r="L1" s="8"/>
      <c r="M1" s="8"/>
      <c r="N1" s="8"/>
      <c r="O1" s="8"/>
      <c r="P1" s="8"/>
    </row>
    <row r="2" spans="1:56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8"/>
      <c r="L2" s="8"/>
      <c r="M2" s="8"/>
      <c r="N2" s="8"/>
      <c r="O2" s="8"/>
      <c r="P2" s="8"/>
    </row>
    <row r="3" spans="1:56" x14ac:dyDescent="0.25">
      <c r="A3" s="8"/>
      <c r="B3" s="8"/>
      <c r="C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56" x14ac:dyDescent="0.25">
      <c r="A4" s="8"/>
      <c r="B4" s="8"/>
      <c r="C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1:56" x14ac:dyDescent="0.25">
      <c r="A5" s="19" t="s">
        <v>28</v>
      </c>
      <c r="B5" s="19"/>
      <c r="C5" s="9">
        <v>0.05</v>
      </c>
      <c r="D5" s="9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56" s="8" customFormat="1" x14ac:dyDescent="0.25">
      <c r="A6" s="11"/>
      <c r="B6" s="11"/>
      <c r="C6" s="9"/>
      <c r="D6" s="9"/>
    </row>
    <row r="7" spans="1:56" x14ac:dyDescent="0.25">
      <c r="A7" s="19" t="s">
        <v>14</v>
      </c>
      <c r="B7" s="19"/>
      <c r="C7" s="2">
        <v>95692626</v>
      </c>
      <c r="D7" s="2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56" x14ac:dyDescent="0.25">
      <c r="A8" s="8"/>
      <c r="B8" s="8"/>
      <c r="C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1:56" x14ac:dyDescent="0.25">
      <c r="A9" s="22" t="s">
        <v>0</v>
      </c>
      <c r="B9" s="21"/>
      <c r="C9" s="21"/>
      <c r="D9" s="10"/>
      <c r="E9" s="5" t="s">
        <v>1</v>
      </c>
      <c r="F9" s="5">
        <v>0</v>
      </c>
      <c r="G9" s="5">
        <v>1</v>
      </c>
      <c r="H9" s="5">
        <v>2</v>
      </c>
      <c r="I9" s="5">
        <v>3</v>
      </c>
      <c r="J9" s="5">
        <v>4</v>
      </c>
      <c r="K9" s="5">
        <v>5</v>
      </c>
      <c r="L9" s="5">
        <v>6</v>
      </c>
      <c r="M9" s="5">
        <v>7</v>
      </c>
      <c r="N9" s="5">
        <v>8</v>
      </c>
      <c r="O9" s="5">
        <v>9</v>
      </c>
      <c r="P9" s="5">
        <v>10</v>
      </c>
      <c r="Q9" s="5">
        <v>11</v>
      </c>
      <c r="R9" s="5">
        <v>12</v>
      </c>
      <c r="S9" s="5">
        <v>13</v>
      </c>
      <c r="T9" s="5">
        <v>14</v>
      </c>
      <c r="U9" s="5">
        <v>15</v>
      </c>
      <c r="V9" s="5">
        <v>16</v>
      </c>
      <c r="W9" s="5">
        <v>17</v>
      </c>
      <c r="X9" s="5">
        <v>18</v>
      </c>
      <c r="Y9" s="5">
        <v>19</v>
      </c>
      <c r="Z9" s="5">
        <v>20</v>
      </c>
      <c r="AA9" s="5">
        <v>21</v>
      </c>
      <c r="AB9" s="5">
        <v>22</v>
      </c>
      <c r="AC9" s="5">
        <v>23</v>
      </c>
      <c r="AD9" s="5">
        <v>24</v>
      </c>
      <c r="AE9" s="5">
        <v>25</v>
      </c>
      <c r="AF9" s="5">
        <v>26</v>
      </c>
      <c r="AG9" s="5">
        <v>27</v>
      </c>
      <c r="AH9" s="5">
        <v>28</v>
      </c>
      <c r="AI9" s="5">
        <v>29</v>
      </c>
      <c r="AJ9" s="5">
        <v>30</v>
      </c>
      <c r="AK9" s="5">
        <v>31</v>
      </c>
      <c r="AL9" s="5">
        <v>32</v>
      </c>
      <c r="AM9" s="5">
        <v>33</v>
      </c>
      <c r="AN9" s="5">
        <v>34</v>
      </c>
      <c r="AO9" s="5">
        <v>35</v>
      </c>
      <c r="AP9" s="5">
        <v>36</v>
      </c>
      <c r="AQ9" s="5">
        <v>37</v>
      </c>
      <c r="AR9" s="5">
        <v>38</v>
      </c>
      <c r="AS9" s="5">
        <v>39</v>
      </c>
      <c r="AT9" s="5">
        <v>40</v>
      </c>
      <c r="AU9" s="5">
        <v>41</v>
      </c>
      <c r="AV9" s="5">
        <v>42</v>
      </c>
      <c r="AW9" s="5">
        <v>43</v>
      </c>
      <c r="AX9" s="5">
        <v>44</v>
      </c>
      <c r="AY9" s="5">
        <v>45</v>
      </c>
      <c r="AZ9" s="5">
        <v>46</v>
      </c>
      <c r="BA9" s="5">
        <v>47</v>
      </c>
      <c r="BB9" s="5">
        <v>48</v>
      </c>
      <c r="BC9" s="5">
        <v>49</v>
      </c>
      <c r="BD9" s="5">
        <v>50</v>
      </c>
    </row>
    <row r="10" spans="1:56" s="8" customFormat="1" x14ac:dyDescent="0.25">
      <c r="A10" s="24" t="s">
        <v>29</v>
      </c>
      <c r="B10" s="22"/>
      <c r="C10" s="22"/>
      <c r="D10" s="10"/>
      <c r="G10" s="2">
        <v>2861880</v>
      </c>
      <c r="H10" s="2">
        <v>2861880</v>
      </c>
      <c r="I10" s="2">
        <v>2861880</v>
      </c>
      <c r="J10" s="2">
        <v>2861880</v>
      </c>
      <c r="K10" s="2">
        <v>2861880</v>
      </c>
      <c r="L10" s="2">
        <v>2861880</v>
      </c>
      <c r="M10" s="2">
        <v>2861880</v>
      </c>
      <c r="N10" s="2">
        <v>2861880</v>
      </c>
      <c r="O10" s="2">
        <v>2861880</v>
      </c>
      <c r="P10" s="2">
        <v>2861880</v>
      </c>
      <c r="Q10" s="2">
        <v>2861880</v>
      </c>
      <c r="R10" s="2">
        <v>2861880</v>
      </c>
      <c r="S10" s="2">
        <v>2861880</v>
      </c>
      <c r="T10" s="2">
        <v>2861880</v>
      </c>
      <c r="U10" s="2">
        <v>2861880</v>
      </c>
      <c r="V10" s="2">
        <v>2861880</v>
      </c>
      <c r="W10" s="2">
        <v>2861880</v>
      </c>
      <c r="X10" s="2">
        <v>2861880</v>
      </c>
      <c r="Y10" s="2">
        <v>2861880</v>
      </c>
      <c r="Z10" s="2">
        <v>2861880</v>
      </c>
      <c r="AA10" s="2">
        <v>2861880</v>
      </c>
      <c r="AB10" s="2">
        <v>2861880</v>
      </c>
      <c r="AC10" s="2">
        <v>2861880</v>
      </c>
      <c r="AD10" s="2">
        <v>2861880</v>
      </c>
      <c r="AE10" s="2">
        <v>2861880</v>
      </c>
      <c r="AF10" s="2">
        <v>2861880</v>
      </c>
      <c r="AG10" s="2">
        <v>2861880</v>
      </c>
      <c r="AH10" s="2">
        <v>2861880</v>
      </c>
      <c r="AI10" s="2">
        <v>2861880</v>
      </c>
      <c r="AJ10" s="2">
        <v>2861880</v>
      </c>
      <c r="AK10" s="2">
        <v>2861880</v>
      </c>
      <c r="AL10" s="2">
        <v>2861880</v>
      </c>
      <c r="AM10" s="2">
        <v>2861880</v>
      </c>
      <c r="AN10" s="2">
        <v>2861880</v>
      </c>
      <c r="AO10" s="2">
        <v>2861880</v>
      </c>
      <c r="AP10" s="2">
        <v>2861880</v>
      </c>
      <c r="AQ10" s="2">
        <v>2861880</v>
      </c>
      <c r="AR10" s="2">
        <v>2861880</v>
      </c>
      <c r="AS10" s="2">
        <v>2861880</v>
      </c>
      <c r="AT10" s="2">
        <v>2861880</v>
      </c>
      <c r="AU10" s="2">
        <v>2861880</v>
      </c>
      <c r="AV10" s="2">
        <v>2861880</v>
      </c>
      <c r="AW10" s="2">
        <v>2861880</v>
      </c>
      <c r="AX10" s="2">
        <v>2861880</v>
      </c>
      <c r="AY10" s="2">
        <v>2861880</v>
      </c>
      <c r="AZ10" s="2">
        <v>2861880</v>
      </c>
      <c r="BA10" s="2">
        <v>2861880</v>
      </c>
      <c r="BB10" s="2">
        <v>2861880</v>
      </c>
      <c r="BC10" s="2">
        <v>2861880</v>
      </c>
      <c r="BD10" s="2">
        <v>2861880</v>
      </c>
    </row>
    <row r="11" spans="1:56" s="8" customFormat="1" x14ac:dyDescent="0.25">
      <c r="A11" s="24" t="s">
        <v>27</v>
      </c>
      <c r="B11" s="22"/>
      <c r="C11" s="22"/>
      <c r="D11" s="10"/>
      <c r="G11" s="18">
        <v>2093184</v>
      </c>
      <c r="H11" s="18">
        <v>2093184</v>
      </c>
      <c r="I11" s="18">
        <v>2093184</v>
      </c>
      <c r="J11" s="18">
        <v>2093184</v>
      </c>
      <c r="K11" s="18">
        <v>2093184</v>
      </c>
      <c r="L11" s="18">
        <v>2093184</v>
      </c>
      <c r="M11" s="18">
        <v>2093184</v>
      </c>
      <c r="N11" s="18">
        <v>2093184</v>
      </c>
      <c r="O11" s="18">
        <v>2093184</v>
      </c>
      <c r="P11" s="18">
        <v>2093184</v>
      </c>
      <c r="Q11" s="18">
        <v>2093184</v>
      </c>
      <c r="R11" s="18">
        <v>2093184</v>
      </c>
      <c r="S11" s="18">
        <v>2093184</v>
      </c>
      <c r="T11" s="18">
        <v>2093184</v>
      </c>
      <c r="U11" s="18">
        <v>2093184</v>
      </c>
      <c r="V11" s="18">
        <v>2093184</v>
      </c>
      <c r="W11" s="18">
        <v>2093184</v>
      </c>
      <c r="X11" s="18">
        <v>2093184</v>
      </c>
      <c r="Y11" s="18">
        <v>2093184</v>
      </c>
      <c r="Z11" s="18">
        <v>2093184</v>
      </c>
      <c r="AA11" s="18">
        <v>2093184</v>
      </c>
      <c r="AB11" s="18">
        <v>2093184</v>
      </c>
      <c r="AC11" s="18">
        <v>2093184</v>
      </c>
      <c r="AD11" s="18">
        <v>2093184</v>
      </c>
      <c r="AE11" s="18">
        <v>2093184</v>
      </c>
      <c r="AF11" s="18">
        <v>2093184</v>
      </c>
      <c r="AG11" s="18">
        <v>2093184</v>
      </c>
      <c r="AH11" s="18">
        <v>2093184</v>
      </c>
      <c r="AI11" s="18">
        <v>2093184</v>
      </c>
      <c r="AJ11" s="18">
        <v>2093184</v>
      </c>
      <c r="AK11" s="18">
        <v>2093184</v>
      </c>
      <c r="AL11" s="18">
        <v>2093184</v>
      </c>
      <c r="AM11" s="18">
        <v>2093184</v>
      </c>
      <c r="AN11" s="18">
        <v>2093184</v>
      </c>
      <c r="AO11" s="18">
        <v>2093184</v>
      </c>
      <c r="AP11" s="18">
        <v>2093184</v>
      </c>
      <c r="AQ11" s="18">
        <v>2093184</v>
      </c>
      <c r="AR11" s="18">
        <v>2093184</v>
      </c>
      <c r="AS11" s="18">
        <v>2093184</v>
      </c>
      <c r="AT11" s="18">
        <v>2093184</v>
      </c>
      <c r="AU11" s="18">
        <v>2093184</v>
      </c>
      <c r="AV11" s="18">
        <v>2093184</v>
      </c>
      <c r="AW11" s="18">
        <v>2093184</v>
      </c>
      <c r="AX11" s="18">
        <v>2093184</v>
      </c>
      <c r="AY11" s="18">
        <v>2093184</v>
      </c>
      <c r="AZ11" s="18">
        <v>2093184</v>
      </c>
      <c r="BA11" s="18">
        <v>2093184</v>
      </c>
      <c r="BB11" s="18">
        <v>2093184</v>
      </c>
      <c r="BC11" s="18">
        <v>2093184</v>
      </c>
      <c r="BD11" s="18">
        <v>2093184</v>
      </c>
    </row>
    <row r="12" spans="1:56" x14ac:dyDescent="0.25">
      <c r="A12" s="21" t="s">
        <v>15</v>
      </c>
      <c r="B12" s="21"/>
      <c r="C12" s="21"/>
      <c r="D12" s="10"/>
      <c r="E12" s="8"/>
      <c r="F12" s="8"/>
      <c r="G12" s="2">
        <f>G10+G11</f>
        <v>4955064</v>
      </c>
      <c r="H12" s="2">
        <f t="shared" ref="H12:BD12" si="0">H10+H11</f>
        <v>4955064</v>
      </c>
      <c r="I12" s="2">
        <f t="shared" si="0"/>
        <v>4955064</v>
      </c>
      <c r="J12" s="2">
        <f t="shared" si="0"/>
        <v>4955064</v>
      </c>
      <c r="K12" s="2">
        <f t="shared" si="0"/>
        <v>4955064</v>
      </c>
      <c r="L12" s="2">
        <f t="shared" si="0"/>
        <v>4955064</v>
      </c>
      <c r="M12" s="2">
        <f t="shared" si="0"/>
        <v>4955064</v>
      </c>
      <c r="N12" s="2">
        <f t="shared" si="0"/>
        <v>4955064</v>
      </c>
      <c r="O12" s="2">
        <f t="shared" si="0"/>
        <v>4955064</v>
      </c>
      <c r="P12" s="2">
        <f t="shared" si="0"/>
        <v>4955064</v>
      </c>
      <c r="Q12" s="2">
        <f t="shared" si="0"/>
        <v>4955064</v>
      </c>
      <c r="R12" s="2">
        <f t="shared" si="0"/>
        <v>4955064</v>
      </c>
      <c r="S12" s="2">
        <f t="shared" si="0"/>
        <v>4955064</v>
      </c>
      <c r="T12" s="2">
        <f t="shared" si="0"/>
        <v>4955064</v>
      </c>
      <c r="U12" s="2">
        <f t="shared" si="0"/>
        <v>4955064</v>
      </c>
      <c r="V12" s="2">
        <f t="shared" si="0"/>
        <v>4955064</v>
      </c>
      <c r="W12" s="2">
        <f t="shared" si="0"/>
        <v>4955064</v>
      </c>
      <c r="X12" s="2">
        <f t="shared" si="0"/>
        <v>4955064</v>
      </c>
      <c r="Y12" s="2">
        <f t="shared" si="0"/>
        <v>4955064</v>
      </c>
      <c r="Z12" s="2">
        <f t="shared" si="0"/>
        <v>4955064</v>
      </c>
      <c r="AA12" s="2">
        <f t="shared" si="0"/>
        <v>4955064</v>
      </c>
      <c r="AB12" s="2">
        <f t="shared" si="0"/>
        <v>4955064</v>
      </c>
      <c r="AC12" s="2">
        <f t="shared" si="0"/>
        <v>4955064</v>
      </c>
      <c r="AD12" s="2">
        <f t="shared" si="0"/>
        <v>4955064</v>
      </c>
      <c r="AE12" s="2">
        <f t="shared" si="0"/>
        <v>4955064</v>
      </c>
      <c r="AF12" s="2">
        <f t="shared" si="0"/>
        <v>4955064</v>
      </c>
      <c r="AG12" s="2">
        <f t="shared" si="0"/>
        <v>4955064</v>
      </c>
      <c r="AH12" s="2">
        <f t="shared" si="0"/>
        <v>4955064</v>
      </c>
      <c r="AI12" s="2">
        <f t="shared" si="0"/>
        <v>4955064</v>
      </c>
      <c r="AJ12" s="2">
        <f t="shared" si="0"/>
        <v>4955064</v>
      </c>
      <c r="AK12" s="2">
        <f t="shared" si="0"/>
        <v>4955064</v>
      </c>
      <c r="AL12" s="2">
        <f t="shared" si="0"/>
        <v>4955064</v>
      </c>
      <c r="AM12" s="2">
        <f t="shared" si="0"/>
        <v>4955064</v>
      </c>
      <c r="AN12" s="2">
        <f t="shared" si="0"/>
        <v>4955064</v>
      </c>
      <c r="AO12" s="2">
        <f t="shared" si="0"/>
        <v>4955064</v>
      </c>
      <c r="AP12" s="2">
        <f t="shared" si="0"/>
        <v>4955064</v>
      </c>
      <c r="AQ12" s="2">
        <f t="shared" si="0"/>
        <v>4955064</v>
      </c>
      <c r="AR12" s="2">
        <f t="shared" si="0"/>
        <v>4955064</v>
      </c>
      <c r="AS12" s="2">
        <f t="shared" si="0"/>
        <v>4955064</v>
      </c>
      <c r="AT12" s="2">
        <f t="shared" si="0"/>
        <v>4955064</v>
      </c>
      <c r="AU12" s="2">
        <f t="shared" si="0"/>
        <v>4955064</v>
      </c>
      <c r="AV12" s="2">
        <f t="shared" si="0"/>
        <v>4955064</v>
      </c>
      <c r="AW12" s="2">
        <f t="shared" si="0"/>
        <v>4955064</v>
      </c>
      <c r="AX12" s="2">
        <f t="shared" si="0"/>
        <v>4955064</v>
      </c>
      <c r="AY12" s="2">
        <f t="shared" si="0"/>
        <v>4955064</v>
      </c>
      <c r="AZ12" s="2">
        <f t="shared" si="0"/>
        <v>4955064</v>
      </c>
      <c r="BA12" s="2">
        <f t="shared" si="0"/>
        <v>4955064</v>
      </c>
      <c r="BB12" s="2">
        <f t="shared" si="0"/>
        <v>4955064</v>
      </c>
      <c r="BC12" s="2">
        <f t="shared" si="0"/>
        <v>4955064</v>
      </c>
      <c r="BD12" s="2">
        <f t="shared" si="0"/>
        <v>4955064</v>
      </c>
    </row>
    <row r="13" spans="1:56" x14ac:dyDescent="0.25">
      <c r="A13" s="21" t="s">
        <v>2</v>
      </c>
      <c r="B13" s="21"/>
      <c r="C13" s="21"/>
      <c r="D13" s="10"/>
      <c r="E13" s="8"/>
      <c r="F13" s="8"/>
      <c r="G13" s="3">
        <f>G12/(1+$C$5)^G9</f>
        <v>4719108.5714285709</v>
      </c>
      <c r="H13" s="3">
        <f t="shared" ref="H13:BD13" si="1">H12/(1+$C$5)^H9</f>
        <v>4494389.115646258</v>
      </c>
      <c r="I13" s="3">
        <f t="shared" si="1"/>
        <v>4280370.5863297693</v>
      </c>
      <c r="J13" s="3">
        <f t="shared" si="1"/>
        <v>4076543.4155521621</v>
      </c>
      <c r="K13" s="3">
        <f t="shared" si="1"/>
        <v>3882422.3005258683</v>
      </c>
      <c r="L13" s="3">
        <f t="shared" si="1"/>
        <v>3697545.0481198747</v>
      </c>
      <c r="M13" s="3">
        <f t="shared" si="1"/>
        <v>3521471.47439988</v>
      </c>
      <c r="N13" s="3">
        <f t="shared" si="1"/>
        <v>3353782.3565713149</v>
      </c>
      <c r="O13" s="3">
        <f t="shared" si="1"/>
        <v>3194078.4348298237</v>
      </c>
      <c r="P13" s="3">
        <f t="shared" si="1"/>
        <v>3041979.4617426889</v>
      </c>
      <c r="Q13" s="3">
        <f t="shared" si="1"/>
        <v>2897123.2968977988</v>
      </c>
      <c r="R13" s="3">
        <f t="shared" si="1"/>
        <v>2759165.0446645706</v>
      </c>
      <c r="S13" s="3">
        <f t="shared" si="1"/>
        <v>2627776.2330138762</v>
      </c>
      <c r="T13" s="3">
        <f t="shared" si="1"/>
        <v>2502644.0314417877</v>
      </c>
      <c r="U13" s="3">
        <f t="shared" si="1"/>
        <v>2383470.5061350353</v>
      </c>
      <c r="V13" s="3">
        <f t="shared" si="1"/>
        <v>2269971.9106047954</v>
      </c>
      <c r="W13" s="3">
        <f t="shared" si="1"/>
        <v>2161878.010099805</v>
      </c>
      <c r="X13" s="3">
        <f t="shared" si="1"/>
        <v>2058931.4381902905</v>
      </c>
      <c r="Y13" s="3">
        <f t="shared" si="1"/>
        <v>1960887.0839907529</v>
      </c>
      <c r="Z13" s="3">
        <f t="shared" si="1"/>
        <v>1867511.5085626219</v>
      </c>
      <c r="AA13" s="3">
        <f t="shared" si="1"/>
        <v>1778582.389107259</v>
      </c>
      <c r="AB13" s="3">
        <f t="shared" si="1"/>
        <v>1693887.9896259611</v>
      </c>
      <c r="AC13" s="3">
        <f t="shared" si="1"/>
        <v>1613226.6567866292</v>
      </c>
      <c r="AD13" s="3">
        <f t="shared" si="1"/>
        <v>1536406.3397967899</v>
      </c>
      <c r="AE13" s="3">
        <f t="shared" si="1"/>
        <v>1463244.1331397998</v>
      </c>
      <c r="AF13" s="3">
        <f t="shared" si="1"/>
        <v>1393565.8410855236</v>
      </c>
      <c r="AG13" s="3">
        <f t="shared" si="1"/>
        <v>1327205.5629385938</v>
      </c>
      <c r="AH13" s="3">
        <f t="shared" si="1"/>
        <v>1264005.2980367562</v>
      </c>
      <c r="AI13" s="3">
        <f t="shared" si="1"/>
        <v>1203814.5695588151</v>
      </c>
      <c r="AJ13" s="3">
        <f t="shared" si="1"/>
        <v>1146490.0662464912</v>
      </c>
      <c r="AK13" s="3">
        <f t="shared" si="1"/>
        <v>1091895.3011871339</v>
      </c>
      <c r="AL13" s="3">
        <f t="shared" si="1"/>
        <v>1039900.2868448895</v>
      </c>
      <c r="AM13" s="3">
        <f t="shared" si="1"/>
        <v>990381.22556656145</v>
      </c>
      <c r="AN13" s="3">
        <f t="shared" si="1"/>
        <v>943220.21482529666</v>
      </c>
      <c r="AO13" s="3">
        <f t="shared" si="1"/>
        <v>898304.9665002824</v>
      </c>
      <c r="AP13" s="3">
        <f t="shared" si="1"/>
        <v>855528.5395240786</v>
      </c>
      <c r="AQ13" s="3">
        <f t="shared" si="1"/>
        <v>814789.0852610271</v>
      </c>
      <c r="AR13" s="3">
        <f t="shared" si="1"/>
        <v>775989.60501050216</v>
      </c>
      <c r="AS13" s="3">
        <f t="shared" si="1"/>
        <v>739037.71905762097</v>
      </c>
      <c r="AT13" s="3">
        <f t="shared" si="1"/>
        <v>703845.44672154391</v>
      </c>
      <c r="AU13" s="3">
        <f t="shared" si="1"/>
        <v>670328.99687766074</v>
      </c>
      <c r="AV13" s="3">
        <f t="shared" si="1"/>
        <v>638408.56845491508</v>
      </c>
      <c r="AW13" s="3">
        <f t="shared" si="1"/>
        <v>608008.16043325234</v>
      </c>
      <c r="AX13" s="3">
        <f t="shared" si="1"/>
        <v>579055.39088881179</v>
      </c>
      <c r="AY13" s="3">
        <f t="shared" si="1"/>
        <v>551481.32465601119</v>
      </c>
      <c r="AZ13" s="3">
        <f t="shared" si="1"/>
        <v>525220.30919620127</v>
      </c>
      <c r="BA13" s="3">
        <f t="shared" si="1"/>
        <v>500209.81828209624</v>
      </c>
      <c r="BB13" s="3">
        <f t="shared" si="1"/>
        <v>476390.30312580598</v>
      </c>
      <c r="BC13" s="3">
        <f t="shared" si="1"/>
        <v>453705.05059600569</v>
      </c>
      <c r="BD13" s="3">
        <f t="shared" si="1"/>
        <v>432100.04818667204</v>
      </c>
    </row>
    <row r="14" spans="1:56" x14ac:dyDescent="0.25">
      <c r="A14" s="21" t="s">
        <v>3</v>
      </c>
      <c r="B14" s="21"/>
      <c r="C14" s="21"/>
      <c r="D14" s="10"/>
      <c r="E14" s="8"/>
      <c r="F14" s="8"/>
      <c r="G14" s="4">
        <f>SUM($G$13:G13)</f>
        <v>4719108.5714285709</v>
      </c>
      <c r="H14" s="4">
        <f>SUM($G$13:H13)</f>
        <v>9213497.6870748289</v>
      </c>
      <c r="I14" s="4">
        <f>SUM($G$13:I13)</f>
        <v>13493868.273404598</v>
      </c>
      <c r="J14" s="4">
        <f>SUM($G$13:J13)</f>
        <v>17570411.68895676</v>
      </c>
      <c r="K14" s="4">
        <f>SUM($G$13:K13)</f>
        <v>21452833.989482626</v>
      </c>
      <c r="L14" s="4">
        <f>SUM($G$13:L13)</f>
        <v>25150379.037602499</v>
      </c>
      <c r="M14" s="4">
        <f>SUM($G$13:M13)</f>
        <v>28671850.512002379</v>
      </c>
      <c r="N14" s="4">
        <f>SUM($G$13:N13)</f>
        <v>32025632.868573695</v>
      </c>
      <c r="O14" s="4">
        <f>SUM($G$13:O13)</f>
        <v>35219711.303403519</v>
      </c>
      <c r="P14" s="4">
        <f>SUM($G$13:P13)</f>
        <v>38261690.765146211</v>
      </c>
      <c r="Q14" s="4">
        <f>SUM($G$13:Q13)</f>
        <v>41158814.06204401</v>
      </c>
      <c r="R14" s="4">
        <f>SUM($G$13:R13)</f>
        <v>43917979.106708579</v>
      </c>
      <c r="S14" s="4">
        <f>SUM($G$13:S13)</f>
        <v>46545755.339722455</v>
      </c>
      <c r="T14" s="4">
        <f>SUM($G$13:T13)</f>
        <v>49048399.37116424</v>
      </c>
      <c r="U14" s="4">
        <f>SUM($G$13:U13)</f>
        <v>51431869.877299279</v>
      </c>
      <c r="V14" s="4">
        <f>SUM($G$13:V13)</f>
        <v>53701841.787904076</v>
      </c>
      <c r="W14" s="4">
        <f>SUM($G$13:W13)</f>
        <v>55863719.798003882</v>
      </c>
      <c r="X14" s="4">
        <f>SUM($G$13:X13)</f>
        <v>57922651.236194171</v>
      </c>
      <c r="Y14" s="4">
        <f>SUM($G$13:Y13)</f>
        <v>59883538.320184924</v>
      </c>
      <c r="Z14" s="4">
        <f>SUM($G$13:Z13)</f>
        <v>61751049.828747548</v>
      </c>
      <c r="AA14" s="4">
        <f>SUM($G$13:AA13)</f>
        <v>63529632.217854805</v>
      </c>
      <c r="AB14" s="4">
        <f>SUM($G$13:AB13)</f>
        <v>65223520.207480766</v>
      </c>
      <c r="AC14" s="4">
        <f>SUM($G$13:AC13)</f>
        <v>66836746.864267394</v>
      </c>
      <c r="AD14" s="4">
        <f>SUM($G$13:AD13)</f>
        <v>68373153.20406419</v>
      </c>
      <c r="AE14" s="4">
        <f>SUM($G$13:AE13)</f>
        <v>69836397.337203994</v>
      </c>
      <c r="AF14" s="4">
        <f>SUM($G$13:AF13)</f>
        <v>71229963.178289518</v>
      </c>
      <c r="AG14" s="4">
        <f>SUM($G$13:AG13)</f>
        <v>72557168.741228119</v>
      </c>
      <c r="AH14" s="4">
        <f>SUM($G$13:AH13)</f>
        <v>73821174.039264873</v>
      </c>
      <c r="AI14" s="4">
        <f>SUM($G$13:AI13)</f>
        <v>75024988.608823687</v>
      </c>
      <c r="AJ14" s="4">
        <f>SUM($G$13:AJ13)</f>
        <v>76171478.675070181</v>
      </c>
      <c r="AK14" s="4">
        <f>SUM($G$13:AK13)</f>
        <v>77263373.976257309</v>
      </c>
      <c r="AL14" s="4">
        <f>SUM($G$13:AL13)</f>
        <v>78303274.263102204</v>
      </c>
      <c r="AM14" s="4">
        <f>SUM($G$13:AM13)</f>
        <v>79293655.48866877</v>
      </c>
      <c r="AN14" s="4">
        <f>SUM($G$13:AN13)</f>
        <v>80236875.703494072</v>
      </c>
      <c r="AO14" s="4">
        <f>SUM($G$13:AO13)</f>
        <v>81135180.669994354</v>
      </c>
      <c r="AP14" s="4">
        <f>SUM($G$13:AP13)</f>
        <v>81990709.209518433</v>
      </c>
      <c r="AQ14" s="4">
        <f>SUM($G$13:AQ13)</f>
        <v>82805498.294779465</v>
      </c>
      <c r="AR14" s="4">
        <f>SUM($G$13:AR13)</f>
        <v>83581487.899789974</v>
      </c>
      <c r="AS14" s="4">
        <f>SUM($G$13:AS13)</f>
        <v>84320525.618847594</v>
      </c>
      <c r="AT14" s="4">
        <f>SUM($G$13:AT13)</f>
        <v>85024371.065569133</v>
      </c>
      <c r="AU14" s="4">
        <f>SUM($G$13:AU13)</f>
        <v>85694700.062446788</v>
      </c>
      <c r="AV14" s="4">
        <f>SUM($G$13:AV13)</f>
        <v>86333108.630901709</v>
      </c>
      <c r="AW14" s="4">
        <f>SUM($G$13:AW13)</f>
        <v>86941116.791334957</v>
      </c>
      <c r="AX14" s="4">
        <f>SUM($G$13:AX13)</f>
        <v>87520172.182223767</v>
      </c>
      <c r="AY14" s="4">
        <f>SUM($G$13:AY13)</f>
        <v>88071653.506879777</v>
      </c>
      <c r="AZ14" s="4">
        <f>SUM($G$13:AZ13)</f>
        <v>88596873.816075981</v>
      </c>
      <c r="BA14" s="4">
        <f>SUM($G$13:BA13)</f>
        <v>89097083.634358078</v>
      </c>
      <c r="BB14" s="4">
        <f>SUM($G$13:BB13)</f>
        <v>89573473.937483877</v>
      </c>
      <c r="BC14" s="4">
        <f>SUM($G$13:BC13)</f>
        <v>90027178.988079876</v>
      </c>
      <c r="BD14" s="4">
        <f>SUM($G$13:BD13)</f>
        <v>90459279.03626655</v>
      </c>
    </row>
    <row r="15" spans="1:56" x14ac:dyDescent="0.25">
      <c r="A15" s="21"/>
      <c r="B15" s="21"/>
      <c r="C15" s="21"/>
      <c r="D15" s="10"/>
      <c r="E15" s="8"/>
      <c r="F15" s="8"/>
      <c r="G15" s="3"/>
      <c r="H15" s="8"/>
      <c r="I15" s="8"/>
      <c r="J15" s="8"/>
      <c r="K15" s="8"/>
      <c r="L15" s="8"/>
      <c r="M15" s="8"/>
      <c r="N15" s="8"/>
      <c r="O15" s="8"/>
      <c r="P15" s="8"/>
    </row>
    <row r="16" spans="1:56" x14ac:dyDescent="0.25">
      <c r="A16" s="22" t="s">
        <v>4</v>
      </c>
      <c r="B16" s="22"/>
      <c r="C16" s="22"/>
      <c r="D16" s="12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56" x14ac:dyDescent="0.25">
      <c r="A17" s="21" t="s">
        <v>5</v>
      </c>
      <c r="B17" s="21"/>
      <c r="C17" s="21"/>
      <c r="E17" s="8"/>
      <c r="F17" s="2">
        <f>C7</f>
        <v>95692626</v>
      </c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56" x14ac:dyDescent="0.25">
      <c r="A18" s="21" t="s">
        <v>17</v>
      </c>
      <c r="B18" s="21"/>
      <c r="C18" s="21"/>
      <c r="D18" s="10" t="s">
        <v>22</v>
      </c>
      <c r="E18" s="8"/>
      <c r="F18" s="8"/>
      <c r="G18" s="2">
        <f>0.6*72680</f>
        <v>43608</v>
      </c>
      <c r="H18" s="2">
        <f t="shared" ref="H18:BD18" si="2">0.6*72680</f>
        <v>43608</v>
      </c>
      <c r="I18" s="2">
        <f t="shared" si="2"/>
        <v>43608</v>
      </c>
      <c r="J18" s="2">
        <f t="shared" si="2"/>
        <v>43608</v>
      </c>
      <c r="K18" s="2">
        <f t="shared" si="2"/>
        <v>43608</v>
      </c>
      <c r="L18" s="2">
        <f t="shared" si="2"/>
        <v>43608</v>
      </c>
      <c r="M18" s="2">
        <f t="shared" si="2"/>
        <v>43608</v>
      </c>
      <c r="N18" s="2">
        <f t="shared" si="2"/>
        <v>43608</v>
      </c>
      <c r="O18" s="2">
        <f t="shared" si="2"/>
        <v>43608</v>
      </c>
      <c r="P18" s="2">
        <f t="shared" si="2"/>
        <v>43608</v>
      </c>
      <c r="Q18" s="2">
        <f t="shared" si="2"/>
        <v>43608</v>
      </c>
      <c r="R18" s="2">
        <f t="shared" si="2"/>
        <v>43608</v>
      </c>
      <c r="S18" s="2">
        <f t="shared" si="2"/>
        <v>43608</v>
      </c>
      <c r="T18" s="2">
        <f t="shared" si="2"/>
        <v>43608</v>
      </c>
      <c r="U18" s="2">
        <f t="shared" si="2"/>
        <v>43608</v>
      </c>
      <c r="V18" s="2">
        <f t="shared" si="2"/>
        <v>43608</v>
      </c>
      <c r="W18" s="2">
        <f t="shared" si="2"/>
        <v>43608</v>
      </c>
      <c r="X18" s="2">
        <f t="shared" si="2"/>
        <v>43608</v>
      </c>
      <c r="Y18" s="2">
        <f t="shared" si="2"/>
        <v>43608</v>
      </c>
      <c r="Z18" s="2">
        <f t="shared" si="2"/>
        <v>43608</v>
      </c>
      <c r="AA18" s="2">
        <f t="shared" si="2"/>
        <v>43608</v>
      </c>
      <c r="AB18" s="2">
        <f t="shared" si="2"/>
        <v>43608</v>
      </c>
      <c r="AC18" s="2">
        <f t="shared" si="2"/>
        <v>43608</v>
      </c>
      <c r="AD18" s="2">
        <f t="shared" si="2"/>
        <v>43608</v>
      </c>
      <c r="AE18" s="2">
        <f t="shared" si="2"/>
        <v>43608</v>
      </c>
      <c r="AF18" s="2">
        <f t="shared" si="2"/>
        <v>43608</v>
      </c>
      <c r="AG18" s="2">
        <f t="shared" si="2"/>
        <v>43608</v>
      </c>
      <c r="AH18" s="2">
        <f t="shared" si="2"/>
        <v>43608</v>
      </c>
      <c r="AI18" s="2">
        <f t="shared" si="2"/>
        <v>43608</v>
      </c>
      <c r="AJ18" s="2">
        <f t="shared" si="2"/>
        <v>43608</v>
      </c>
      <c r="AK18" s="2">
        <f t="shared" si="2"/>
        <v>43608</v>
      </c>
      <c r="AL18" s="2">
        <f t="shared" si="2"/>
        <v>43608</v>
      </c>
      <c r="AM18" s="2">
        <f t="shared" si="2"/>
        <v>43608</v>
      </c>
      <c r="AN18" s="2">
        <f t="shared" si="2"/>
        <v>43608</v>
      </c>
      <c r="AO18" s="2">
        <f t="shared" si="2"/>
        <v>43608</v>
      </c>
      <c r="AP18" s="2">
        <f t="shared" si="2"/>
        <v>43608</v>
      </c>
      <c r="AQ18" s="2">
        <f t="shared" si="2"/>
        <v>43608</v>
      </c>
      <c r="AR18" s="2">
        <f t="shared" si="2"/>
        <v>43608</v>
      </c>
      <c r="AS18" s="2">
        <f t="shared" si="2"/>
        <v>43608</v>
      </c>
      <c r="AT18" s="2">
        <f t="shared" si="2"/>
        <v>43608</v>
      </c>
      <c r="AU18" s="2">
        <f t="shared" si="2"/>
        <v>43608</v>
      </c>
      <c r="AV18" s="2">
        <f t="shared" si="2"/>
        <v>43608</v>
      </c>
      <c r="AW18" s="2">
        <f t="shared" si="2"/>
        <v>43608</v>
      </c>
      <c r="AX18" s="2">
        <f t="shared" si="2"/>
        <v>43608</v>
      </c>
      <c r="AY18" s="2">
        <f t="shared" si="2"/>
        <v>43608</v>
      </c>
      <c r="AZ18" s="2">
        <f t="shared" si="2"/>
        <v>43608</v>
      </c>
      <c r="BA18" s="2">
        <f t="shared" si="2"/>
        <v>43608</v>
      </c>
      <c r="BB18" s="2">
        <f t="shared" si="2"/>
        <v>43608</v>
      </c>
      <c r="BC18" s="2">
        <f t="shared" si="2"/>
        <v>43608</v>
      </c>
      <c r="BD18" s="2">
        <f t="shared" si="2"/>
        <v>43608</v>
      </c>
    </row>
    <row r="19" spans="1:56" x14ac:dyDescent="0.25">
      <c r="A19" s="21" t="s">
        <v>18</v>
      </c>
      <c r="B19" s="21"/>
      <c r="C19" s="21"/>
      <c r="D19" s="10" t="s">
        <v>23</v>
      </c>
      <c r="E19" s="8"/>
      <c r="F19" s="8"/>
      <c r="G19" s="2">
        <f>9*72680</f>
        <v>654120</v>
      </c>
      <c r="H19" s="2">
        <f t="shared" ref="H19:BD19" si="3">9*72680</f>
        <v>654120</v>
      </c>
      <c r="I19" s="2">
        <f t="shared" si="3"/>
        <v>654120</v>
      </c>
      <c r="J19" s="2">
        <f t="shared" si="3"/>
        <v>654120</v>
      </c>
      <c r="K19" s="2">
        <f t="shared" si="3"/>
        <v>654120</v>
      </c>
      <c r="L19" s="2">
        <f t="shared" si="3"/>
        <v>654120</v>
      </c>
      <c r="M19" s="2">
        <f t="shared" si="3"/>
        <v>654120</v>
      </c>
      <c r="N19" s="2">
        <f t="shared" si="3"/>
        <v>654120</v>
      </c>
      <c r="O19" s="2">
        <f t="shared" si="3"/>
        <v>654120</v>
      </c>
      <c r="P19" s="2">
        <f t="shared" si="3"/>
        <v>654120</v>
      </c>
      <c r="Q19" s="2">
        <f t="shared" si="3"/>
        <v>654120</v>
      </c>
      <c r="R19" s="2">
        <f t="shared" si="3"/>
        <v>654120</v>
      </c>
      <c r="S19" s="2">
        <f t="shared" si="3"/>
        <v>654120</v>
      </c>
      <c r="T19" s="2">
        <f t="shared" si="3"/>
        <v>654120</v>
      </c>
      <c r="U19" s="2">
        <f t="shared" si="3"/>
        <v>654120</v>
      </c>
      <c r="V19" s="2">
        <f t="shared" si="3"/>
        <v>654120</v>
      </c>
      <c r="W19" s="2">
        <f t="shared" si="3"/>
        <v>654120</v>
      </c>
      <c r="X19" s="2">
        <f t="shared" si="3"/>
        <v>654120</v>
      </c>
      <c r="Y19" s="2">
        <f t="shared" si="3"/>
        <v>654120</v>
      </c>
      <c r="Z19" s="2">
        <f t="shared" si="3"/>
        <v>654120</v>
      </c>
      <c r="AA19" s="2">
        <f t="shared" si="3"/>
        <v>654120</v>
      </c>
      <c r="AB19" s="2">
        <f t="shared" si="3"/>
        <v>654120</v>
      </c>
      <c r="AC19" s="2">
        <f t="shared" si="3"/>
        <v>654120</v>
      </c>
      <c r="AD19" s="2">
        <f t="shared" si="3"/>
        <v>654120</v>
      </c>
      <c r="AE19" s="2">
        <f t="shared" si="3"/>
        <v>654120</v>
      </c>
      <c r="AF19" s="2">
        <f t="shared" si="3"/>
        <v>654120</v>
      </c>
      <c r="AG19" s="2">
        <f t="shared" si="3"/>
        <v>654120</v>
      </c>
      <c r="AH19" s="2">
        <f t="shared" si="3"/>
        <v>654120</v>
      </c>
      <c r="AI19" s="2">
        <f t="shared" si="3"/>
        <v>654120</v>
      </c>
      <c r="AJ19" s="2">
        <f t="shared" si="3"/>
        <v>654120</v>
      </c>
      <c r="AK19" s="2">
        <f t="shared" si="3"/>
        <v>654120</v>
      </c>
      <c r="AL19" s="2">
        <f t="shared" si="3"/>
        <v>654120</v>
      </c>
      <c r="AM19" s="2">
        <f t="shared" si="3"/>
        <v>654120</v>
      </c>
      <c r="AN19" s="2">
        <f t="shared" si="3"/>
        <v>654120</v>
      </c>
      <c r="AO19" s="2">
        <f t="shared" si="3"/>
        <v>654120</v>
      </c>
      <c r="AP19" s="2">
        <f t="shared" si="3"/>
        <v>654120</v>
      </c>
      <c r="AQ19" s="2">
        <f t="shared" si="3"/>
        <v>654120</v>
      </c>
      <c r="AR19" s="2">
        <f t="shared" si="3"/>
        <v>654120</v>
      </c>
      <c r="AS19" s="2">
        <f t="shared" si="3"/>
        <v>654120</v>
      </c>
      <c r="AT19" s="2">
        <f t="shared" si="3"/>
        <v>654120</v>
      </c>
      <c r="AU19" s="2">
        <f t="shared" si="3"/>
        <v>654120</v>
      </c>
      <c r="AV19" s="2">
        <f t="shared" si="3"/>
        <v>654120</v>
      </c>
      <c r="AW19" s="2">
        <f t="shared" si="3"/>
        <v>654120</v>
      </c>
      <c r="AX19" s="2">
        <f t="shared" si="3"/>
        <v>654120</v>
      </c>
      <c r="AY19" s="2">
        <f t="shared" si="3"/>
        <v>654120</v>
      </c>
      <c r="AZ19" s="2">
        <f t="shared" si="3"/>
        <v>654120</v>
      </c>
      <c r="BA19" s="2">
        <f t="shared" si="3"/>
        <v>654120</v>
      </c>
      <c r="BB19" s="2">
        <f t="shared" si="3"/>
        <v>654120</v>
      </c>
      <c r="BC19" s="2">
        <f t="shared" si="3"/>
        <v>654120</v>
      </c>
      <c r="BD19" s="2">
        <f t="shared" si="3"/>
        <v>654120</v>
      </c>
    </row>
    <row r="20" spans="1:56" x14ac:dyDescent="0.25">
      <c r="A20" s="21" t="s">
        <v>19</v>
      </c>
      <c r="B20" s="21"/>
      <c r="C20" s="21"/>
      <c r="D20" s="10" t="s">
        <v>24</v>
      </c>
      <c r="E20" s="8"/>
      <c r="F20" s="8"/>
      <c r="G20" s="2">
        <f>3.4*72680</f>
        <v>247112</v>
      </c>
      <c r="H20" s="2">
        <f t="shared" ref="H20:BD20" si="4">3.4*72680</f>
        <v>247112</v>
      </c>
      <c r="I20" s="2">
        <f t="shared" si="4"/>
        <v>247112</v>
      </c>
      <c r="J20" s="2">
        <f t="shared" si="4"/>
        <v>247112</v>
      </c>
      <c r="K20" s="2">
        <f t="shared" si="4"/>
        <v>247112</v>
      </c>
      <c r="L20" s="2">
        <f t="shared" si="4"/>
        <v>247112</v>
      </c>
      <c r="M20" s="2">
        <f t="shared" si="4"/>
        <v>247112</v>
      </c>
      <c r="N20" s="2">
        <f t="shared" si="4"/>
        <v>247112</v>
      </c>
      <c r="O20" s="2">
        <f t="shared" si="4"/>
        <v>247112</v>
      </c>
      <c r="P20" s="2">
        <f t="shared" si="4"/>
        <v>247112</v>
      </c>
      <c r="Q20" s="2">
        <f t="shared" si="4"/>
        <v>247112</v>
      </c>
      <c r="R20" s="2">
        <f t="shared" si="4"/>
        <v>247112</v>
      </c>
      <c r="S20" s="2">
        <f t="shared" si="4"/>
        <v>247112</v>
      </c>
      <c r="T20" s="2">
        <f t="shared" si="4"/>
        <v>247112</v>
      </c>
      <c r="U20" s="2">
        <f t="shared" si="4"/>
        <v>247112</v>
      </c>
      <c r="V20" s="2">
        <f t="shared" si="4"/>
        <v>247112</v>
      </c>
      <c r="W20" s="2">
        <f t="shared" si="4"/>
        <v>247112</v>
      </c>
      <c r="X20" s="2">
        <f t="shared" si="4"/>
        <v>247112</v>
      </c>
      <c r="Y20" s="2">
        <f t="shared" si="4"/>
        <v>247112</v>
      </c>
      <c r="Z20" s="2">
        <f t="shared" si="4"/>
        <v>247112</v>
      </c>
      <c r="AA20" s="2">
        <f t="shared" si="4"/>
        <v>247112</v>
      </c>
      <c r="AB20" s="2">
        <f t="shared" si="4"/>
        <v>247112</v>
      </c>
      <c r="AC20" s="2">
        <f t="shared" si="4"/>
        <v>247112</v>
      </c>
      <c r="AD20" s="2">
        <f t="shared" si="4"/>
        <v>247112</v>
      </c>
      <c r="AE20" s="2">
        <f t="shared" si="4"/>
        <v>247112</v>
      </c>
      <c r="AF20" s="2">
        <f t="shared" si="4"/>
        <v>247112</v>
      </c>
      <c r="AG20" s="2">
        <f t="shared" si="4"/>
        <v>247112</v>
      </c>
      <c r="AH20" s="2">
        <f t="shared" si="4"/>
        <v>247112</v>
      </c>
      <c r="AI20" s="2">
        <f t="shared" si="4"/>
        <v>247112</v>
      </c>
      <c r="AJ20" s="2">
        <f t="shared" si="4"/>
        <v>247112</v>
      </c>
      <c r="AK20" s="2">
        <f t="shared" si="4"/>
        <v>247112</v>
      </c>
      <c r="AL20" s="2">
        <f t="shared" si="4"/>
        <v>247112</v>
      </c>
      <c r="AM20" s="2">
        <f t="shared" si="4"/>
        <v>247112</v>
      </c>
      <c r="AN20" s="2">
        <f t="shared" si="4"/>
        <v>247112</v>
      </c>
      <c r="AO20" s="2">
        <f t="shared" si="4"/>
        <v>247112</v>
      </c>
      <c r="AP20" s="2">
        <f t="shared" si="4"/>
        <v>247112</v>
      </c>
      <c r="AQ20" s="2">
        <f t="shared" si="4"/>
        <v>247112</v>
      </c>
      <c r="AR20" s="2">
        <f t="shared" si="4"/>
        <v>247112</v>
      </c>
      <c r="AS20" s="2">
        <f t="shared" si="4"/>
        <v>247112</v>
      </c>
      <c r="AT20" s="2">
        <f t="shared" si="4"/>
        <v>247112</v>
      </c>
      <c r="AU20" s="2">
        <f t="shared" si="4"/>
        <v>247112</v>
      </c>
      <c r="AV20" s="2">
        <f t="shared" si="4"/>
        <v>247112</v>
      </c>
      <c r="AW20" s="2">
        <f t="shared" si="4"/>
        <v>247112</v>
      </c>
      <c r="AX20" s="2">
        <f t="shared" si="4"/>
        <v>247112</v>
      </c>
      <c r="AY20" s="2">
        <f t="shared" si="4"/>
        <v>247112</v>
      </c>
      <c r="AZ20" s="2">
        <f t="shared" si="4"/>
        <v>247112</v>
      </c>
      <c r="BA20" s="2">
        <f t="shared" si="4"/>
        <v>247112</v>
      </c>
      <c r="BB20" s="2">
        <f t="shared" si="4"/>
        <v>247112</v>
      </c>
      <c r="BC20" s="2">
        <f t="shared" si="4"/>
        <v>247112</v>
      </c>
      <c r="BD20" s="2">
        <f t="shared" si="4"/>
        <v>247112</v>
      </c>
    </row>
    <row r="21" spans="1:56" x14ac:dyDescent="0.25">
      <c r="A21" s="21" t="s">
        <v>20</v>
      </c>
      <c r="B21" s="21"/>
      <c r="C21" s="21"/>
      <c r="D21" s="10" t="s">
        <v>25</v>
      </c>
      <c r="E21" s="8"/>
      <c r="F21" s="8"/>
      <c r="G21" s="2">
        <f>72680*11.1</f>
        <v>806748</v>
      </c>
      <c r="H21" s="2">
        <f t="shared" ref="H21:BD21" si="5">72680*11.1</f>
        <v>806748</v>
      </c>
      <c r="I21" s="2">
        <f t="shared" si="5"/>
        <v>806748</v>
      </c>
      <c r="J21" s="2">
        <f t="shared" si="5"/>
        <v>806748</v>
      </c>
      <c r="K21" s="2">
        <f t="shared" si="5"/>
        <v>806748</v>
      </c>
      <c r="L21" s="2">
        <f t="shared" si="5"/>
        <v>806748</v>
      </c>
      <c r="M21" s="2">
        <f t="shared" si="5"/>
        <v>806748</v>
      </c>
      <c r="N21" s="2">
        <f t="shared" si="5"/>
        <v>806748</v>
      </c>
      <c r="O21" s="2">
        <f t="shared" si="5"/>
        <v>806748</v>
      </c>
      <c r="P21" s="2">
        <f t="shared" si="5"/>
        <v>806748</v>
      </c>
      <c r="Q21" s="2">
        <f t="shared" si="5"/>
        <v>806748</v>
      </c>
      <c r="R21" s="2">
        <f t="shared" si="5"/>
        <v>806748</v>
      </c>
      <c r="S21" s="2">
        <f t="shared" si="5"/>
        <v>806748</v>
      </c>
      <c r="T21" s="2">
        <f t="shared" si="5"/>
        <v>806748</v>
      </c>
      <c r="U21" s="2">
        <f t="shared" si="5"/>
        <v>806748</v>
      </c>
      <c r="V21" s="2">
        <f t="shared" si="5"/>
        <v>806748</v>
      </c>
      <c r="W21" s="2">
        <f t="shared" si="5"/>
        <v>806748</v>
      </c>
      <c r="X21" s="2">
        <f t="shared" si="5"/>
        <v>806748</v>
      </c>
      <c r="Y21" s="2">
        <f t="shared" si="5"/>
        <v>806748</v>
      </c>
      <c r="Z21" s="2">
        <f t="shared" si="5"/>
        <v>806748</v>
      </c>
      <c r="AA21" s="2">
        <f t="shared" si="5"/>
        <v>806748</v>
      </c>
      <c r="AB21" s="2">
        <f t="shared" si="5"/>
        <v>806748</v>
      </c>
      <c r="AC21" s="2">
        <f t="shared" si="5"/>
        <v>806748</v>
      </c>
      <c r="AD21" s="2">
        <f t="shared" si="5"/>
        <v>806748</v>
      </c>
      <c r="AE21" s="2">
        <f t="shared" si="5"/>
        <v>806748</v>
      </c>
      <c r="AF21" s="2">
        <f t="shared" si="5"/>
        <v>806748</v>
      </c>
      <c r="AG21" s="2">
        <f t="shared" si="5"/>
        <v>806748</v>
      </c>
      <c r="AH21" s="2">
        <f t="shared" si="5"/>
        <v>806748</v>
      </c>
      <c r="AI21" s="2">
        <f t="shared" si="5"/>
        <v>806748</v>
      </c>
      <c r="AJ21" s="2">
        <f t="shared" si="5"/>
        <v>806748</v>
      </c>
      <c r="AK21" s="2">
        <f t="shared" si="5"/>
        <v>806748</v>
      </c>
      <c r="AL21" s="2">
        <f t="shared" si="5"/>
        <v>806748</v>
      </c>
      <c r="AM21" s="2">
        <f t="shared" si="5"/>
        <v>806748</v>
      </c>
      <c r="AN21" s="2">
        <f t="shared" si="5"/>
        <v>806748</v>
      </c>
      <c r="AO21" s="2">
        <f t="shared" si="5"/>
        <v>806748</v>
      </c>
      <c r="AP21" s="2">
        <f t="shared" si="5"/>
        <v>806748</v>
      </c>
      <c r="AQ21" s="2">
        <f t="shared" si="5"/>
        <v>806748</v>
      </c>
      <c r="AR21" s="2">
        <f t="shared" si="5"/>
        <v>806748</v>
      </c>
      <c r="AS21" s="2">
        <f t="shared" si="5"/>
        <v>806748</v>
      </c>
      <c r="AT21" s="2">
        <f t="shared" si="5"/>
        <v>806748</v>
      </c>
      <c r="AU21" s="2">
        <f t="shared" si="5"/>
        <v>806748</v>
      </c>
      <c r="AV21" s="2">
        <f t="shared" si="5"/>
        <v>806748</v>
      </c>
      <c r="AW21" s="2">
        <f t="shared" si="5"/>
        <v>806748</v>
      </c>
      <c r="AX21" s="2">
        <f t="shared" si="5"/>
        <v>806748</v>
      </c>
      <c r="AY21" s="2">
        <f t="shared" si="5"/>
        <v>806748</v>
      </c>
      <c r="AZ21" s="2">
        <f t="shared" si="5"/>
        <v>806748</v>
      </c>
      <c r="BA21" s="2">
        <f t="shared" si="5"/>
        <v>806748</v>
      </c>
      <c r="BB21" s="2">
        <f t="shared" si="5"/>
        <v>806748</v>
      </c>
      <c r="BC21" s="2">
        <f t="shared" si="5"/>
        <v>806748</v>
      </c>
      <c r="BD21" s="2">
        <f t="shared" si="5"/>
        <v>806748</v>
      </c>
    </row>
    <row r="22" spans="1:56" x14ac:dyDescent="0.25">
      <c r="A22" s="21" t="s">
        <v>21</v>
      </c>
      <c r="B22" s="21"/>
      <c r="C22" s="21"/>
      <c r="D22" s="10" t="s">
        <v>26</v>
      </c>
      <c r="E22" s="8"/>
      <c r="F22" s="8"/>
      <c r="G22" s="2">
        <f>6*72680</f>
        <v>436080</v>
      </c>
      <c r="H22" s="2">
        <f t="shared" ref="H22:BD22" si="6">6*72680</f>
        <v>436080</v>
      </c>
      <c r="I22" s="2">
        <f t="shared" si="6"/>
        <v>436080</v>
      </c>
      <c r="J22" s="2">
        <f t="shared" si="6"/>
        <v>436080</v>
      </c>
      <c r="K22" s="2">
        <f t="shared" si="6"/>
        <v>436080</v>
      </c>
      <c r="L22" s="2">
        <f t="shared" si="6"/>
        <v>436080</v>
      </c>
      <c r="M22" s="2">
        <f t="shared" si="6"/>
        <v>436080</v>
      </c>
      <c r="N22" s="2">
        <f t="shared" si="6"/>
        <v>436080</v>
      </c>
      <c r="O22" s="2">
        <f t="shared" si="6"/>
        <v>436080</v>
      </c>
      <c r="P22" s="2">
        <f t="shared" si="6"/>
        <v>436080</v>
      </c>
      <c r="Q22" s="2">
        <f t="shared" si="6"/>
        <v>436080</v>
      </c>
      <c r="R22" s="2">
        <f t="shared" si="6"/>
        <v>436080</v>
      </c>
      <c r="S22" s="2">
        <f t="shared" si="6"/>
        <v>436080</v>
      </c>
      <c r="T22" s="2">
        <f t="shared" si="6"/>
        <v>436080</v>
      </c>
      <c r="U22" s="2">
        <f t="shared" si="6"/>
        <v>436080</v>
      </c>
      <c r="V22" s="2">
        <f t="shared" si="6"/>
        <v>436080</v>
      </c>
      <c r="W22" s="2">
        <f t="shared" si="6"/>
        <v>436080</v>
      </c>
      <c r="X22" s="2">
        <f t="shared" si="6"/>
        <v>436080</v>
      </c>
      <c r="Y22" s="2">
        <f t="shared" si="6"/>
        <v>436080</v>
      </c>
      <c r="Z22" s="2">
        <f t="shared" si="6"/>
        <v>436080</v>
      </c>
      <c r="AA22" s="2">
        <f t="shared" si="6"/>
        <v>436080</v>
      </c>
      <c r="AB22" s="2">
        <f t="shared" si="6"/>
        <v>436080</v>
      </c>
      <c r="AC22" s="2">
        <f t="shared" si="6"/>
        <v>436080</v>
      </c>
      <c r="AD22" s="2">
        <f t="shared" si="6"/>
        <v>436080</v>
      </c>
      <c r="AE22" s="2">
        <f t="shared" si="6"/>
        <v>436080</v>
      </c>
      <c r="AF22" s="2">
        <f t="shared" si="6"/>
        <v>436080</v>
      </c>
      <c r="AG22" s="2">
        <f t="shared" si="6"/>
        <v>436080</v>
      </c>
      <c r="AH22" s="2">
        <f t="shared" si="6"/>
        <v>436080</v>
      </c>
      <c r="AI22" s="2">
        <f t="shared" si="6"/>
        <v>436080</v>
      </c>
      <c r="AJ22" s="2">
        <f t="shared" si="6"/>
        <v>436080</v>
      </c>
      <c r="AK22" s="2">
        <f t="shared" si="6"/>
        <v>436080</v>
      </c>
      <c r="AL22" s="2">
        <f t="shared" si="6"/>
        <v>436080</v>
      </c>
      <c r="AM22" s="2">
        <f t="shared" si="6"/>
        <v>436080</v>
      </c>
      <c r="AN22" s="2">
        <f t="shared" si="6"/>
        <v>436080</v>
      </c>
      <c r="AO22" s="2">
        <f t="shared" si="6"/>
        <v>436080</v>
      </c>
      <c r="AP22" s="2">
        <f t="shared" si="6"/>
        <v>436080</v>
      </c>
      <c r="AQ22" s="2">
        <f t="shared" si="6"/>
        <v>436080</v>
      </c>
      <c r="AR22" s="2">
        <f t="shared" si="6"/>
        <v>436080</v>
      </c>
      <c r="AS22" s="2">
        <f t="shared" si="6"/>
        <v>436080</v>
      </c>
      <c r="AT22" s="2">
        <f t="shared" si="6"/>
        <v>436080</v>
      </c>
      <c r="AU22" s="2">
        <f t="shared" si="6"/>
        <v>436080</v>
      </c>
      <c r="AV22" s="2">
        <f t="shared" si="6"/>
        <v>436080</v>
      </c>
      <c r="AW22" s="2">
        <f t="shared" si="6"/>
        <v>436080</v>
      </c>
      <c r="AX22" s="2">
        <f t="shared" si="6"/>
        <v>436080</v>
      </c>
      <c r="AY22" s="2">
        <f t="shared" si="6"/>
        <v>436080</v>
      </c>
      <c r="AZ22" s="2">
        <f t="shared" si="6"/>
        <v>436080</v>
      </c>
      <c r="BA22" s="2">
        <f t="shared" si="6"/>
        <v>436080</v>
      </c>
      <c r="BB22" s="2">
        <f t="shared" si="6"/>
        <v>436080</v>
      </c>
      <c r="BC22" s="2">
        <f t="shared" si="6"/>
        <v>436080</v>
      </c>
      <c r="BD22" s="2">
        <f t="shared" si="6"/>
        <v>436080</v>
      </c>
    </row>
    <row r="23" spans="1:56" s="8" customFormat="1" x14ac:dyDescent="0.25">
      <c r="A23" s="21" t="s">
        <v>30</v>
      </c>
      <c r="B23" s="21"/>
      <c r="C23" s="21"/>
      <c r="D23" s="10"/>
      <c r="G23" s="2">
        <v>182000</v>
      </c>
      <c r="H23" s="2">
        <v>182000</v>
      </c>
      <c r="I23" s="2">
        <v>182000</v>
      </c>
      <c r="J23" s="2">
        <v>182000</v>
      </c>
      <c r="K23" s="2">
        <v>182000</v>
      </c>
      <c r="L23" s="2">
        <v>182000</v>
      </c>
      <c r="M23" s="2">
        <v>182000</v>
      </c>
      <c r="N23" s="2">
        <v>182000</v>
      </c>
      <c r="O23" s="2">
        <v>182000</v>
      </c>
      <c r="P23" s="2">
        <v>182000</v>
      </c>
      <c r="Q23" s="2">
        <v>182000</v>
      </c>
      <c r="R23" s="2">
        <v>182000</v>
      </c>
      <c r="S23" s="2">
        <v>182000</v>
      </c>
      <c r="T23" s="2">
        <v>182000</v>
      </c>
      <c r="U23" s="2">
        <v>182000</v>
      </c>
      <c r="V23" s="2">
        <v>182000</v>
      </c>
      <c r="W23" s="2">
        <v>182000</v>
      </c>
      <c r="X23" s="2">
        <v>182000</v>
      </c>
      <c r="Y23" s="2">
        <v>182000</v>
      </c>
      <c r="Z23" s="2">
        <v>182000</v>
      </c>
      <c r="AA23" s="2">
        <v>182000</v>
      </c>
      <c r="AB23" s="2">
        <v>182000</v>
      </c>
      <c r="AC23" s="2">
        <v>182000</v>
      </c>
      <c r="AD23" s="2">
        <v>182000</v>
      </c>
      <c r="AE23" s="2">
        <v>182000</v>
      </c>
      <c r="AF23" s="2">
        <v>182000</v>
      </c>
      <c r="AG23" s="2">
        <v>182000</v>
      </c>
      <c r="AH23" s="2">
        <v>182000</v>
      </c>
      <c r="AI23" s="2">
        <v>182000</v>
      </c>
      <c r="AJ23" s="2">
        <v>182000</v>
      </c>
      <c r="AK23" s="2">
        <v>182000</v>
      </c>
      <c r="AL23" s="2">
        <v>182000</v>
      </c>
      <c r="AM23" s="2">
        <v>182000</v>
      </c>
      <c r="AN23" s="2">
        <v>182000</v>
      </c>
      <c r="AO23" s="2">
        <v>182000</v>
      </c>
      <c r="AP23" s="2">
        <v>182000</v>
      </c>
      <c r="AQ23" s="2">
        <v>182000</v>
      </c>
      <c r="AR23" s="2">
        <v>182000</v>
      </c>
      <c r="AS23" s="2">
        <v>182000</v>
      </c>
      <c r="AT23" s="2">
        <v>182000</v>
      </c>
      <c r="AU23" s="2">
        <v>182000</v>
      </c>
      <c r="AV23" s="2">
        <v>182000</v>
      </c>
      <c r="AW23" s="2">
        <v>182000</v>
      </c>
      <c r="AX23" s="2">
        <v>182000</v>
      </c>
      <c r="AY23" s="2">
        <v>182000</v>
      </c>
      <c r="AZ23" s="2">
        <v>182000</v>
      </c>
      <c r="BA23" s="2">
        <v>182000</v>
      </c>
      <c r="BB23" s="2">
        <v>182000</v>
      </c>
      <c r="BC23" s="2">
        <v>182000</v>
      </c>
      <c r="BD23" s="2">
        <v>182000</v>
      </c>
    </row>
    <row r="24" spans="1:56" x14ac:dyDescent="0.25">
      <c r="A24" s="20"/>
      <c r="B24" s="20"/>
      <c r="C24" s="20"/>
      <c r="E24" s="8"/>
      <c r="F24" s="8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56" x14ac:dyDescent="0.25">
      <c r="A25" s="21" t="s">
        <v>6</v>
      </c>
      <c r="B25" s="21"/>
      <c r="C25" s="21"/>
      <c r="D25" s="10"/>
      <c r="E25" s="8"/>
      <c r="G25" s="2">
        <f>SUM(G18:G22)</f>
        <v>2187668</v>
      </c>
      <c r="H25" s="2">
        <f t="shared" ref="H25:P25" si="7">SUM(H18:H24)</f>
        <v>2369668</v>
      </c>
      <c r="I25" s="2">
        <f t="shared" si="7"/>
        <v>2369668</v>
      </c>
      <c r="J25" s="2">
        <f t="shared" si="7"/>
        <v>2369668</v>
      </c>
      <c r="K25" s="2">
        <f t="shared" si="7"/>
        <v>2369668</v>
      </c>
      <c r="L25" s="2">
        <f t="shared" si="7"/>
        <v>2369668</v>
      </c>
      <c r="M25" s="2">
        <f t="shared" si="7"/>
        <v>2369668</v>
      </c>
      <c r="N25" s="2">
        <f t="shared" si="7"/>
        <v>2369668</v>
      </c>
      <c r="O25" s="2">
        <f t="shared" si="7"/>
        <v>2369668</v>
      </c>
      <c r="P25" s="2">
        <f t="shared" si="7"/>
        <v>2369668</v>
      </c>
      <c r="Q25" s="2">
        <f t="shared" ref="Q25" si="8">SUM(Q18:Q24)</f>
        <v>2369668</v>
      </c>
      <c r="R25" s="2">
        <f t="shared" ref="R25" si="9">SUM(R18:R24)</f>
        <v>2369668</v>
      </c>
      <c r="S25" s="2">
        <f t="shared" ref="S25" si="10">SUM(S18:S24)</f>
        <v>2369668</v>
      </c>
      <c r="T25" s="2">
        <f t="shared" ref="T25" si="11">SUM(T18:T24)</f>
        <v>2369668</v>
      </c>
      <c r="U25" s="2">
        <f t="shared" ref="U25" si="12">SUM(U18:U24)</f>
        <v>2369668</v>
      </c>
      <c r="V25" s="2">
        <f t="shared" ref="V25" si="13">SUM(V18:V24)</f>
        <v>2369668</v>
      </c>
      <c r="W25" s="2">
        <f t="shared" ref="W25" si="14">SUM(W18:W24)</f>
        <v>2369668</v>
      </c>
      <c r="X25" s="2">
        <f t="shared" ref="X25" si="15">SUM(X18:X24)</f>
        <v>2369668</v>
      </c>
      <c r="Y25" s="2">
        <f t="shared" ref="Y25" si="16">SUM(Y18:Y24)</f>
        <v>2369668</v>
      </c>
      <c r="Z25" s="2">
        <f t="shared" ref="Z25" si="17">SUM(Z18:Z24)</f>
        <v>2369668</v>
      </c>
      <c r="AA25" s="2">
        <f t="shared" ref="AA25" si="18">SUM(AA18:AA24)</f>
        <v>2369668</v>
      </c>
      <c r="AB25" s="2">
        <f t="shared" ref="AB25" si="19">SUM(AB18:AB24)</f>
        <v>2369668</v>
      </c>
      <c r="AC25" s="2">
        <f t="shared" ref="AC25" si="20">SUM(AC18:AC24)</f>
        <v>2369668</v>
      </c>
      <c r="AD25" s="2">
        <f t="shared" ref="AD25" si="21">SUM(AD18:AD24)</f>
        <v>2369668</v>
      </c>
      <c r="AE25" s="2">
        <f t="shared" ref="AE25" si="22">SUM(AE18:AE24)</f>
        <v>2369668</v>
      </c>
      <c r="AF25" s="2">
        <f t="shared" ref="AF25" si="23">SUM(AF18:AF24)</f>
        <v>2369668</v>
      </c>
      <c r="AG25" s="2">
        <f t="shared" ref="AG25" si="24">SUM(AG18:AG24)</f>
        <v>2369668</v>
      </c>
      <c r="AH25" s="2">
        <f t="shared" ref="AH25" si="25">SUM(AH18:AH24)</f>
        <v>2369668</v>
      </c>
      <c r="AI25" s="2">
        <f t="shared" ref="AI25" si="26">SUM(AI18:AI24)</f>
        <v>2369668</v>
      </c>
      <c r="AJ25" s="2">
        <f t="shared" ref="AJ25" si="27">SUM(AJ18:AJ24)</f>
        <v>2369668</v>
      </c>
      <c r="AK25" s="2">
        <f t="shared" ref="AK25" si="28">SUM(AK18:AK24)</f>
        <v>2369668</v>
      </c>
      <c r="AL25" s="2">
        <f t="shared" ref="AL25" si="29">SUM(AL18:AL24)</f>
        <v>2369668</v>
      </c>
      <c r="AM25" s="2">
        <f t="shared" ref="AM25" si="30">SUM(AM18:AM24)</f>
        <v>2369668</v>
      </c>
      <c r="AN25" s="2">
        <f t="shared" ref="AN25" si="31">SUM(AN18:AN24)</f>
        <v>2369668</v>
      </c>
      <c r="AO25" s="2">
        <f t="shared" ref="AO25" si="32">SUM(AO18:AO24)</f>
        <v>2369668</v>
      </c>
      <c r="AP25" s="2">
        <f t="shared" ref="AP25" si="33">SUM(AP18:AP24)</f>
        <v>2369668</v>
      </c>
      <c r="AQ25" s="2">
        <f t="shared" ref="AQ25" si="34">SUM(AQ18:AQ24)</f>
        <v>2369668</v>
      </c>
      <c r="AR25" s="2">
        <f t="shared" ref="AR25" si="35">SUM(AR18:AR24)</f>
        <v>2369668</v>
      </c>
      <c r="AS25" s="2">
        <f t="shared" ref="AS25" si="36">SUM(AS18:AS24)</f>
        <v>2369668</v>
      </c>
      <c r="AT25" s="2">
        <f t="shared" ref="AT25" si="37">SUM(AT18:AT24)</f>
        <v>2369668</v>
      </c>
      <c r="AU25" s="2">
        <f t="shared" ref="AU25" si="38">SUM(AU18:AU24)</f>
        <v>2369668</v>
      </c>
      <c r="AV25" s="2">
        <f t="shared" ref="AV25" si="39">SUM(AV18:AV24)</f>
        <v>2369668</v>
      </c>
      <c r="AW25" s="2">
        <f t="shared" ref="AW25" si="40">SUM(AW18:AW24)</f>
        <v>2369668</v>
      </c>
      <c r="AX25" s="2">
        <f t="shared" ref="AX25" si="41">SUM(AX18:AX24)</f>
        <v>2369668</v>
      </c>
      <c r="AY25" s="2">
        <f t="shared" ref="AY25" si="42">SUM(AY18:AY24)</f>
        <v>2369668</v>
      </c>
      <c r="AZ25" s="2">
        <f t="shared" ref="AZ25" si="43">SUM(AZ18:AZ24)</f>
        <v>2369668</v>
      </c>
      <c r="BA25" s="2">
        <f t="shared" ref="BA25" si="44">SUM(BA18:BA24)</f>
        <v>2369668</v>
      </c>
      <c r="BB25" s="2">
        <f t="shared" ref="BB25" si="45">SUM(BB18:BB24)</f>
        <v>2369668</v>
      </c>
      <c r="BC25" s="2">
        <f t="shared" ref="BC25" si="46">SUM(BC18:BC24)</f>
        <v>2369668</v>
      </c>
      <c r="BD25" s="2">
        <f t="shared" ref="BD25" si="47">SUM(BD18:BD24)</f>
        <v>2369668</v>
      </c>
    </row>
    <row r="26" spans="1:56" x14ac:dyDescent="0.25">
      <c r="A26" s="21" t="s">
        <v>7</v>
      </c>
      <c r="B26" s="21"/>
      <c r="C26" s="21"/>
      <c r="D26" s="10"/>
      <c r="E26" s="8"/>
      <c r="F26" s="2">
        <f>F17</f>
        <v>95692626</v>
      </c>
      <c r="G26" s="3">
        <f>G25/(1+$C$5)^G9</f>
        <v>2083493.3333333333</v>
      </c>
      <c r="H26" s="3">
        <f t="shared" ref="H26:BD26" si="48">H25/(1+$C$5)^H9</f>
        <v>2149358.7301587299</v>
      </c>
      <c r="I26" s="3">
        <f t="shared" si="48"/>
        <v>2047008.3144368855</v>
      </c>
      <c r="J26" s="3">
        <f t="shared" si="48"/>
        <v>1949531.7280351294</v>
      </c>
      <c r="K26" s="3">
        <f t="shared" si="48"/>
        <v>1856696.8838429803</v>
      </c>
      <c r="L26" s="3">
        <f t="shared" si="48"/>
        <v>1768282.7465171241</v>
      </c>
      <c r="M26" s="3">
        <f t="shared" si="48"/>
        <v>1684078.8062067847</v>
      </c>
      <c r="N26" s="3">
        <f t="shared" si="48"/>
        <v>1603884.5773397952</v>
      </c>
      <c r="O26" s="3">
        <f t="shared" si="48"/>
        <v>1527509.1212759952</v>
      </c>
      <c r="P26" s="3">
        <f t="shared" si="48"/>
        <v>1454770.5916914241</v>
      </c>
      <c r="Q26" s="3">
        <f t="shared" si="48"/>
        <v>1385495.8016108798</v>
      </c>
      <c r="R26" s="3">
        <f t="shared" si="48"/>
        <v>1319519.8110579811</v>
      </c>
      <c r="S26" s="3">
        <f t="shared" si="48"/>
        <v>1256685.5343409341</v>
      </c>
      <c r="T26" s="3">
        <f t="shared" si="48"/>
        <v>1196843.3660389851</v>
      </c>
      <c r="U26" s="3">
        <f t="shared" si="48"/>
        <v>1139850.8247990331</v>
      </c>
      <c r="V26" s="3">
        <f t="shared" si="48"/>
        <v>1085572.2140943173</v>
      </c>
      <c r="W26" s="3">
        <f t="shared" si="48"/>
        <v>1033878.2991374449</v>
      </c>
      <c r="X26" s="3">
        <f t="shared" si="48"/>
        <v>984645.99917851901</v>
      </c>
      <c r="Y26" s="3">
        <f t="shared" si="48"/>
        <v>937758.09445573238</v>
      </c>
      <c r="Z26" s="3">
        <f t="shared" si="48"/>
        <v>893102.94710069755</v>
      </c>
      <c r="AA26" s="3">
        <f t="shared" si="48"/>
        <v>850574.23533399776</v>
      </c>
      <c r="AB26" s="3">
        <f t="shared" si="48"/>
        <v>810070.70031809306</v>
      </c>
      <c r="AC26" s="3">
        <f t="shared" si="48"/>
        <v>771495.90506485046</v>
      </c>
      <c r="AD26" s="3">
        <f t="shared" si="48"/>
        <v>734758.00482366711</v>
      </c>
      <c r="AE26" s="3">
        <f t="shared" si="48"/>
        <v>699769.52840349253</v>
      </c>
      <c r="AF26" s="3">
        <f t="shared" si="48"/>
        <v>666447.16990808805</v>
      </c>
      <c r="AG26" s="3">
        <f t="shared" si="48"/>
        <v>634711.59038865531</v>
      </c>
      <c r="AH26" s="3">
        <f t="shared" si="48"/>
        <v>604487.22894157656</v>
      </c>
      <c r="AI26" s="3">
        <f t="shared" si="48"/>
        <v>575702.1228015013</v>
      </c>
      <c r="AJ26" s="3">
        <f t="shared" si="48"/>
        <v>548287.73600143008</v>
      </c>
      <c r="AK26" s="3">
        <f t="shared" si="48"/>
        <v>522178.79619183793</v>
      </c>
      <c r="AL26" s="3">
        <f t="shared" si="48"/>
        <v>497313.13923032186</v>
      </c>
      <c r="AM26" s="3">
        <f t="shared" si="48"/>
        <v>473631.56117173511</v>
      </c>
      <c r="AN26" s="3">
        <f t="shared" si="48"/>
        <v>451077.67730641441</v>
      </c>
      <c r="AO26" s="3">
        <f t="shared" si="48"/>
        <v>429597.7879108708</v>
      </c>
      <c r="AP26" s="3">
        <f t="shared" si="48"/>
        <v>409140.7503913056</v>
      </c>
      <c r="AQ26" s="3">
        <f t="shared" si="48"/>
        <v>389657.85751552909</v>
      </c>
      <c r="AR26" s="3">
        <f t="shared" si="48"/>
        <v>371102.72144336108</v>
      </c>
      <c r="AS26" s="3">
        <f t="shared" si="48"/>
        <v>353431.16327939148</v>
      </c>
      <c r="AT26" s="3">
        <f t="shared" si="48"/>
        <v>336601.10788513476</v>
      </c>
      <c r="AU26" s="3">
        <f t="shared" si="48"/>
        <v>320572.48370012833</v>
      </c>
      <c r="AV26" s="3">
        <f t="shared" si="48"/>
        <v>305307.12733345554</v>
      </c>
      <c r="AW26" s="3">
        <f t="shared" si="48"/>
        <v>290768.69269852905</v>
      </c>
      <c r="AX26" s="3">
        <f t="shared" si="48"/>
        <v>276922.5644747896</v>
      </c>
      <c r="AY26" s="3">
        <f t="shared" si="48"/>
        <v>263735.77569027577</v>
      </c>
      <c r="AZ26" s="3">
        <f t="shared" si="48"/>
        <v>251176.92922883414</v>
      </c>
      <c r="BA26" s="3">
        <f t="shared" si="48"/>
        <v>239216.12307508005</v>
      </c>
      <c r="BB26" s="3">
        <f t="shared" si="48"/>
        <v>227824.87911912389</v>
      </c>
      <c r="BC26" s="3">
        <f t="shared" si="48"/>
        <v>216976.07535154652</v>
      </c>
      <c r="BD26" s="3">
        <f t="shared" si="48"/>
        <v>206643.88128718716</v>
      </c>
    </row>
    <row r="27" spans="1:56" x14ac:dyDescent="0.25">
      <c r="A27" s="21" t="s">
        <v>8</v>
      </c>
      <c r="B27" s="21"/>
      <c r="C27" s="21"/>
      <c r="D27" s="10"/>
      <c r="E27" s="8"/>
      <c r="F27" s="6">
        <f>SUM($F$26:F26)</f>
        <v>95692626</v>
      </c>
      <c r="G27" s="6">
        <f>SUM($F$26:G26)</f>
        <v>97776119.333333328</v>
      </c>
      <c r="H27" s="6">
        <f>SUM($F$26:H26)</f>
        <v>99925478.06349206</v>
      </c>
      <c r="I27" s="6">
        <f>SUM($F$26:I26)</f>
        <v>101972486.37792894</v>
      </c>
      <c r="J27" s="6">
        <f>SUM($F$26:J26)</f>
        <v>103922018.10596406</v>
      </c>
      <c r="K27" s="6">
        <f>SUM($F$26:K26)</f>
        <v>105778714.98980704</v>
      </c>
      <c r="L27" s="6">
        <f>SUM($F$26:L26)</f>
        <v>107546997.73632416</v>
      </c>
      <c r="M27" s="6">
        <f>SUM($F$26:M26)</f>
        <v>109231076.54253094</v>
      </c>
      <c r="N27" s="6">
        <f>SUM($F$26:N26)</f>
        <v>110834961.11987074</v>
      </c>
      <c r="O27" s="6">
        <f>SUM($F$26:O26)</f>
        <v>112362470.24114673</v>
      </c>
      <c r="P27" s="6">
        <f>SUM($F$26:P26)</f>
        <v>113817240.83283815</v>
      </c>
      <c r="Q27" s="6">
        <f>SUM($F$26:Q26)</f>
        <v>115202736.63444903</v>
      </c>
      <c r="R27" s="6">
        <f>SUM($F$26:R26)</f>
        <v>116522256.44550702</v>
      </c>
      <c r="S27" s="6">
        <f>SUM($F$26:S26)</f>
        <v>117778941.97984795</v>
      </c>
      <c r="T27" s="6">
        <f>SUM($F$26:T26)</f>
        <v>118975785.34588693</v>
      </c>
      <c r="U27" s="6">
        <f>SUM($F$26:U26)</f>
        <v>120115636.17068596</v>
      </c>
      <c r="V27" s="6">
        <f>SUM($F$26:V26)</f>
        <v>121201208.38478027</v>
      </c>
      <c r="W27" s="6">
        <f>SUM($F$26:W26)</f>
        <v>122235086.68391772</v>
      </c>
      <c r="X27" s="6">
        <f>SUM($F$26:X26)</f>
        <v>123219732.68309623</v>
      </c>
      <c r="Y27" s="6">
        <f>SUM($F$26:Y26)</f>
        <v>124157490.77755196</v>
      </c>
      <c r="Z27" s="6">
        <f>SUM($F$26:Z26)</f>
        <v>125050593.72465266</v>
      </c>
      <c r="AA27" s="6">
        <f>SUM($F$26:AA26)</f>
        <v>125901167.95998666</v>
      </c>
      <c r="AB27" s="6">
        <f>SUM($F$26:AB26)</f>
        <v>126711238.66030475</v>
      </c>
      <c r="AC27" s="6">
        <f>SUM($F$26:AC26)</f>
        <v>127482734.56536961</v>
      </c>
      <c r="AD27" s="6">
        <f>SUM($F$26:AD26)</f>
        <v>128217492.57019328</v>
      </c>
      <c r="AE27" s="6">
        <f>SUM($F$26:AE26)</f>
        <v>128917262.09859677</v>
      </c>
      <c r="AF27" s="6">
        <f>SUM($F$26:AF26)</f>
        <v>129583709.26850486</v>
      </c>
      <c r="AG27" s="6">
        <f>SUM($F$26:AG26)</f>
        <v>130218420.85889351</v>
      </c>
      <c r="AH27" s="6">
        <f>SUM($F$26:AH26)</f>
        <v>130822908.08783509</v>
      </c>
      <c r="AI27" s="6">
        <f>SUM($F$26:AI26)</f>
        <v>131398610.21063659</v>
      </c>
      <c r="AJ27" s="6">
        <f>SUM($F$26:AJ26)</f>
        <v>131946897.94663802</v>
      </c>
      <c r="AK27" s="6">
        <f>SUM($F$26:AK26)</f>
        <v>132469076.74282986</v>
      </c>
      <c r="AL27" s="6">
        <f>SUM($F$26:AL26)</f>
        <v>132966389.88206019</v>
      </c>
      <c r="AM27" s="6">
        <f>SUM($F$26:AM26)</f>
        <v>133440021.44323193</v>
      </c>
      <c r="AN27" s="6">
        <f>SUM($F$26:AN26)</f>
        <v>133891099.12053834</v>
      </c>
      <c r="AO27" s="6">
        <f>SUM($F$26:AO26)</f>
        <v>134320696.9084492</v>
      </c>
      <c r="AP27" s="6">
        <f>SUM($F$26:AP26)</f>
        <v>134729837.65884051</v>
      </c>
      <c r="AQ27" s="6">
        <f>SUM($F$26:AQ26)</f>
        <v>135119495.51635605</v>
      </c>
      <c r="AR27" s="6">
        <f>SUM($F$26:AR26)</f>
        <v>135490598.23779941</v>
      </c>
      <c r="AS27" s="6">
        <f>SUM($F$26:AS26)</f>
        <v>135844029.40107879</v>
      </c>
      <c r="AT27" s="6">
        <f>SUM($F$26:AT26)</f>
        <v>136180630.50896391</v>
      </c>
      <c r="AU27" s="6">
        <f>SUM($F$26:AU26)</f>
        <v>136501202.99266404</v>
      </c>
      <c r="AV27" s="6">
        <f>SUM($F$26:AV26)</f>
        <v>136806510.1199975</v>
      </c>
      <c r="AW27" s="6">
        <f>SUM($F$26:AW26)</f>
        <v>137097278.81269604</v>
      </c>
      <c r="AX27" s="6">
        <f>SUM($F$26:AX26)</f>
        <v>137374201.37717083</v>
      </c>
      <c r="AY27" s="6">
        <f>SUM($F$26:AY26)</f>
        <v>137637937.15286112</v>
      </c>
      <c r="AZ27" s="6">
        <f>SUM($F$26:AZ26)</f>
        <v>137889114.08208996</v>
      </c>
      <c r="BA27" s="6">
        <f>SUM($F$26:BA26)</f>
        <v>138128330.20516503</v>
      </c>
      <c r="BB27" s="6">
        <f>SUM($F$26:BB26)</f>
        <v>138356155.08428416</v>
      </c>
      <c r="BC27" s="6">
        <f>SUM($F$26:BC26)</f>
        <v>138573131.15963569</v>
      </c>
      <c r="BD27" s="6">
        <f>SUM($F$26:BD26)</f>
        <v>138779775.04092288</v>
      </c>
    </row>
    <row r="28" spans="1:56" x14ac:dyDescent="0.25">
      <c r="A28" s="20"/>
      <c r="B28" s="20"/>
      <c r="C28" s="20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56" x14ac:dyDescent="0.25">
      <c r="A29" s="20"/>
      <c r="B29" s="20"/>
      <c r="C29" s="20"/>
      <c r="D29" s="8" t="s">
        <v>31</v>
      </c>
      <c r="E29" s="8" t="s">
        <v>32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</row>
    <row r="30" spans="1:56" x14ac:dyDescent="0.25">
      <c r="A30" s="20" t="s">
        <v>9</v>
      </c>
      <c r="B30" s="20"/>
      <c r="C30" s="20"/>
      <c r="D30" s="3">
        <f>AT14-AT27</f>
        <v>-51156259.44339478</v>
      </c>
      <c r="E30" s="3">
        <f>BD14-BD27</f>
        <v>-48320496.00465633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56" x14ac:dyDescent="0.25">
      <c r="A31" s="20" t="s">
        <v>10</v>
      </c>
      <c r="B31" s="20"/>
      <c r="C31" s="20"/>
      <c r="D31" s="1">
        <f>IRR(F35:AT35)</f>
        <v>3.9365749955782015E-3</v>
      </c>
      <c r="E31" s="1">
        <f>IRR(F35:BD35)</f>
        <v>1.258319691205223E-2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56" x14ac:dyDescent="0.25">
      <c r="A32" s="20" t="s">
        <v>11</v>
      </c>
      <c r="B32" s="20"/>
      <c r="C32" s="20"/>
      <c r="D32" s="8">
        <f>D30/AT27</f>
        <v>-0.37565004106826694</v>
      </c>
      <c r="E32" s="7">
        <f>E30/BD27</f>
        <v>-0.34818110917392509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1:56" x14ac:dyDescent="0.25">
      <c r="A33" s="20"/>
      <c r="B33" s="20"/>
      <c r="C33" s="20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1:56" x14ac:dyDescent="0.25">
      <c r="A34" s="20"/>
      <c r="B34" s="20"/>
      <c r="C34" s="20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1:56" x14ac:dyDescent="0.25">
      <c r="A35" s="20" t="s">
        <v>12</v>
      </c>
      <c r="B35" s="20"/>
      <c r="C35" s="20"/>
      <c r="E35" s="8"/>
      <c r="F35" s="2">
        <f>-(F27)</f>
        <v>-95692626</v>
      </c>
      <c r="G35" s="2">
        <f>G12-G25</f>
        <v>2767396</v>
      </c>
      <c r="H35" s="2">
        <f t="shared" ref="H35:P35" si="49">H12-H25</f>
        <v>2585396</v>
      </c>
      <c r="I35" s="2">
        <f t="shared" si="49"/>
        <v>2585396</v>
      </c>
      <c r="J35" s="2">
        <f t="shared" si="49"/>
        <v>2585396</v>
      </c>
      <c r="K35" s="2">
        <f t="shared" si="49"/>
        <v>2585396</v>
      </c>
      <c r="L35" s="2">
        <f t="shared" si="49"/>
        <v>2585396</v>
      </c>
      <c r="M35" s="2">
        <f t="shared" si="49"/>
        <v>2585396</v>
      </c>
      <c r="N35" s="2">
        <f t="shared" si="49"/>
        <v>2585396</v>
      </c>
      <c r="O35" s="2">
        <f t="shared" si="49"/>
        <v>2585396</v>
      </c>
      <c r="P35" s="2">
        <f t="shared" si="49"/>
        <v>2585396</v>
      </c>
      <c r="Q35" s="2">
        <f t="shared" ref="Q35:BD35" si="50">Q12-Q25</f>
        <v>2585396</v>
      </c>
      <c r="R35" s="2">
        <f t="shared" si="50"/>
        <v>2585396</v>
      </c>
      <c r="S35" s="2">
        <f t="shared" si="50"/>
        <v>2585396</v>
      </c>
      <c r="T35" s="2">
        <f t="shared" si="50"/>
        <v>2585396</v>
      </c>
      <c r="U35" s="2">
        <f t="shared" si="50"/>
        <v>2585396</v>
      </c>
      <c r="V35" s="2">
        <f t="shared" si="50"/>
        <v>2585396</v>
      </c>
      <c r="W35" s="2">
        <f t="shared" si="50"/>
        <v>2585396</v>
      </c>
      <c r="X35" s="2">
        <f t="shared" si="50"/>
        <v>2585396</v>
      </c>
      <c r="Y35" s="2">
        <f t="shared" si="50"/>
        <v>2585396</v>
      </c>
      <c r="Z35" s="2">
        <f t="shared" si="50"/>
        <v>2585396</v>
      </c>
      <c r="AA35" s="2">
        <f t="shared" si="50"/>
        <v>2585396</v>
      </c>
      <c r="AB35" s="2">
        <f t="shared" si="50"/>
        <v>2585396</v>
      </c>
      <c r="AC35" s="2">
        <f t="shared" si="50"/>
        <v>2585396</v>
      </c>
      <c r="AD35" s="2">
        <f t="shared" si="50"/>
        <v>2585396</v>
      </c>
      <c r="AE35" s="2">
        <f t="shared" si="50"/>
        <v>2585396</v>
      </c>
      <c r="AF35" s="2">
        <f t="shared" si="50"/>
        <v>2585396</v>
      </c>
      <c r="AG35" s="2">
        <f t="shared" si="50"/>
        <v>2585396</v>
      </c>
      <c r="AH35" s="2">
        <f t="shared" si="50"/>
        <v>2585396</v>
      </c>
      <c r="AI35" s="2">
        <f t="shared" si="50"/>
        <v>2585396</v>
      </c>
      <c r="AJ35" s="2">
        <f t="shared" si="50"/>
        <v>2585396</v>
      </c>
      <c r="AK35" s="2">
        <f t="shared" si="50"/>
        <v>2585396</v>
      </c>
      <c r="AL35" s="2">
        <f t="shared" si="50"/>
        <v>2585396</v>
      </c>
      <c r="AM35" s="2">
        <f t="shared" si="50"/>
        <v>2585396</v>
      </c>
      <c r="AN35" s="2">
        <f t="shared" si="50"/>
        <v>2585396</v>
      </c>
      <c r="AO35" s="2">
        <f t="shared" si="50"/>
        <v>2585396</v>
      </c>
      <c r="AP35" s="2">
        <f t="shared" si="50"/>
        <v>2585396</v>
      </c>
      <c r="AQ35" s="2">
        <f t="shared" si="50"/>
        <v>2585396</v>
      </c>
      <c r="AR35" s="2">
        <f t="shared" si="50"/>
        <v>2585396</v>
      </c>
      <c r="AS35" s="2">
        <f t="shared" si="50"/>
        <v>2585396</v>
      </c>
      <c r="AT35" s="2">
        <f t="shared" si="50"/>
        <v>2585396</v>
      </c>
      <c r="AU35" s="2">
        <f t="shared" si="50"/>
        <v>2585396</v>
      </c>
      <c r="AV35" s="2">
        <f t="shared" si="50"/>
        <v>2585396</v>
      </c>
      <c r="AW35" s="2">
        <f t="shared" si="50"/>
        <v>2585396</v>
      </c>
      <c r="AX35" s="2">
        <f t="shared" si="50"/>
        <v>2585396</v>
      </c>
      <c r="AY35" s="2">
        <f t="shared" si="50"/>
        <v>2585396</v>
      </c>
      <c r="AZ35" s="2">
        <f t="shared" si="50"/>
        <v>2585396</v>
      </c>
      <c r="BA35" s="2">
        <f t="shared" si="50"/>
        <v>2585396</v>
      </c>
      <c r="BB35" s="2">
        <f t="shared" si="50"/>
        <v>2585396</v>
      </c>
      <c r="BC35" s="2">
        <f t="shared" si="50"/>
        <v>2585396</v>
      </c>
      <c r="BD35" s="2">
        <f t="shared" si="50"/>
        <v>2585396</v>
      </c>
    </row>
    <row r="36" spans="1:56" x14ac:dyDescent="0.25">
      <c r="A36" s="20" t="s">
        <v>13</v>
      </c>
      <c r="B36" s="20"/>
      <c r="C36" s="20"/>
      <c r="G36" s="2">
        <f>SUM($G$35:G35)</f>
        <v>2767396</v>
      </c>
      <c r="H36" s="2">
        <f>SUM($G$35:H35)</f>
        <v>5352792</v>
      </c>
      <c r="I36" s="2">
        <f>SUM($G$35:I35)</f>
        <v>7938188</v>
      </c>
      <c r="J36" s="2">
        <f>SUM($G$35:J35)</f>
        <v>10523584</v>
      </c>
      <c r="K36" s="2">
        <f>SUM($G$35:K35)</f>
        <v>13108980</v>
      </c>
      <c r="L36" s="2">
        <f>SUM($G$35:L35)</f>
        <v>15694376</v>
      </c>
      <c r="M36" s="2">
        <f>SUM($G$35:M35)</f>
        <v>18279772</v>
      </c>
      <c r="N36" s="2">
        <f>SUM($G$35:N35)</f>
        <v>20865168</v>
      </c>
      <c r="O36" s="2">
        <f>SUM($G$35:O35)</f>
        <v>23450564</v>
      </c>
      <c r="P36" s="2">
        <f>SUM($G$35:P35)</f>
        <v>26035960</v>
      </c>
      <c r="Q36" s="2">
        <f>SUM($G$35:Q35)</f>
        <v>28621356</v>
      </c>
      <c r="R36" s="2">
        <f>SUM($G$35:R35)</f>
        <v>31206752</v>
      </c>
      <c r="S36" s="2">
        <f>SUM($G$35:S35)</f>
        <v>33792148</v>
      </c>
      <c r="T36" s="2">
        <f>SUM($G$35:T35)</f>
        <v>36377544</v>
      </c>
      <c r="U36" s="2">
        <f>SUM($G$35:U35)</f>
        <v>38962940</v>
      </c>
      <c r="V36" s="2">
        <f>SUM($G$35:V35)</f>
        <v>41548336</v>
      </c>
      <c r="W36" s="2">
        <f>SUM($G$35:W35)</f>
        <v>44133732</v>
      </c>
      <c r="X36" s="2">
        <f>SUM($G$35:X35)</f>
        <v>46719128</v>
      </c>
      <c r="Y36" s="2">
        <f>SUM($G$35:Y35)</f>
        <v>49304524</v>
      </c>
      <c r="Z36" s="2">
        <f>SUM($G$35:Z35)</f>
        <v>51889920</v>
      </c>
      <c r="AA36" s="2">
        <f>SUM($G$35:AA35)</f>
        <v>54475316</v>
      </c>
      <c r="AB36" s="2">
        <f>SUM($G$35:AB35)</f>
        <v>57060712</v>
      </c>
      <c r="AC36" s="2">
        <f>SUM($G$35:AC35)</f>
        <v>59646108</v>
      </c>
      <c r="AD36" s="2">
        <f>SUM($G$35:AD35)</f>
        <v>62231504</v>
      </c>
      <c r="AE36" s="2">
        <f>SUM($G$35:AE35)</f>
        <v>64816900</v>
      </c>
      <c r="AF36" s="2">
        <f>SUM($G$35:AF35)</f>
        <v>67402296</v>
      </c>
      <c r="AG36" s="2">
        <f>SUM($G$35:AG35)</f>
        <v>69987692</v>
      </c>
      <c r="AH36" s="2">
        <f>SUM($G$35:AH35)</f>
        <v>72573088</v>
      </c>
      <c r="AI36" s="2">
        <f>SUM($G$35:AI35)</f>
        <v>75158484</v>
      </c>
      <c r="AJ36" s="2">
        <f>SUM($G$35:AJ35)</f>
        <v>77743880</v>
      </c>
      <c r="AK36" s="2">
        <f>SUM($G$35:AK35)</f>
        <v>80329276</v>
      </c>
      <c r="AL36" s="2">
        <f>SUM($G$35:AL35)</f>
        <v>82914672</v>
      </c>
      <c r="AM36" s="2">
        <f>SUM($G$35:AM35)</f>
        <v>85500068</v>
      </c>
      <c r="AN36" s="2">
        <f>SUM($G$35:AN35)</f>
        <v>88085464</v>
      </c>
      <c r="AO36" s="2">
        <f>SUM($G$35:AO35)</f>
        <v>90670860</v>
      </c>
      <c r="AP36" s="2">
        <f>SUM($G$35:AP35)</f>
        <v>93256256</v>
      </c>
      <c r="AQ36" s="2">
        <f>SUM($G$35:AQ35)</f>
        <v>95841652</v>
      </c>
      <c r="AR36" s="2">
        <f>SUM($G$35:AR35)</f>
        <v>98427048</v>
      </c>
      <c r="AS36" s="2">
        <f>SUM($G$35:AS35)</f>
        <v>101012444</v>
      </c>
      <c r="AT36" s="2">
        <f>SUM($G$35:AT35)</f>
        <v>103597840</v>
      </c>
      <c r="AU36" s="2">
        <f>SUM($G$35:AU35)</f>
        <v>106183236</v>
      </c>
      <c r="AV36" s="2">
        <f>SUM($G$35:AV35)</f>
        <v>108768632</v>
      </c>
      <c r="AW36" s="2">
        <f>SUM($G$35:AW35)</f>
        <v>111354028</v>
      </c>
      <c r="AX36" s="2">
        <f>SUM($G$35:AX35)</f>
        <v>113939424</v>
      </c>
      <c r="AY36" s="2">
        <f>SUM($G$35:AY35)</f>
        <v>116524820</v>
      </c>
      <c r="AZ36" s="2">
        <f>SUM($G$35:AZ35)</f>
        <v>119110216</v>
      </c>
      <c r="BA36" s="2">
        <f>SUM($G$35:BA35)</f>
        <v>121695612</v>
      </c>
      <c r="BB36" s="2">
        <f>SUM($G$35:BB35)</f>
        <v>124281008</v>
      </c>
      <c r="BC36" s="2">
        <f>SUM($G$35:BC35)</f>
        <v>126866404</v>
      </c>
      <c r="BD36" s="2">
        <f>SUM($G$35:BD35)</f>
        <v>129451800</v>
      </c>
    </row>
    <row r="37" spans="1:56" x14ac:dyDescent="0.25">
      <c r="A37" s="20"/>
      <c r="B37" s="20"/>
      <c r="C37" s="20"/>
      <c r="F37" s="2">
        <f>F35</f>
        <v>-95692626</v>
      </c>
      <c r="G37" s="2">
        <f>$F$35+G36</f>
        <v>-92925230</v>
      </c>
      <c r="H37" s="2">
        <f t="shared" ref="H37:P37" si="51">$F$35+H36</f>
        <v>-90339834</v>
      </c>
      <c r="I37" s="2">
        <f t="shared" si="51"/>
        <v>-87754438</v>
      </c>
      <c r="J37" s="2">
        <f t="shared" si="51"/>
        <v>-85169042</v>
      </c>
      <c r="K37" s="2">
        <f t="shared" si="51"/>
        <v>-82583646</v>
      </c>
      <c r="L37" s="2">
        <f t="shared" si="51"/>
        <v>-79998250</v>
      </c>
      <c r="M37" s="2">
        <f t="shared" si="51"/>
        <v>-77412854</v>
      </c>
      <c r="N37" s="2">
        <f t="shared" si="51"/>
        <v>-74827458</v>
      </c>
      <c r="O37" s="2">
        <f t="shared" si="51"/>
        <v>-72242062</v>
      </c>
      <c r="P37" s="2">
        <f t="shared" si="51"/>
        <v>-69656666</v>
      </c>
      <c r="Q37" s="2">
        <f t="shared" ref="Q37:BD37" si="52">$F$35+Q36</f>
        <v>-67071270</v>
      </c>
      <c r="R37" s="2">
        <f t="shared" si="52"/>
        <v>-64485874</v>
      </c>
      <c r="S37" s="2">
        <f t="shared" si="52"/>
        <v>-61900478</v>
      </c>
      <c r="T37" s="2">
        <f t="shared" si="52"/>
        <v>-59315082</v>
      </c>
      <c r="U37" s="2">
        <f t="shared" si="52"/>
        <v>-56729686</v>
      </c>
      <c r="V37" s="2">
        <f t="shared" si="52"/>
        <v>-54144290</v>
      </c>
      <c r="W37" s="2">
        <f t="shared" si="52"/>
        <v>-51558894</v>
      </c>
      <c r="X37" s="2">
        <f t="shared" si="52"/>
        <v>-48973498</v>
      </c>
      <c r="Y37" s="2">
        <f t="shared" si="52"/>
        <v>-46388102</v>
      </c>
      <c r="Z37" s="2">
        <f t="shared" si="52"/>
        <v>-43802706</v>
      </c>
      <c r="AA37" s="2">
        <f t="shared" si="52"/>
        <v>-41217310</v>
      </c>
      <c r="AB37" s="2">
        <f t="shared" si="52"/>
        <v>-38631914</v>
      </c>
      <c r="AC37" s="2">
        <f t="shared" si="52"/>
        <v>-36046518</v>
      </c>
      <c r="AD37" s="2">
        <f t="shared" si="52"/>
        <v>-33461122</v>
      </c>
      <c r="AE37" s="2">
        <f t="shared" si="52"/>
        <v>-30875726</v>
      </c>
      <c r="AF37" s="2">
        <f t="shared" si="52"/>
        <v>-28290330</v>
      </c>
      <c r="AG37" s="2">
        <f t="shared" si="52"/>
        <v>-25704934</v>
      </c>
      <c r="AH37" s="2">
        <f t="shared" si="52"/>
        <v>-23119538</v>
      </c>
      <c r="AI37" s="2">
        <f t="shared" si="52"/>
        <v>-20534142</v>
      </c>
      <c r="AJ37" s="2">
        <f t="shared" si="52"/>
        <v>-17948746</v>
      </c>
      <c r="AK37" s="2">
        <f t="shared" si="52"/>
        <v>-15363350</v>
      </c>
      <c r="AL37" s="2">
        <f t="shared" si="52"/>
        <v>-12777954</v>
      </c>
      <c r="AM37" s="2">
        <f t="shared" si="52"/>
        <v>-10192558</v>
      </c>
      <c r="AN37" s="2">
        <f t="shared" si="52"/>
        <v>-7607162</v>
      </c>
      <c r="AO37" s="2">
        <f t="shared" si="52"/>
        <v>-5021766</v>
      </c>
      <c r="AP37" s="2">
        <f t="shared" si="52"/>
        <v>-2436370</v>
      </c>
      <c r="AQ37" s="2">
        <f t="shared" si="52"/>
        <v>149026</v>
      </c>
      <c r="AR37" s="2">
        <f t="shared" si="52"/>
        <v>2734422</v>
      </c>
      <c r="AS37" s="2">
        <f t="shared" si="52"/>
        <v>5319818</v>
      </c>
      <c r="AT37" s="2">
        <f t="shared" si="52"/>
        <v>7905214</v>
      </c>
      <c r="AU37" s="2">
        <f t="shared" si="52"/>
        <v>10490610</v>
      </c>
      <c r="AV37" s="2">
        <f t="shared" si="52"/>
        <v>13076006</v>
      </c>
      <c r="AW37" s="2">
        <f t="shared" si="52"/>
        <v>15661402</v>
      </c>
      <c r="AX37" s="2">
        <f t="shared" si="52"/>
        <v>18246798</v>
      </c>
      <c r="AY37" s="2">
        <f t="shared" si="52"/>
        <v>20832194</v>
      </c>
      <c r="AZ37" s="2">
        <f t="shared" si="52"/>
        <v>23417590</v>
      </c>
      <c r="BA37" s="2">
        <f t="shared" si="52"/>
        <v>26002986</v>
      </c>
      <c r="BB37" s="2">
        <f t="shared" si="52"/>
        <v>28588382</v>
      </c>
      <c r="BC37" s="2">
        <f t="shared" si="52"/>
        <v>31173778</v>
      </c>
      <c r="BD37" s="2">
        <f t="shared" si="52"/>
        <v>33759174</v>
      </c>
    </row>
    <row r="40" spans="1:56" x14ac:dyDescent="0.25">
      <c r="D40" s="3">
        <f>NPV(C5,G35:BD35)+F35</f>
        <v>-48320496.004656412</v>
      </c>
      <c r="I40" s="8"/>
      <c r="J40" s="8"/>
    </row>
    <row r="41" spans="1:56" x14ac:dyDescent="0.25">
      <c r="D41" s="1">
        <f>IRR(F35:BD35)</f>
        <v>1.258319691205223E-2</v>
      </c>
      <c r="I41" s="8"/>
      <c r="J41" s="8"/>
    </row>
    <row r="42" spans="1:56" x14ac:dyDescent="0.25">
      <c r="F42" s="19"/>
      <c r="G42" s="19"/>
      <c r="I42" s="8"/>
      <c r="J42" s="8"/>
    </row>
    <row r="43" spans="1:56" x14ac:dyDescent="0.25">
      <c r="F43" s="17" t="s">
        <v>1</v>
      </c>
      <c r="I43" s="8"/>
      <c r="J43" s="8"/>
    </row>
    <row r="44" spans="1:56" x14ac:dyDescent="0.25">
      <c r="F44" s="17">
        <v>0</v>
      </c>
      <c r="G44">
        <f t="array" ref="G44:G94">TRANSPOSE(F37:BD37)</f>
        <v>-95692626</v>
      </c>
      <c r="I44" s="8"/>
      <c r="J44" s="8"/>
    </row>
    <row r="45" spans="1:56" x14ac:dyDescent="0.25">
      <c r="D45" s="3"/>
      <c r="F45" s="17">
        <v>1</v>
      </c>
      <c r="G45">
        <v>-92925230</v>
      </c>
      <c r="I45" s="8"/>
      <c r="J45" s="8"/>
    </row>
    <row r="46" spans="1:56" x14ac:dyDescent="0.25">
      <c r="F46" s="17">
        <f>F45+1</f>
        <v>2</v>
      </c>
      <c r="G46">
        <v>-90339834</v>
      </c>
      <c r="I46" s="8"/>
      <c r="J46" s="8"/>
    </row>
    <row r="47" spans="1:56" x14ac:dyDescent="0.25">
      <c r="F47" s="17">
        <f t="shared" ref="F47:F94" si="53">F46+1</f>
        <v>3</v>
      </c>
      <c r="G47">
        <v>-87754438</v>
      </c>
      <c r="I47" s="8"/>
      <c r="J47" s="8"/>
    </row>
    <row r="48" spans="1:56" x14ac:dyDescent="0.25">
      <c r="F48" s="17">
        <f t="shared" si="53"/>
        <v>4</v>
      </c>
      <c r="G48">
        <v>-85169042</v>
      </c>
      <c r="I48" s="8"/>
      <c r="J48" s="8"/>
    </row>
    <row r="49" spans="6:10" x14ac:dyDescent="0.25">
      <c r="F49" s="17">
        <f t="shared" si="53"/>
        <v>5</v>
      </c>
      <c r="G49">
        <v>-82583646</v>
      </c>
      <c r="I49" s="8"/>
      <c r="J49" s="8"/>
    </row>
    <row r="50" spans="6:10" x14ac:dyDescent="0.25">
      <c r="F50" s="17">
        <f t="shared" si="53"/>
        <v>6</v>
      </c>
      <c r="G50">
        <v>-79998250</v>
      </c>
      <c r="I50" s="8"/>
      <c r="J50" s="8"/>
    </row>
    <row r="51" spans="6:10" x14ac:dyDescent="0.25">
      <c r="F51" s="17">
        <f t="shared" si="53"/>
        <v>7</v>
      </c>
      <c r="G51">
        <v>-77412854</v>
      </c>
      <c r="I51" s="8"/>
      <c r="J51" s="8"/>
    </row>
    <row r="52" spans="6:10" x14ac:dyDescent="0.25">
      <c r="F52" s="17">
        <f t="shared" si="53"/>
        <v>8</v>
      </c>
      <c r="G52">
        <v>-74827458</v>
      </c>
      <c r="J52" s="2"/>
    </row>
    <row r="53" spans="6:10" x14ac:dyDescent="0.25">
      <c r="F53" s="17">
        <f t="shared" si="53"/>
        <v>9</v>
      </c>
      <c r="G53">
        <v>-72242062</v>
      </c>
      <c r="J53" s="2"/>
    </row>
    <row r="54" spans="6:10" x14ac:dyDescent="0.25">
      <c r="F54" s="17">
        <f t="shared" si="53"/>
        <v>10</v>
      </c>
      <c r="G54">
        <v>-69656666</v>
      </c>
      <c r="J54" s="2"/>
    </row>
    <row r="55" spans="6:10" x14ac:dyDescent="0.25">
      <c r="F55" s="17">
        <f t="shared" si="53"/>
        <v>11</v>
      </c>
      <c r="G55">
        <v>-67071270</v>
      </c>
      <c r="J55" s="2"/>
    </row>
    <row r="56" spans="6:10" x14ac:dyDescent="0.25">
      <c r="F56" s="17">
        <f t="shared" si="53"/>
        <v>12</v>
      </c>
      <c r="G56">
        <v>-64485874</v>
      </c>
    </row>
    <row r="57" spans="6:10" x14ac:dyDescent="0.25">
      <c r="F57" s="17">
        <f t="shared" si="53"/>
        <v>13</v>
      </c>
      <c r="G57">
        <v>-61900478</v>
      </c>
    </row>
    <row r="58" spans="6:10" x14ac:dyDescent="0.25">
      <c r="F58" s="17">
        <f t="shared" si="53"/>
        <v>14</v>
      </c>
      <c r="G58">
        <v>-59315082</v>
      </c>
    </row>
    <row r="59" spans="6:10" x14ac:dyDescent="0.25">
      <c r="F59" s="17">
        <f t="shared" si="53"/>
        <v>15</v>
      </c>
      <c r="G59">
        <v>-56729686</v>
      </c>
    </row>
    <row r="60" spans="6:10" x14ac:dyDescent="0.25">
      <c r="F60" s="17">
        <f t="shared" si="53"/>
        <v>16</v>
      </c>
      <c r="G60">
        <v>-54144290</v>
      </c>
    </row>
    <row r="61" spans="6:10" x14ac:dyDescent="0.25">
      <c r="F61" s="17">
        <f t="shared" si="53"/>
        <v>17</v>
      </c>
      <c r="G61">
        <v>-51558894</v>
      </c>
    </row>
    <row r="62" spans="6:10" x14ac:dyDescent="0.25">
      <c r="F62" s="17">
        <f t="shared" si="53"/>
        <v>18</v>
      </c>
      <c r="G62">
        <v>-48973498</v>
      </c>
    </row>
    <row r="63" spans="6:10" x14ac:dyDescent="0.25">
      <c r="F63" s="17">
        <f t="shared" si="53"/>
        <v>19</v>
      </c>
      <c r="G63">
        <v>-46388102</v>
      </c>
    </row>
    <row r="64" spans="6:10" x14ac:dyDescent="0.25">
      <c r="F64" s="17">
        <f t="shared" si="53"/>
        <v>20</v>
      </c>
      <c r="G64">
        <v>-43802706</v>
      </c>
    </row>
    <row r="65" spans="6:7" x14ac:dyDescent="0.25">
      <c r="F65" s="17">
        <f t="shared" si="53"/>
        <v>21</v>
      </c>
      <c r="G65">
        <v>-41217310</v>
      </c>
    </row>
    <row r="66" spans="6:7" x14ac:dyDescent="0.25">
      <c r="F66" s="17">
        <f t="shared" si="53"/>
        <v>22</v>
      </c>
      <c r="G66">
        <v>-38631914</v>
      </c>
    </row>
    <row r="67" spans="6:7" x14ac:dyDescent="0.25">
      <c r="F67" s="17">
        <f t="shared" si="53"/>
        <v>23</v>
      </c>
      <c r="G67">
        <v>-36046518</v>
      </c>
    </row>
    <row r="68" spans="6:7" x14ac:dyDescent="0.25">
      <c r="F68" s="17">
        <f t="shared" si="53"/>
        <v>24</v>
      </c>
      <c r="G68">
        <v>-33461122</v>
      </c>
    </row>
    <row r="69" spans="6:7" x14ac:dyDescent="0.25">
      <c r="F69" s="17">
        <f t="shared" si="53"/>
        <v>25</v>
      </c>
      <c r="G69">
        <v>-30875726</v>
      </c>
    </row>
    <row r="70" spans="6:7" x14ac:dyDescent="0.25">
      <c r="F70" s="17">
        <f t="shared" si="53"/>
        <v>26</v>
      </c>
      <c r="G70">
        <v>-28290330</v>
      </c>
    </row>
    <row r="71" spans="6:7" x14ac:dyDescent="0.25">
      <c r="F71" s="17">
        <f>F70+1</f>
        <v>27</v>
      </c>
      <c r="G71">
        <v>-25704934</v>
      </c>
    </row>
    <row r="72" spans="6:7" x14ac:dyDescent="0.25">
      <c r="F72" s="17">
        <f t="shared" si="53"/>
        <v>28</v>
      </c>
      <c r="G72">
        <v>-23119538</v>
      </c>
    </row>
    <row r="73" spans="6:7" x14ac:dyDescent="0.25">
      <c r="F73" s="17">
        <f t="shared" si="53"/>
        <v>29</v>
      </c>
      <c r="G73">
        <v>-20534142</v>
      </c>
    </row>
    <row r="74" spans="6:7" x14ac:dyDescent="0.25">
      <c r="F74" s="17">
        <f t="shared" si="53"/>
        <v>30</v>
      </c>
      <c r="G74">
        <v>-17948746</v>
      </c>
    </row>
    <row r="75" spans="6:7" x14ac:dyDescent="0.25">
      <c r="F75" s="17">
        <f t="shared" si="53"/>
        <v>31</v>
      </c>
      <c r="G75">
        <v>-15363350</v>
      </c>
    </row>
    <row r="76" spans="6:7" x14ac:dyDescent="0.25">
      <c r="F76" s="17">
        <f t="shared" si="53"/>
        <v>32</v>
      </c>
      <c r="G76">
        <v>-12777954</v>
      </c>
    </row>
    <row r="77" spans="6:7" x14ac:dyDescent="0.25">
      <c r="F77" s="17">
        <f t="shared" si="53"/>
        <v>33</v>
      </c>
      <c r="G77">
        <v>-10192558</v>
      </c>
    </row>
    <row r="78" spans="6:7" x14ac:dyDescent="0.25">
      <c r="F78" s="17">
        <f t="shared" si="53"/>
        <v>34</v>
      </c>
      <c r="G78">
        <v>-7607162</v>
      </c>
    </row>
    <row r="79" spans="6:7" x14ac:dyDescent="0.25">
      <c r="F79" s="17">
        <f t="shared" si="53"/>
        <v>35</v>
      </c>
      <c r="G79">
        <v>-5021766</v>
      </c>
    </row>
    <row r="80" spans="6:7" x14ac:dyDescent="0.25">
      <c r="F80" s="17">
        <f t="shared" si="53"/>
        <v>36</v>
      </c>
      <c r="G80">
        <v>-2436370</v>
      </c>
    </row>
    <row r="81" spans="6:7" x14ac:dyDescent="0.25">
      <c r="F81" s="17">
        <f t="shared" si="53"/>
        <v>37</v>
      </c>
      <c r="G81">
        <v>149026</v>
      </c>
    </row>
    <row r="82" spans="6:7" x14ac:dyDescent="0.25">
      <c r="F82" s="17">
        <f t="shared" si="53"/>
        <v>38</v>
      </c>
      <c r="G82">
        <v>2734422</v>
      </c>
    </row>
    <row r="83" spans="6:7" x14ac:dyDescent="0.25">
      <c r="F83" s="17">
        <f t="shared" si="53"/>
        <v>39</v>
      </c>
      <c r="G83">
        <v>5319818</v>
      </c>
    </row>
    <row r="84" spans="6:7" x14ac:dyDescent="0.25">
      <c r="F84" s="17">
        <f t="shared" si="53"/>
        <v>40</v>
      </c>
      <c r="G84">
        <v>7905214</v>
      </c>
    </row>
    <row r="85" spans="6:7" x14ac:dyDescent="0.25">
      <c r="F85" s="17">
        <f t="shared" si="53"/>
        <v>41</v>
      </c>
      <c r="G85">
        <v>10490610</v>
      </c>
    </row>
    <row r="86" spans="6:7" x14ac:dyDescent="0.25">
      <c r="F86" s="17">
        <f>F85+1</f>
        <v>42</v>
      </c>
      <c r="G86">
        <v>13076006</v>
      </c>
    </row>
    <row r="87" spans="6:7" x14ac:dyDescent="0.25">
      <c r="F87" s="17">
        <f t="shared" si="53"/>
        <v>43</v>
      </c>
      <c r="G87">
        <v>15661402</v>
      </c>
    </row>
    <row r="88" spans="6:7" x14ac:dyDescent="0.25">
      <c r="F88" s="17">
        <f t="shared" si="53"/>
        <v>44</v>
      </c>
      <c r="G88">
        <v>18246798</v>
      </c>
    </row>
    <row r="89" spans="6:7" x14ac:dyDescent="0.25">
      <c r="F89" s="17">
        <f t="shared" si="53"/>
        <v>45</v>
      </c>
      <c r="G89">
        <v>20832194</v>
      </c>
    </row>
    <row r="90" spans="6:7" x14ac:dyDescent="0.25">
      <c r="F90" s="17">
        <f t="shared" si="53"/>
        <v>46</v>
      </c>
      <c r="G90">
        <v>23417590</v>
      </c>
    </row>
    <row r="91" spans="6:7" x14ac:dyDescent="0.25">
      <c r="F91" s="17">
        <f t="shared" si="53"/>
        <v>47</v>
      </c>
      <c r="G91">
        <v>26002986</v>
      </c>
    </row>
    <row r="92" spans="6:7" x14ac:dyDescent="0.25">
      <c r="F92" s="17">
        <f t="shared" si="53"/>
        <v>48</v>
      </c>
      <c r="G92">
        <v>28588382</v>
      </c>
    </row>
    <row r="93" spans="6:7" x14ac:dyDescent="0.25">
      <c r="F93" s="17">
        <f t="shared" si="53"/>
        <v>49</v>
      </c>
      <c r="G93">
        <v>31173778</v>
      </c>
    </row>
    <row r="94" spans="6:7" x14ac:dyDescent="0.25">
      <c r="F94" s="17">
        <f t="shared" si="53"/>
        <v>50</v>
      </c>
      <c r="G94">
        <v>33759174</v>
      </c>
    </row>
  </sheetData>
  <mergeCells count="33">
    <mergeCell ref="A12:C12"/>
    <mergeCell ref="A1:J2"/>
    <mergeCell ref="A5:B5"/>
    <mergeCell ref="A7:B7"/>
    <mergeCell ref="A9:C9"/>
    <mergeCell ref="A10:C10"/>
    <mergeCell ref="A11:C11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F42:G42"/>
    <mergeCell ref="A33:C33"/>
    <mergeCell ref="A34:C34"/>
    <mergeCell ref="A35:C35"/>
    <mergeCell ref="A36:C36"/>
    <mergeCell ref="A37:C37"/>
  </mergeCell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97"/>
  <sheetViews>
    <sheetView zoomScale="85" zoomScaleNormal="85" workbookViewId="0">
      <selection activeCell="C6" sqref="C6"/>
    </sheetView>
  </sheetViews>
  <sheetFormatPr defaultRowHeight="15" x14ac:dyDescent="0.25"/>
  <cols>
    <col min="2" max="2" width="41.85546875" customWidth="1"/>
    <col min="3" max="3" width="21.28515625" customWidth="1"/>
    <col min="4" max="4" width="20.140625" customWidth="1"/>
    <col min="5" max="5" width="13.5703125" customWidth="1"/>
    <col min="6" max="6" width="13.7109375" customWidth="1"/>
  </cols>
  <sheetData>
    <row r="1" spans="1:105" x14ac:dyDescent="0.25">
      <c r="A1" s="23" t="s">
        <v>16</v>
      </c>
      <c r="B1" s="23"/>
      <c r="C1" s="23"/>
      <c r="D1" s="23"/>
      <c r="E1" s="23"/>
      <c r="F1" s="23"/>
      <c r="G1" s="23"/>
      <c r="H1" s="23"/>
      <c r="I1" s="23"/>
      <c r="J1" s="23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</row>
    <row r="2" spans="1:105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</row>
    <row r="3" spans="1:105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</row>
    <row r="4" spans="1:105" x14ac:dyDescent="0.2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</row>
    <row r="5" spans="1:105" x14ac:dyDescent="0.25">
      <c r="A5" s="19" t="s">
        <v>28</v>
      </c>
      <c r="B5" s="19"/>
      <c r="C5" s="9">
        <v>0.05</v>
      </c>
      <c r="D5" s="9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</row>
    <row r="6" spans="1:105" x14ac:dyDescent="0.25">
      <c r="A6" s="14"/>
      <c r="B6" s="14"/>
      <c r="C6" s="9"/>
      <c r="D6" s="9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</row>
    <row r="7" spans="1:105" x14ac:dyDescent="0.25">
      <c r="A7" s="19" t="s">
        <v>14</v>
      </c>
      <c r="B7" s="19"/>
      <c r="C7" s="2">
        <v>85692626</v>
      </c>
      <c r="D7" s="2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</row>
    <row r="8" spans="1:105" x14ac:dyDescent="0.2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</row>
    <row r="9" spans="1:105" x14ac:dyDescent="0.25">
      <c r="A9" s="22" t="s">
        <v>0</v>
      </c>
      <c r="B9" s="21"/>
      <c r="C9" s="21"/>
      <c r="D9" s="13"/>
      <c r="E9" s="5" t="s">
        <v>1</v>
      </c>
      <c r="F9" s="5">
        <v>0</v>
      </c>
      <c r="G9" s="5">
        <v>1</v>
      </c>
      <c r="H9" s="5">
        <v>2</v>
      </c>
      <c r="I9" s="5">
        <v>3</v>
      </c>
      <c r="J9" s="5">
        <v>4</v>
      </c>
      <c r="K9" s="5">
        <v>5</v>
      </c>
      <c r="L9" s="5">
        <v>6</v>
      </c>
      <c r="M9" s="5">
        <v>7</v>
      </c>
      <c r="N9" s="5">
        <v>8</v>
      </c>
      <c r="O9" s="5">
        <v>9</v>
      </c>
      <c r="P9" s="5">
        <v>10</v>
      </c>
      <c r="Q9" s="5">
        <v>11</v>
      </c>
      <c r="R9" s="5">
        <v>12</v>
      </c>
      <c r="S9" s="5">
        <v>13</v>
      </c>
      <c r="T9" s="5">
        <v>14</v>
      </c>
      <c r="U9" s="5">
        <v>15</v>
      </c>
      <c r="V9" s="5">
        <v>16</v>
      </c>
      <c r="W9" s="5">
        <v>17</v>
      </c>
      <c r="X9" s="5">
        <v>18</v>
      </c>
      <c r="Y9" s="5">
        <v>19</v>
      </c>
      <c r="Z9" s="5">
        <v>20</v>
      </c>
      <c r="AA9" s="5">
        <v>21</v>
      </c>
      <c r="AB9" s="5">
        <v>22</v>
      </c>
      <c r="AC9" s="5">
        <v>23</v>
      </c>
      <c r="AD9" s="5">
        <v>24</v>
      </c>
      <c r="AE9" s="5">
        <v>25</v>
      </c>
      <c r="AF9" s="5">
        <v>26</v>
      </c>
      <c r="AG9" s="5">
        <v>27</v>
      </c>
      <c r="AH9" s="5">
        <v>28</v>
      </c>
      <c r="AI9" s="5">
        <v>29</v>
      </c>
      <c r="AJ9" s="5">
        <v>30</v>
      </c>
      <c r="AK9" s="5">
        <v>31</v>
      </c>
      <c r="AL9" s="5">
        <v>32</v>
      </c>
      <c r="AM9" s="5">
        <v>33</v>
      </c>
      <c r="AN9" s="5">
        <v>34</v>
      </c>
      <c r="AO9" s="5">
        <v>35</v>
      </c>
      <c r="AP9" s="5">
        <v>36</v>
      </c>
      <c r="AQ9" s="5">
        <v>37</v>
      </c>
      <c r="AR9" s="5">
        <v>38</v>
      </c>
      <c r="AS9" s="5">
        <v>39</v>
      </c>
      <c r="AT9" s="5">
        <v>40</v>
      </c>
      <c r="AU9" s="5">
        <v>41</v>
      </c>
      <c r="AV9" s="5">
        <v>42</v>
      </c>
      <c r="AW9" s="5">
        <v>43</v>
      </c>
      <c r="AX9" s="5">
        <v>44</v>
      </c>
      <c r="AY9" s="5">
        <v>45</v>
      </c>
      <c r="AZ9" s="5">
        <v>46</v>
      </c>
      <c r="BA9" s="5">
        <v>47</v>
      </c>
      <c r="BB9" s="5">
        <v>48</v>
      </c>
      <c r="BC9" s="5">
        <v>49</v>
      </c>
      <c r="BD9" s="5">
        <v>50</v>
      </c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</row>
    <row r="10" spans="1:105" x14ac:dyDescent="0.25">
      <c r="A10" s="24" t="s">
        <v>29</v>
      </c>
      <c r="B10" s="22"/>
      <c r="C10" s="22"/>
      <c r="D10" s="13"/>
      <c r="E10" s="16"/>
      <c r="F10" s="16"/>
      <c r="G10" s="2">
        <v>2861880</v>
      </c>
      <c r="H10" s="2">
        <v>2861880</v>
      </c>
      <c r="I10" s="2">
        <v>2861880</v>
      </c>
      <c r="J10" s="2">
        <v>2861880</v>
      </c>
      <c r="K10" s="2">
        <v>2861880</v>
      </c>
      <c r="L10" s="2">
        <v>2861880</v>
      </c>
      <c r="M10" s="2">
        <v>2861880</v>
      </c>
      <c r="N10" s="2">
        <v>2861880</v>
      </c>
      <c r="O10" s="2">
        <v>2861880</v>
      </c>
      <c r="P10" s="2">
        <v>2861880</v>
      </c>
      <c r="Q10" s="2">
        <v>2861880</v>
      </c>
      <c r="R10" s="2">
        <v>2861880</v>
      </c>
      <c r="S10" s="2">
        <v>2861880</v>
      </c>
      <c r="T10" s="2">
        <v>2861880</v>
      </c>
      <c r="U10" s="2">
        <v>2861880</v>
      </c>
      <c r="V10" s="2">
        <v>2861880</v>
      </c>
      <c r="W10" s="2">
        <v>2861880</v>
      </c>
      <c r="X10" s="2">
        <v>2861880</v>
      </c>
      <c r="Y10" s="2">
        <v>2861880</v>
      </c>
      <c r="Z10" s="2">
        <v>2861880</v>
      </c>
      <c r="AA10" s="2">
        <v>2861880</v>
      </c>
      <c r="AB10" s="2">
        <v>2861880</v>
      </c>
      <c r="AC10" s="2">
        <v>2861880</v>
      </c>
      <c r="AD10" s="2">
        <v>2861880</v>
      </c>
      <c r="AE10" s="2">
        <v>2861880</v>
      </c>
      <c r="AF10" s="2">
        <v>2861880</v>
      </c>
      <c r="AG10" s="2">
        <v>2861880</v>
      </c>
      <c r="AH10" s="2">
        <v>2861880</v>
      </c>
      <c r="AI10" s="2">
        <v>2861880</v>
      </c>
      <c r="AJ10" s="2">
        <v>2861880</v>
      </c>
      <c r="AK10" s="2">
        <v>2861880</v>
      </c>
      <c r="AL10" s="2">
        <v>2861880</v>
      </c>
      <c r="AM10" s="2">
        <v>2861880</v>
      </c>
      <c r="AN10" s="2">
        <v>2861880</v>
      </c>
      <c r="AO10" s="2">
        <v>2861880</v>
      </c>
      <c r="AP10" s="2">
        <v>2861880</v>
      </c>
      <c r="AQ10" s="2">
        <v>2861880</v>
      </c>
      <c r="AR10" s="2">
        <v>2861880</v>
      </c>
      <c r="AS10" s="2">
        <v>2861880</v>
      </c>
      <c r="AT10" s="2">
        <v>2861880</v>
      </c>
      <c r="AU10" s="2">
        <v>2861880</v>
      </c>
      <c r="AV10" s="2">
        <v>2861880</v>
      </c>
      <c r="AW10" s="2">
        <v>2861880</v>
      </c>
      <c r="AX10" s="2">
        <v>2861880</v>
      </c>
      <c r="AY10" s="2">
        <v>2861880</v>
      </c>
      <c r="AZ10" s="2">
        <v>2861880</v>
      </c>
      <c r="BA10" s="2">
        <v>2861880</v>
      </c>
      <c r="BB10" s="2">
        <v>2861880</v>
      </c>
      <c r="BC10" s="2">
        <v>2861880</v>
      </c>
      <c r="BD10" s="2">
        <v>2861880</v>
      </c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</row>
    <row r="11" spans="1:105" x14ac:dyDescent="0.25">
      <c r="A11" s="24" t="s">
        <v>27</v>
      </c>
      <c r="B11" s="22"/>
      <c r="C11" s="22"/>
      <c r="D11" s="13"/>
      <c r="E11" s="16"/>
      <c r="F11" s="16"/>
      <c r="G11" s="18">
        <v>2093184</v>
      </c>
      <c r="H11" s="18">
        <v>2093184</v>
      </c>
      <c r="I11" s="18">
        <v>2093184</v>
      </c>
      <c r="J11" s="18">
        <v>2093184</v>
      </c>
      <c r="K11" s="18">
        <v>2093184</v>
      </c>
      <c r="L11" s="18">
        <v>2093184</v>
      </c>
      <c r="M11" s="18">
        <v>2093184</v>
      </c>
      <c r="N11" s="18">
        <v>2093184</v>
      </c>
      <c r="O11" s="18">
        <v>2093184</v>
      </c>
      <c r="P11" s="18">
        <v>2093184</v>
      </c>
      <c r="Q11" s="18">
        <v>2093184</v>
      </c>
      <c r="R11" s="18">
        <v>2093184</v>
      </c>
      <c r="S11" s="18">
        <v>2093184</v>
      </c>
      <c r="T11" s="18">
        <v>2093184</v>
      </c>
      <c r="U11" s="18">
        <v>2093184</v>
      </c>
      <c r="V11" s="18">
        <v>2093184</v>
      </c>
      <c r="W11" s="18">
        <v>2093184</v>
      </c>
      <c r="X11" s="18">
        <v>2093184</v>
      </c>
      <c r="Y11" s="18">
        <v>2093184</v>
      </c>
      <c r="Z11" s="18">
        <v>2093184</v>
      </c>
      <c r="AA11" s="18">
        <v>2093184</v>
      </c>
      <c r="AB11" s="18">
        <v>2093184</v>
      </c>
      <c r="AC11" s="18">
        <v>2093184</v>
      </c>
      <c r="AD11" s="18">
        <v>2093184</v>
      </c>
      <c r="AE11" s="18">
        <v>2093184</v>
      </c>
      <c r="AF11" s="18">
        <v>2093184</v>
      </c>
      <c r="AG11" s="18">
        <v>2093184</v>
      </c>
      <c r="AH11" s="18">
        <v>2093184</v>
      </c>
      <c r="AI11" s="18">
        <v>2093184</v>
      </c>
      <c r="AJ11" s="18">
        <v>2093184</v>
      </c>
      <c r="AK11" s="18">
        <v>2093184</v>
      </c>
      <c r="AL11" s="18">
        <v>2093184</v>
      </c>
      <c r="AM11" s="18">
        <v>2093184</v>
      </c>
      <c r="AN11" s="18">
        <v>2093184</v>
      </c>
      <c r="AO11" s="18">
        <v>2093184</v>
      </c>
      <c r="AP11" s="18">
        <v>2093184</v>
      </c>
      <c r="AQ11" s="18">
        <v>2093184</v>
      </c>
      <c r="AR11" s="18">
        <v>2093184</v>
      </c>
      <c r="AS11" s="18">
        <v>2093184</v>
      </c>
      <c r="AT11" s="18">
        <v>2093184</v>
      </c>
      <c r="AU11" s="18">
        <v>2093184</v>
      </c>
      <c r="AV11" s="18">
        <v>2093184</v>
      </c>
      <c r="AW11" s="18">
        <v>2093184</v>
      </c>
      <c r="AX11" s="18">
        <v>2093184</v>
      </c>
      <c r="AY11" s="18">
        <v>2093184</v>
      </c>
      <c r="AZ11" s="18">
        <v>2093184</v>
      </c>
      <c r="BA11" s="18">
        <v>2093184</v>
      </c>
      <c r="BB11" s="18">
        <v>2093184</v>
      </c>
      <c r="BC11" s="18">
        <v>2093184</v>
      </c>
      <c r="BD11" s="18">
        <v>2093184</v>
      </c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</row>
    <row r="12" spans="1:105" x14ac:dyDescent="0.25">
      <c r="A12" s="21" t="s">
        <v>15</v>
      </c>
      <c r="B12" s="21"/>
      <c r="C12" s="21"/>
      <c r="D12" s="13"/>
      <c r="E12" s="16"/>
      <c r="F12" s="16"/>
      <c r="G12" s="2">
        <f>G10+G11</f>
        <v>4955064</v>
      </c>
      <c r="H12" s="2">
        <f t="shared" ref="H12:BD12" si="0">H10+H11</f>
        <v>4955064</v>
      </c>
      <c r="I12" s="2">
        <f t="shared" si="0"/>
        <v>4955064</v>
      </c>
      <c r="J12" s="2">
        <f t="shared" si="0"/>
        <v>4955064</v>
      </c>
      <c r="K12" s="2">
        <f t="shared" si="0"/>
        <v>4955064</v>
      </c>
      <c r="L12" s="2">
        <f t="shared" si="0"/>
        <v>4955064</v>
      </c>
      <c r="M12" s="2">
        <f t="shared" si="0"/>
        <v>4955064</v>
      </c>
      <c r="N12" s="2">
        <f t="shared" si="0"/>
        <v>4955064</v>
      </c>
      <c r="O12" s="2">
        <f t="shared" si="0"/>
        <v>4955064</v>
      </c>
      <c r="P12" s="2">
        <f t="shared" si="0"/>
        <v>4955064</v>
      </c>
      <c r="Q12" s="2">
        <f t="shared" si="0"/>
        <v>4955064</v>
      </c>
      <c r="R12" s="2">
        <f t="shared" si="0"/>
        <v>4955064</v>
      </c>
      <c r="S12" s="2">
        <f t="shared" si="0"/>
        <v>4955064</v>
      </c>
      <c r="T12" s="2">
        <f t="shared" si="0"/>
        <v>4955064</v>
      </c>
      <c r="U12" s="2">
        <f t="shared" si="0"/>
        <v>4955064</v>
      </c>
      <c r="V12" s="2">
        <f t="shared" si="0"/>
        <v>4955064</v>
      </c>
      <c r="W12" s="2">
        <f t="shared" si="0"/>
        <v>4955064</v>
      </c>
      <c r="X12" s="2">
        <f t="shared" si="0"/>
        <v>4955064</v>
      </c>
      <c r="Y12" s="2">
        <f t="shared" si="0"/>
        <v>4955064</v>
      </c>
      <c r="Z12" s="2">
        <f t="shared" si="0"/>
        <v>4955064</v>
      </c>
      <c r="AA12" s="2">
        <f t="shared" si="0"/>
        <v>4955064</v>
      </c>
      <c r="AB12" s="2">
        <f t="shared" si="0"/>
        <v>4955064</v>
      </c>
      <c r="AC12" s="2">
        <f t="shared" si="0"/>
        <v>4955064</v>
      </c>
      <c r="AD12" s="2">
        <f t="shared" si="0"/>
        <v>4955064</v>
      </c>
      <c r="AE12" s="2">
        <f t="shared" si="0"/>
        <v>4955064</v>
      </c>
      <c r="AF12" s="2">
        <f t="shared" si="0"/>
        <v>4955064</v>
      </c>
      <c r="AG12" s="2">
        <f t="shared" si="0"/>
        <v>4955064</v>
      </c>
      <c r="AH12" s="2">
        <f t="shared" si="0"/>
        <v>4955064</v>
      </c>
      <c r="AI12" s="2">
        <f t="shared" si="0"/>
        <v>4955064</v>
      </c>
      <c r="AJ12" s="2">
        <f t="shared" si="0"/>
        <v>4955064</v>
      </c>
      <c r="AK12" s="2">
        <f t="shared" si="0"/>
        <v>4955064</v>
      </c>
      <c r="AL12" s="2">
        <f t="shared" si="0"/>
        <v>4955064</v>
      </c>
      <c r="AM12" s="2">
        <f t="shared" si="0"/>
        <v>4955064</v>
      </c>
      <c r="AN12" s="2">
        <f t="shared" si="0"/>
        <v>4955064</v>
      </c>
      <c r="AO12" s="2">
        <f t="shared" si="0"/>
        <v>4955064</v>
      </c>
      <c r="AP12" s="2">
        <f t="shared" si="0"/>
        <v>4955064</v>
      </c>
      <c r="AQ12" s="2">
        <f t="shared" si="0"/>
        <v>4955064</v>
      </c>
      <c r="AR12" s="2">
        <f t="shared" si="0"/>
        <v>4955064</v>
      </c>
      <c r="AS12" s="2">
        <f t="shared" si="0"/>
        <v>4955064</v>
      </c>
      <c r="AT12" s="2">
        <f t="shared" si="0"/>
        <v>4955064</v>
      </c>
      <c r="AU12" s="2">
        <f t="shared" si="0"/>
        <v>4955064</v>
      </c>
      <c r="AV12" s="2">
        <f t="shared" si="0"/>
        <v>4955064</v>
      </c>
      <c r="AW12" s="2">
        <f t="shared" si="0"/>
        <v>4955064</v>
      </c>
      <c r="AX12" s="2">
        <f t="shared" si="0"/>
        <v>4955064</v>
      </c>
      <c r="AY12" s="2">
        <f t="shared" si="0"/>
        <v>4955064</v>
      </c>
      <c r="AZ12" s="2">
        <f t="shared" si="0"/>
        <v>4955064</v>
      </c>
      <c r="BA12" s="2">
        <f t="shared" si="0"/>
        <v>4955064</v>
      </c>
      <c r="BB12" s="2">
        <f t="shared" si="0"/>
        <v>4955064</v>
      </c>
      <c r="BC12" s="2">
        <f t="shared" si="0"/>
        <v>4955064</v>
      </c>
      <c r="BD12" s="2">
        <f t="shared" si="0"/>
        <v>4955064</v>
      </c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</row>
    <row r="13" spans="1:105" x14ac:dyDescent="0.25">
      <c r="A13" s="21" t="s">
        <v>2</v>
      </c>
      <c r="B13" s="21"/>
      <c r="C13" s="21"/>
      <c r="D13" s="13"/>
      <c r="E13" s="16"/>
      <c r="F13" s="16"/>
      <c r="G13" s="3">
        <f>G12/(1+$C$5)^G9</f>
        <v>4719108.5714285709</v>
      </c>
      <c r="H13" s="3">
        <f t="shared" ref="H13:BD13" si="1">H12/(1+$C$5)^H9</f>
        <v>4494389.115646258</v>
      </c>
      <c r="I13" s="3">
        <f t="shared" si="1"/>
        <v>4280370.5863297693</v>
      </c>
      <c r="J13" s="3">
        <f t="shared" si="1"/>
        <v>4076543.4155521621</v>
      </c>
      <c r="K13" s="3">
        <f t="shared" si="1"/>
        <v>3882422.3005258683</v>
      </c>
      <c r="L13" s="3">
        <f t="shared" si="1"/>
        <v>3697545.0481198747</v>
      </c>
      <c r="M13" s="3">
        <f t="shared" si="1"/>
        <v>3521471.47439988</v>
      </c>
      <c r="N13" s="3">
        <f t="shared" si="1"/>
        <v>3353782.3565713149</v>
      </c>
      <c r="O13" s="3">
        <f t="shared" si="1"/>
        <v>3194078.4348298237</v>
      </c>
      <c r="P13" s="3">
        <f t="shared" si="1"/>
        <v>3041979.4617426889</v>
      </c>
      <c r="Q13" s="3">
        <f t="shared" si="1"/>
        <v>2897123.2968977988</v>
      </c>
      <c r="R13" s="3">
        <f t="shared" si="1"/>
        <v>2759165.0446645706</v>
      </c>
      <c r="S13" s="3">
        <f t="shared" si="1"/>
        <v>2627776.2330138762</v>
      </c>
      <c r="T13" s="3">
        <f t="shared" si="1"/>
        <v>2502644.0314417877</v>
      </c>
      <c r="U13" s="3">
        <f t="shared" si="1"/>
        <v>2383470.5061350353</v>
      </c>
      <c r="V13" s="3">
        <f t="shared" si="1"/>
        <v>2269971.9106047954</v>
      </c>
      <c r="W13" s="3">
        <f t="shared" si="1"/>
        <v>2161878.010099805</v>
      </c>
      <c r="X13" s="3">
        <f t="shared" si="1"/>
        <v>2058931.4381902905</v>
      </c>
      <c r="Y13" s="3">
        <f t="shared" si="1"/>
        <v>1960887.0839907529</v>
      </c>
      <c r="Z13" s="3">
        <f t="shared" si="1"/>
        <v>1867511.5085626219</v>
      </c>
      <c r="AA13" s="3">
        <f t="shared" si="1"/>
        <v>1778582.389107259</v>
      </c>
      <c r="AB13" s="3">
        <f t="shared" si="1"/>
        <v>1693887.9896259611</v>
      </c>
      <c r="AC13" s="3">
        <f t="shared" si="1"/>
        <v>1613226.6567866292</v>
      </c>
      <c r="AD13" s="3">
        <f t="shared" si="1"/>
        <v>1536406.3397967899</v>
      </c>
      <c r="AE13" s="3">
        <f t="shared" si="1"/>
        <v>1463244.1331397998</v>
      </c>
      <c r="AF13" s="3">
        <f t="shared" si="1"/>
        <v>1393565.8410855236</v>
      </c>
      <c r="AG13" s="3">
        <f t="shared" si="1"/>
        <v>1327205.5629385938</v>
      </c>
      <c r="AH13" s="3">
        <f t="shared" si="1"/>
        <v>1264005.2980367562</v>
      </c>
      <c r="AI13" s="3">
        <f t="shared" si="1"/>
        <v>1203814.5695588151</v>
      </c>
      <c r="AJ13" s="3">
        <f t="shared" si="1"/>
        <v>1146490.0662464912</v>
      </c>
      <c r="AK13" s="3">
        <f t="shared" si="1"/>
        <v>1091895.3011871339</v>
      </c>
      <c r="AL13" s="3">
        <f t="shared" si="1"/>
        <v>1039900.2868448895</v>
      </c>
      <c r="AM13" s="3">
        <f t="shared" si="1"/>
        <v>990381.22556656145</v>
      </c>
      <c r="AN13" s="3">
        <f t="shared" si="1"/>
        <v>943220.21482529666</v>
      </c>
      <c r="AO13" s="3">
        <f t="shared" si="1"/>
        <v>898304.9665002824</v>
      </c>
      <c r="AP13" s="3">
        <f t="shared" si="1"/>
        <v>855528.5395240786</v>
      </c>
      <c r="AQ13" s="3">
        <f t="shared" si="1"/>
        <v>814789.0852610271</v>
      </c>
      <c r="AR13" s="3">
        <f t="shared" si="1"/>
        <v>775989.60501050216</v>
      </c>
      <c r="AS13" s="3">
        <f t="shared" si="1"/>
        <v>739037.71905762097</v>
      </c>
      <c r="AT13" s="3">
        <f t="shared" si="1"/>
        <v>703845.44672154391</v>
      </c>
      <c r="AU13" s="3">
        <f t="shared" si="1"/>
        <v>670328.99687766074</v>
      </c>
      <c r="AV13" s="3">
        <f t="shared" si="1"/>
        <v>638408.56845491508</v>
      </c>
      <c r="AW13" s="3">
        <f t="shared" si="1"/>
        <v>608008.16043325234</v>
      </c>
      <c r="AX13" s="3">
        <f t="shared" si="1"/>
        <v>579055.39088881179</v>
      </c>
      <c r="AY13" s="3">
        <f t="shared" si="1"/>
        <v>551481.32465601119</v>
      </c>
      <c r="AZ13" s="3">
        <f t="shared" si="1"/>
        <v>525220.30919620127</v>
      </c>
      <c r="BA13" s="3">
        <f t="shared" si="1"/>
        <v>500209.81828209624</v>
      </c>
      <c r="BB13" s="3">
        <f t="shared" si="1"/>
        <v>476390.30312580598</v>
      </c>
      <c r="BC13" s="3">
        <f t="shared" si="1"/>
        <v>453705.05059600569</v>
      </c>
      <c r="BD13" s="3">
        <f t="shared" si="1"/>
        <v>432100.04818667204</v>
      </c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</row>
    <row r="14" spans="1:105" x14ac:dyDescent="0.25">
      <c r="A14" s="21" t="s">
        <v>3</v>
      </c>
      <c r="B14" s="21"/>
      <c r="C14" s="21"/>
      <c r="D14" s="13"/>
      <c r="E14" s="16"/>
      <c r="F14" s="16"/>
      <c r="G14" s="4">
        <f>SUM($G$13:G13)</f>
        <v>4719108.5714285709</v>
      </c>
      <c r="H14" s="4">
        <f>SUM($G$13:H13)</f>
        <v>9213497.6870748289</v>
      </c>
      <c r="I14" s="4">
        <f>SUM($G$13:I13)</f>
        <v>13493868.273404598</v>
      </c>
      <c r="J14" s="4">
        <f>SUM($G$13:J13)</f>
        <v>17570411.68895676</v>
      </c>
      <c r="K14" s="4">
        <f>SUM($G$13:K13)</f>
        <v>21452833.989482626</v>
      </c>
      <c r="L14" s="4">
        <f>SUM($G$13:L13)</f>
        <v>25150379.037602499</v>
      </c>
      <c r="M14" s="4">
        <f>SUM($G$13:M13)</f>
        <v>28671850.512002379</v>
      </c>
      <c r="N14" s="4">
        <f>SUM($G$13:N13)</f>
        <v>32025632.868573695</v>
      </c>
      <c r="O14" s="4">
        <f>SUM($G$13:O13)</f>
        <v>35219711.303403519</v>
      </c>
      <c r="P14" s="4">
        <f>SUM($G$13:P13)</f>
        <v>38261690.765146211</v>
      </c>
      <c r="Q14" s="4">
        <f>SUM($G$13:Q13)</f>
        <v>41158814.06204401</v>
      </c>
      <c r="R14" s="4">
        <f>SUM($G$13:R13)</f>
        <v>43917979.106708579</v>
      </c>
      <c r="S14" s="4">
        <f>SUM($G$13:S13)</f>
        <v>46545755.339722455</v>
      </c>
      <c r="T14" s="4">
        <f>SUM($G$13:T13)</f>
        <v>49048399.37116424</v>
      </c>
      <c r="U14" s="4">
        <f>SUM($G$13:U13)</f>
        <v>51431869.877299279</v>
      </c>
      <c r="V14" s="4">
        <f>SUM($G$13:V13)</f>
        <v>53701841.787904076</v>
      </c>
      <c r="W14" s="4">
        <f>SUM($G$13:W13)</f>
        <v>55863719.798003882</v>
      </c>
      <c r="X14" s="4">
        <f>SUM($G$13:X13)</f>
        <v>57922651.236194171</v>
      </c>
      <c r="Y14" s="4">
        <f>SUM($G$13:Y13)</f>
        <v>59883538.320184924</v>
      </c>
      <c r="Z14" s="4">
        <f>SUM($G$13:Z13)</f>
        <v>61751049.828747548</v>
      </c>
      <c r="AA14" s="4">
        <f>SUM($G$13:AA13)</f>
        <v>63529632.217854805</v>
      </c>
      <c r="AB14" s="4">
        <f>SUM($G$13:AB13)</f>
        <v>65223520.207480766</v>
      </c>
      <c r="AC14" s="4">
        <f>SUM($G$13:AC13)</f>
        <v>66836746.864267394</v>
      </c>
      <c r="AD14" s="4">
        <f>SUM($G$13:AD13)</f>
        <v>68373153.20406419</v>
      </c>
      <c r="AE14" s="4">
        <f>SUM($G$13:AE13)</f>
        <v>69836397.337203994</v>
      </c>
      <c r="AF14" s="4">
        <f>SUM($G$13:AF13)</f>
        <v>71229963.178289518</v>
      </c>
      <c r="AG14" s="4">
        <f>SUM($G$13:AG13)</f>
        <v>72557168.741228119</v>
      </c>
      <c r="AH14" s="4">
        <f>SUM($G$13:AH13)</f>
        <v>73821174.039264873</v>
      </c>
      <c r="AI14" s="4">
        <f>SUM($G$13:AI13)</f>
        <v>75024988.608823687</v>
      </c>
      <c r="AJ14" s="4">
        <f>SUM($G$13:AJ13)</f>
        <v>76171478.675070181</v>
      </c>
      <c r="AK14" s="4">
        <f>SUM($G$13:AK13)</f>
        <v>77263373.976257309</v>
      </c>
      <c r="AL14" s="4">
        <f>SUM($G$13:AL13)</f>
        <v>78303274.263102204</v>
      </c>
      <c r="AM14" s="4">
        <f>SUM($G$13:AM13)</f>
        <v>79293655.48866877</v>
      </c>
      <c r="AN14" s="4">
        <f>SUM($G$13:AN13)</f>
        <v>80236875.703494072</v>
      </c>
      <c r="AO14" s="4">
        <f>SUM($G$13:AO13)</f>
        <v>81135180.669994354</v>
      </c>
      <c r="AP14" s="4">
        <f>SUM($G$13:AP13)</f>
        <v>81990709.209518433</v>
      </c>
      <c r="AQ14" s="4">
        <f>SUM($G$13:AQ13)</f>
        <v>82805498.294779465</v>
      </c>
      <c r="AR14" s="4">
        <f>SUM($G$13:AR13)</f>
        <v>83581487.899789974</v>
      </c>
      <c r="AS14" s="4">
        <f>SUM($G$13:AS13)</f>
        <v>84320525.618847594</v>
      </c>
      <c r="AT14" s="4">
        <f>SUM($G$13:AT13)</f>
        <v>85024371.065569133</v>
      </c>
      <c r="AU14" s="4">
        <f>SUM($G$13:AU13)</f>
        <v>85694700.062446788</v>
      </c>
      <c r="AV14" s="4">
        <f>SUM($G$13:AV13)</f>
        <v>86333108.630901709</v>
      </c>
      <c r="AW14" s="4">
        <f>SUM($G$13:AW13)</f>
        <v>86941116.791334957</v>
      </c>
      <c r="AX14" s="4">
        <f>SUM($G$13:AX13)</f>
        <v>87520172.182223767</v>
      </c>
      <c r="AY14" s="4">
        <f>SUM($G$13:AY13)</f>
        <v>88071653.506879777</v>
      </c>
      <c r="AZ14" s="4">
        <f>SUM($G$13:AZ13)</f>
        <v>88596873.816075981</v>
      </c>
      <c r="BA14" s="4">
        <f>SUM($G$13:BA13)</f>
        <v>89097083.634358078</v>
      </c>
      <c r="BB14" s="4">
        <f>SUM($G$13:BB13)</f>
        <v>89573473.937483877</v>
      </c>
      <c r="BC14" s="4">
        <f>SUM($G$13:BC13)</f>
        <v>90027178.988079876</v>
      </c>
      <c r="BD14" s="4">
        <f>SUM($G$13:BD13)</f>
        <v>90459279.03626655</v>
      </c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</row>
    <row r="15" spans="1:105" x14ac:dyDescent="0.25">
      <c r="A15" s="21"/>
      <c r="B15" s="21"/>
      <c r="C15" s="21"/>
      <c r="D15" s="13"/>
      <c r="E15" s="16"/>
      <c r="F15" s="16"/>
      <c r="G15" s="3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</row>
    <row r="16" spans="1:105" x14ac:dyDescent="0.25">
      <c r="A16" s="22" t="s">
        <v>4</v>
      </c>
      <c r="B16" s="22"/>
      <c r="C16" s="22"/>
      <c r="D16" s="15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</row>
    <row r="17" spans="1:105" x14ac:dyDescent="0.25">
      <c r="A17" s="21" t="s">
        <v>5</v>
      </c>
      <c r="B17" s="21"/>
      <c r="C17" s="21"/>
      <c r="D17" s="16"/>
      <c r="E17" s="16"/>
      <c r="F17" s="2">
        <f>C7</f>
        <v>85692626</v>
      </c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</row>
    <row r="18" spans="1:105" x14ac:dyDescent="0.25">
      <c r="A18" s="21" t="s">
        <v>17</v>
      </c>
      <c r="B18" s="21"/>
      <c r="C18" s="21"/>
      <c r="D18" s="13" t="s">
        <v>22</v>
      </c>
      <c r="E18" s="16"/>
      <c r="F18" s="16"/>
      <c r="G18" s="2">
        <f>0.6*72680</f>
        <v>43608</v>
      </c>
      <c r="H18" s="2">
        <f t="shared" ref="H18:BD18" si="2">0.6*72680</f>
        <v>43608</v>
      </c>
      <c r="I18" s="2">
        <f t="shared" si="2"/>
        <v>43608</v>
      </c>
      <c r="J18" s="2">
        <f t="shared" si="2"/>
        <v>43608</v>
      </c>
      <c r="K18" s="2">
        <f t="shared" si="2"/>
        <v>43608</v>
      </c>
      <c r="L18" s="2">
        <f t="shared" si="2"/>
        <v>43608</v>
      </c>
      <c r="M18" s="2">
        <f t="shared" si="2"/>
        <v>43608</v>
      </c>
      <c r="N18" s="2">
        <f t="shared" si="2"/>
        <v>43608</v>
      </c>
      <c r="O18" s="2">
        <f t="shared" si="2"/>
        <v>43608</v>
      </c>
      <c r="P18" s="2">
        <f t="shared" si="2"/>
        <v>43608</v>
      </c>
      <c r="Q18" s="2">
        <f t="shared" si="2"/>
        <v>43608</v>
      </c>
      <c r="R18" s="2">
        <f t="shared" si="2"/>
        <v>43608</v>
      </c>
      <c r="S18" s="2">
        <f t="shared" si="2"/>
        <v>43608</v>
      </c>
      <c r="T18" s="2">
        <f t="shared" si="2"/>
        <v>43608</v>
      </c>
      <c r="U18" s="2">
        <f t="shared" si="2"/>
        <v>43608</v>
      </c>
      <c r="V18" s="2">
        <f t="shared" si="2"/>
        <v>43608</v>
      </c>
      <c r="W18" s="2">
        <f t="shared" si="2"/>
        <v>43608</v>
      </c>
      <c r="X18" s="2">
        <f t="shared" si="2"/>
        <v>43608</v>
      </c>
      <c r="Y18" s="2">
        <f t="shared" si="2"/>
        <v>43608</v>
      </c>
      <c r="Z18" s="2">
        <f t="shared" si="2"/>
        <v>43608</v>
      </c>
      <c r="AA18" s="2">
        <f t="shared" si="2"/>
        <v>43608</v>
      </c>
      <c r="AB18" s="2">
        <f t="shared" si="2"/>
        <v>43608</v>
      </c>
      <c r="AC18" s="2">
        <f t="shared" si="2"/>
        <v>43608</v>
      </c>
      <c r="AD18" s="2">
        <f t="shared" si="2"/>
        <v>43608</v>
      </c>
      <c r="AE18" s="2">
        <f t="shared" si="2"/>
        <v>43608</v>
      </c>
      <c r="AF18" s="2">
        <f t="shared" si="2"/>
        <v>43608</v>
      </c>
      <c r="AG18" s="2">
        <f t="shared" si="2"/>
        <v>43608</v>
      </c>
      <c r="AH18" s="2">
        <f t="shared" si="2"/>
        <v>43608</v>
      </c>
      <c r="AI18" s="2">
        <f t="shared" si="2"/>
        <v>43608</v>
      </c>
      <c r="AJ18" s="2">
        <f t="shared" si="2"/>
        <v>43608</v>
      </c>
      <c r="AK18" s="2">
        <f t="shared" si="2"/>
        <v>43608</v>
      </c>
      <c r="AL18" s="2">
        <f t="shared" si="2"/>
        <v>43608</v>
      </c>
      <c r="AM18" s="2">
        <f t="shared" si="2"/>
        <v>43608</v>
      </c>
      <c r="AN18" s="2">
        <f t="shared" si="2"/>
        <v>43608</v>
      </c>
      <c r="AO18" s="2">
        <f t="shared" si="2"/>
        <v>43608</v>
      </c>
      <c r="AP18" s="2">
        <f t="shared" si="2"/>
        <v>43608</v>
      </c>
      <c r="AQ18" s="2">
        <f t="shared" si="2"/>
        <v>43608</v>
      </c>
      <c r="AR18" s="2">
        <f t="shared" si="2"/>
        <v>43608</v>
      </c>
      <c r="AS18" s="2">
        <f t="shared" si="2"/>
        <v>43608</v>
      </c>
      <c r="AT18" s="2">
        <f t="shared" si="2"/>
        <v>43608</v>
      </c>
      <c r="AU18" s="2">
        <f t="shared" si="2"/>
        <v>43608</v>
      </c>
      <c r="AV18" s="2">
        <f t="shared" si="2"/>
        <v>43608</v>
      </c>
      <c r="AW18" s="2">
        <f t="shared" si="2"/>
        <v>43608</v>
      </c>
      <c r="AX18" s="2">
        <f t="shared" si="2"/>
        <v>43608</v>
      </c>
      <c r="AY18" s="2">
        <f t="shared" si="2"/>
        <v>43608</v>
      </c>
      <c r="AZ18" s="2">
        <f t="shared" si="2"/>
        <v>43608</v>
      </c>
      <c r="BA18" s="2">
        <f t="shared" si="2"/>
        <v>43608</v>
      </c>
      <c r="BB18" s="2">
        <f t="shared" si="2"/>
        <v>43608</v>
      </c>
      <c r="BC18" s="2">
        <f t="shared" si="2"/>
        <v>43608</v>
      </c>
      <c r="BD18" s="2">
        <f t="shared" si="2"/>
        <v>43608</v>
      </c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</row>
    <row r="19" spans="1:105" x14ac:dyDescent="0.25">
      <c r="A19" s="21" t="s">
        <v>18</v>
      </c>
      <c r="B19" s="21"/>
      <c r="C19" s="21"/>
      <c r="D19" s="13" t="s">
        <v>23</v>
      </c>
      <c r="E19" s="16"/>
      <c r="F19" s="16"/>
      <c r="G19" s="2">
        <f>9*72680</f>
        <v>654120</v>
      </c>
      <c r="H19" s="2">
        <f t="shared" ref="H19:BD19" si="3">9*72680</f>
        <v>654120</v>
      </c>
      <c r="I19" s="2">
        <f t="shared" si="3"/>
        <v>654120</v>
      </c>
      <c r="J19" s="2">
        <f t="shared" si="3"/>
        <v>654120</v>
      </c>
      <c r="K19" s="2">
        <f t="shared" si="3"/>
        <v>654120</v>
      </c>
      <c r="L19" s="2">
        <f t="shared" si="3"/>
        <v>654120</v>
      </c>
      <c r="M19" s="2">
        <f t="shared" si="3"/>
        <v>654120</v>
      </c>
      <c r="N19" s="2">
        <f t="shared" si="3"/>
        <v>654120</v>
      </c>
      <c r="O19" s="2">
        <f t="shared" si="3"/>
        <v>654120</v>
      </c>
      <c r="P19" s="2">
        <f t="shared" si="3"/>
        <v>654120</v>
      </c>
      <c r="Q19" s="2">
        <f t="shared" si="3"/>
        <v>654120</v>
      </c>
      <c r="R19" s="2">
        <f t="shared" si="3"/>
        <v>654120</v>
      </c>
      <c r="S19" s="2">
        <f t="shared" si="3"/>
        <v>654120</v>
      </c>
      <c r="T19" s="2">
        <f t="shared" si="3"/>
        <v>654120</v>
      </c>
      <c r="U19" s="2">
        <f t="shared" si="3"/>
        <v>654120</v>
      </c>
      <c r="V19" s="2">
        <f t="shared" si="3"/>
        <v>654120</v>
      </c>
      <c r="W19" s="2">
        <f t="shared" si="3"/>
        <v>654120</v>
      </c>
      <c r="X19" s="2">
        <f t="shared" si="3"/>
        <v>654120</v>
      </c>
      <c r="Y19" s="2">
        <f t="shared" si="3"/>
        <v>654120</v>
      </c>
      <c r="Z19" s="2">
        <f t="shared" si="3"/>
        <v>654120</v>
      </c>
      <c r="AA19" s="2">
        <f t="shared" si="3"/>
        <v>654120</v>
      </c>
      <c r="AB19" s="2">
        <f t="shared" si="3"/>
        <v>654120</v>
      </c>
      <c r="AC19" s="2">
        <f t="shared" si="3"/>
        <v>654120</v>
      </c>
      <c r="AD19" s="2">
        <f t="shared" si="3"/>
        <v>654120</v>
      </c>
      <c r="AE19" s="2">
        <f t="shared" si="3"/>
        <v>654120</v>
      </c>
      <c r="AF19" s="2">
        <f t="shared" si="3"/>
        <v>654120</v>
      </c>
      <c r="AG19" s="2">
        <f t="shared" si="3"/>
        <v>654120</v>
      </c>
      <c r="AH19" s="2">
        <f t="shared" si="3"/>
        <v>654120</v>
      </c>
      <c r="AI19" s="2">
        <f t="shared" si="3"/>
        <v>654120</v>
      </c>
      <c r="AJ19" s="2">
        <f t="shared" si="3"/>
        <v>654120</v>
      </c>
      <c r="AK19" s="2">
        <f t="shared" si="3"/>
        <v>654120</v>
      </c>
      <c r="AL19" s="2">
        <f t="shared" si="3"/>
        <v>654120</v>
      </c>
      <c r="AM19" s="2">
        <f t="shared" si="3"/>
        <v>654120</v>
      </c>
      <c r="AN19" s="2">
        <f t="shared" si="3"/>
        <v>654120</v>
      </c>
      <c r="AO19" s="2">
        <f t="shared" si="3"/>
        <v>654120</v>
      </c>
      <c r="AP19" s="2">
        <f t="shared" si="3"/>
        <v>654120</v>
      </c>
      <c r="AQ19" s="2">
        <f t="shared" si="3"/>
        <v>654120</v>
      </c>
      <c r="AR19" s="2">
        <f t="shared" si="3"/>
        <v>654120</v>
      </c>
      <c r="AS19" s="2">
        <f t="shared" si="3"/>
        <v>654120</v>
      </c>
      <c r="AT19" s="2">
        <f t="shared" si="3"/>
        <v>654120</v>
      </c>
      <c r="AU19" s="2">
        <f t="shared" si="3"/>
        <v>654120</v>
      </c>
      <c r="AV19" s="2">
        <f t="shared" si="3"/>
        <v>654120</v>
      </c>
      <c r="AW19" s="2">
        <f t="shared" si="3"/>
        <v>654120</v>
      </c>
      <c r="AX19" s="2">
        <f t="shared" si="3"/>
        <v>654120</v>
      </c>
      <c r="AY19" s="2">
        <f t="shared" si="3"/>
        <v>654120</v>
      </c>
      <c r="AZ19" s="2">
        <f t="shared" si="3"/>
        <v>654120</v>
      </c>
      <c r="BA19" s="2">
        <f t="shared" si="3"/>
        <v>654120</v>
      </c>
      <c r="BB19" s="2">
        <f t="shared" si="3"/>
        <v>654120</v>
      </c>
      <c r="BC19" s="2">
        <f t="shared" si="3"/>
        <v>654120</v>
      </c>
      <c r="BD19" s="2">
        <f t="shared" si="3"/>
        <v>654120</v>
      </c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</row>
    <row r="20" spans="1:105" x14ac:dyDescent="0.25">
      <c r="A20" s="21" t="s">
        <v>19</v>
      </c>
      <c r="B20" s="21"/>
      <c r="C20" s="21"/>
      <c r="D20" s="13" t="s">
        <v>24</v>
      </c>
      <c r="E20" s="16"/>
      <c r="F20" s="16"/>
      <c r="G20" s="2">
        <f>3.4*72680</f>
        <v>247112</v>
      </c>
      <c r="H20" s="2">
        <f t="shared" ref="H20:BD20" si="4">3.4*72680</f>
        <v>247112</v>
      </c>
      <c r="I20" s="2">
        <f t="shared" si="4"/>
        <v>247112</v>
      </c>
      <c r="J20" s="2">
        <f t="shared" si="4"/>
        <v>247112</v>
      </c>
      <c r="K20" s="2">
        <f t="shared" si="4"/>
        <v>247112</v>
      </c>
      <c r="L20" s="2">
        <f t="shared" si="4"/>
        <v>247112</v>
      </c>
      <c r="M20" s="2">
        <f t="shared" si="4"/>
        <v>247112</v>
      </c>
      <c r="N20" s="2">
        <f t="shared" si="4"/>
        <v>247112</v>
      </c>
      <c r="O20" s="2">
        <f t="shared" si="4"/>
        <v>247112</v>
      </c>
      <c r="P20" s="2">
        <f t="shared" si="4"/>
        <v>247112</v>
      </c>
      <c r="Q20" s="2">
        <f t="shared" si="4"/>
        <v>247112</v>
      </c>
      <c r="R20" s="2">
        <f t="shared" si="4"/>
        <v>247112</v>
      </c>
      <c r="S20" s="2">
        <f t="shared" si="4"/>
        <v>247112</v>
      </c>
      <c r="T20" s="2">
        <f t="shared" si="4"/>
        <v>247112</v>
      </c>
      <c r="U20" s="2">
        <f t="shared" si="4"/>
        <v>247112</v>
      </c>
      <c r="V20" s="2">
        <f t="shared" si="4"/>
        <v>247112</v>
      </c>
      <c r="W20" s="2">
        <f t="shared" si="4"/>
        <v>247112</v>
      </c>
      <c r="X20" s="2">
        <f t="shared" si="4"/>
        <v>247112</v>
      </c>
      <c r="Y20" s="2">
        <f t="shared" si="4"/>
        <v>247112</v>
      </c>
      <c r="Z20" s="2">
        <f t="shared" si="4"/>
        <v>247112</v>
      </c>
      <c r="AA20" s="2">
        <f t="shared" si="4"/>
        <v>247112</v>
      </c>
      <c r="AB20" s="2">
        <f t="shared" si="4"/>
        <v>247112</v>
      </c>
      <c r="AC20" s="2">
        <f t="shared" si="4"/>
        <v>247112</v>
      </c>
      <c r="AD20" s="2">
        <f t="shared" si="4"/>
        <v>247112</v>
      </c>
      <c r="AE20" s="2">
        <f t="shared" si="4"/>
        <v>247112</v>
      </c>
      <c r="AF20" s="2">
        <f t="shared" si="4"/>
        <v>247112</v>
      </c>
      <c r="AG20" s="2">
        <f t="shared" si="4"/>
        <v>247112</v>
      </c>
      <c r="AH20" s="2">
        <f t="shared" si="4"/>
        <v>247112</v>
      </c>
      <c r="AI20" s="2">
        <f t="shared" si="4"/>
        <v>247112</v>
      </c>
      <c r="AJ20" s="2">
        <f t="shared" si="4"/>
        <v>247112</v>
      </c>
      <c r="AK20" s="2">
        <f t="shared" si="4"/>
        <v>247112</v>
      </c>
      <c r="AL20" s="2">
        <f t="shared" si="4"/>
        <v>247112</v>
      </c>
      <c r="AM20" s="2">
        <f t="shared" si="4"/>
        <v>247112</v>
      </c>
      <c r="AN20" s="2">
        <f t="shared" si="4"/>
        <v>247112</v>
      </c>
      <c r="AO20" s="2">
        <f t="shared" si="4"/>
        <v>247112</v>
      </c>
      <c r="AP20" s="2">
        <f t="shared" si="4"/>
        <v>247112</v>
      </c>
      <c r="AQ20" s="2">
        <f t="shared" si="4"/>
        <v>247112</v>
      </c>
      <c r="AR20" s="2">
        <f t="shared" si="4"/>
        <v>247112</v>
      </c>
      <c r="AS20" s="2">
        <f t="shared" si="4"/>
        <v>247112</v>
      </c>
      <c r="AT20" s="2">
        <f t="shared" si="4"/>
        <v>247112</v>
      </c>
      <c r="AU20" s="2">
        <f t="shared" si="4"/>
        <v>247112</v>
      </c>
      <c r="AV20" s="2">
        <f t="shared" si="4"/>
        <v>247112</v>
      </c>
      <c r="AW20" s="2">
        <f t="shared" si="4"/>
        <v>247112</v>
      </c>
      <c r="AX20" s="2">
        <f t="shared" si="4"/>
        <v>247112</v>
      </c>
      <c r="AY20" s="2">
        <f t="shared" si="4"/>
        <v>247112</v>
      </c>
      <c r="AZ20" s="2">
        <f t="shared" si="4"/>
        <v>247112</v>
      </c>
      <c r="BA20" s="2">
        <f t="shared" si="4"/>
        <v>247112</v>
      </c>
      <c r="BB20" s="2">
        <f t="shared" si="4"/>
        <v>247112</v>
      </c>
      <c r="BC20" s="2">
        <f t="shared" si="4"/>
        <v>247112</v>
      </c>
      <c r="BD20" s="2">
        <f t="shared" si="4"/>
        <v>247112</v>
      </c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</row>
    <row r="21" spans="1:105" x14ac:dyDescent="0.25">
      <c r="A21" s="21" t="s">
        <v>20</v>
      </c>
      <c r="B21" s="21"/>
      <c r="C21" s="21"/>
      <c r="D21" s="13" t="s">
        <v>25</v>
      </c>
      <c r="E21" s="16"/>
      <c r="F21" s="16"/>
      <c r="G21" s="2">
        <f>72680*11.1</f>
        <v>806748</v>
      </c>
      <c r="H21" s="2">
        <f t="shared" ref="H21:BD21" si="5">72680*11.1</f>
        <v>806748</v>
      </c>
      <c r="I21" s="2">
        <f t="shared" si="5"/>
        <v>806748</v>
      </c>
      <c r="J21" s="2">
        <f t="shared" si="5"/>
        <v>806748</v>
      </c>
      <c r="K21" s="2">
        <f t="shared" si="5"/>
        <v>806748</v>
      </c>
      <c r="L21" s="2">
        <f t="shared" si="5"/>
        <v>806748</v>
      </c>
      <c r="M21" s="2">
        <f t="shared" si="5"/>
        <v>806748</v>
      </c>
      <c r="N21" s="2">
        <f t="shared" si="5"/>
        <v>806748</v>
      </c>
      <c r="O21" s="2">
        <f t="shared" si="5"/>
        <v>806748</v>
      </c>
      <c r="P21" s="2">
        <f t="shared" si="5"/>
        <v>806748</v>
      </c>
      <c r="Q21" s="2">
        <f t="shared" si="5"/>
        <v>806748</v>
      </c>
      <c r="R21" s="2">
        <f t="shared" si="5"/>
        <v>806748</v>
      </c>
      <c r="S21" s="2">
        <f t="shared" si="5"/>
        <v>806748</v>
      </c>
      <c r="T21" s="2">
        <f t="shared" si="5"/>
        <v>806748</v>
      </c>
      <c r="U21" s="2">
        <f t="shared" si="5"/>
        <v>806748</v>
      </c>
      <c r="V21" s="2">
        <f t="shared" si="5"/>
        <v>806748</v>
      </c>
      <c r="W21" s="2">
        <f t="shared" si="5"/>
        <v>806748</v>
      </c>
      <c r="X21" s="2">
        <f t="shared" si="5"/>
        <v>806748</v>
      </c>
      <c r="Y21" s="2">
        <f t="shared" si="5"/>
        <v>806748</v>
      </c>
      <c r="Z21" s="2">
        <f t="shared" si="5"/>
        <v>806748</v>
      </c>
      <c r="AA21" s="2">
        <f t="shared" si="5"/>
        <v>806748</v>
      </c>
      <c r="AB21" s="2">
        <f t="shared" si="5"/>
        <v>806748</v>
      </c>
      <c r="AC21" s="2">
        <f t="shared" si="5"/>
        <v>806748</v>
      </c>
      <c r="AD21" s="2">
        <f t="shared" si="5"/>
        <v>806748</v>
      </c>
      <c r="AE21" s="2">
        <f t="shared" si="5"/>
        <v>806748</v>
      </c>
      <c r="AF21" s="2">
        <f t="shared" si="5"/>
        <v>806748</v>
      </c>
      <c r="AG21" s="2">
        <f t="shared" si="5"/>
        <v>806748</v>
      </c>
      <c r="AH21" s="2">
        <f t="shared" si="5"/>
        <v>806748</v>
      </c>
      <c r="AI21" s="2">
        <f t="shared" si="5"/>
        <v>806748</v>
      </c>
      <c r="AJ21" s="2">
        <f t="shared" si="5"/>
        <v>806748</v>
      </c>
      <c r="AK21" s="2">
        <f t="shared" si="5"/>
        <v>806748</v>
      </c>
      <c r="AL21" s="2">
        <f t="shared" si="5"/>
        <v>806748</v>
      </c>
      <c r="AM21" s="2">
        <f t="shared" si="5"/>
        <v>806748</v>
      </c>
      <c r="AN21" s="2">
        <f t="shared" si="5"/>
        <v>806748</v>
      </c>
      <c r="AO21" s="2">
        <f t="shared" si="5"/>
        <v>806748</v>
      </c>
      <c r="AP21" s="2">
        <f t="shared" si="5"/>
        <v>806748</v>
      </c>
      <c r="AQ21" s="2">
        <f t="shared" si="5"/>
        <v>806748</v>
      </c>
      <c r="AR21" s="2">
        <f t="shared" si="5"/>
        <v>806748</v>
      </c>
      <c r="AS21" s="2">
        <f t="shared" si="5"/>
        <v>806748</v>
      </c>
      <c r="AT21" s="2">
        <f t="shared" si="5"/>
        <v>806748</v>
      </c>
      <c r="AU21" s="2">
        <f t="shared" si="5"/>
        <v>806748</v>
      </c>
      <c r="AV21" s="2">
        <f t="shared" si="5"/>
        <v>806748</v>
      </c>
      <c r="AW21" s="2">
        <f t="shared" si="5"/>
        <v>806748</v>
      </c>
      <c r="AX21" s="2">
        <f t="shared" si="5"/>
        <v>806748</v>
      </c>
      <c r="AY21" s="2">
        <f t="shared" si="5"/>
        <v>806748</v>
      </c>
      <c r="AZ21" s="2">
        <f t="shared" si="5"/>
        <v>806748</v>
      </c>
      <c r="BA21" s="2">
        <f t="shared" si="5"/>
        <v>806748</v>
      </c>
      <c r="BB21" s="2">
        <f t="shared" si="5"/>
        <v>806748</v>
      </c>
      <c r="BC21" s="2">
        <f t="shared" si="5"/>
        <v>806748</v>
      </c>
      <c r="BD21" s="2">
        <f t="shared" si="5"/>
        <v>806748</v>
      </c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</row>
    <row r="22" spans="1:105" x14ac:dyDescent="0.25">
      <c r="A22" s="21" t="s">
        <v>21</v>
      </c>
      <c r="B22" s="21"/>
      <c r="C22" s="21"/>
      <c r="D22" s="13" t="s">
        <v>26</v>
      </c>
      <c r="E22" s="16"/>
      <c r="F22" s="16"/>
      <c r="G22" s="2">
        <f>6*72680</f>
        <v>436080</v>
      </c>
      <c r="H22" s="2">
        <f t="shared" ref="H22:BD22" si="6">6*72680</f>
        <v>436080</v>
      </c>
      <c r="I22" s="2">
        <f t="shared" si="6"/>
        <v>436080</v>
      </c>
      <c r="J22" s="2">
        <f t="shared" si="6"/>
        <v>436080</v>
      </c>
      <c r="K22" s="2">
        <f t="shared" si="6"/>
        <v>436080</v>
      </c>
      <c r="L22" s="2">
        <f t="shared" si="6"/>
        <v>436080</v>
      </c>
      <c r="M22" s="2">
        <f t="shared" si="6"/>
        <v>436080</v>
      </c>
      <c r="N22" s="2">
        <f t="shared" si="6"/>
        <v>436080</v>
      </c>
      <c r="O22" s="2">
        <f t="shared" si="6"/>
        <v>436080</v>
      </c>
      <c r="P22" s="2">
        <f t="shared" si="6"/>
        <v>436080</v>
      </c>
      <c r="Q22" s="2">
        <f t="shared" si="6"/>
        <v>436080</v>
      </c>
      <c r="R22" s="2">
        <f t="shared" si="6"/>
        <v>436080</v>
      </c>
      <c r="S22" s="2">
        <f t="shared" si="6"/>
        <v>436080</v>
      </c>
      <c r="T22" s="2">
        <f t="shared" si="6"/>
        <v>436080</v>
      </c>
      <c r="U22" s="2">
        <f t="shared" si="6"/>
        <v>436080</v>
      </c>
      <c r="V22" s="2">
        <f t="shared" si="6"/>
        <v>436080</v>
      </c>
      <c r="W22" s="2">
        <f t="shared" si="6"/>
        <v>436080</v>
      </c>
      <c r="X22" s="2">
        <f t="shared" si="6"/>
        <v>436080</v>
      </c>
      <c r="Y22" s="2">
        <f t="shared" si="6"/>
        <v>436080</v>
      </c>
      <c r="Z22" s="2">
        <f t="shared" si="6"/>
        <v>436080</v>
      </c>
      <c r="AA22" s="2">
        <f t="shared" si="6"/>
        <v>436080</v>
      </c>
      <c r="AB22" s="2">
        <f t="shared" si="6"/>
        <v>436080</v>
      </c>
      <c r="AC22" s="2">
        <f t="shared" si="6"/>
        <v>436080</v>
      </c>
      <c r="AD22" s="2">
        <f t="shared" si="6"/>
        <v>436080</v>
      </c>
      <c r="AE22" s="2">
        <f t="shared" si="6"/>
        <v>436080</v>
      </c>
      <c r="AF22" s="2">
        <f t="shared" si="6"/>
        <v>436080</v>
      </c>
      <c r="AG22" s="2">
        <f t="shared" si="6"/>
        <v>436080</v>
      </c>
      <c r="AH22" s="2">
        <f t="shared" si="6"/>
        <v>436080</v>
      </c>
      <c r="AI22" s="2">
        <f t="shared" si="6"/>
        <v>436080</v>
      </c>
      <c r="AJ22" s="2">
        <f t="shared" si="6"/>
        <v>436080</v>
      </c>
      <c r="AK22" s="2">
        <f t="shared" si="6"/>
        <v>436080</v>
      </c>
      <c r="AL22" s="2">
        <f t="shared" si="6"/>
        <v>436080</v>
      </c>
      <c r="AM22" s="2">
        <f t="shared" si="6"/>
        <v>436080</v>
      </c>
      <c r="AN22" s="2">
        <f t="shared" si="6"/>
        <v>436080</v>
      </c>
      <c r="AO22" s="2">
        <f t="shared" si="6"/>
        <v>436080</v>
      </c>
      <c r="AP22" s="2">
        <f t="shared" si="6"/>
        <v>436080</v>
      </c>
      <c r="AQ22" s="2">
        <f t="shared" si="6"/>
        <v>436080</v>
      </c>
      <c r="AR22" s="2">
        <f t="shared" si="6"/>
        <v>436080</v>
      </c>
      <c r="AS22" s="2">
        <f t="shared" si="6"/>
        <v>436080</v>
      </c>
      <c r="AT22" s="2">
        <f t="shared" si="6"/>
        <v>436080</v>
      </c>
      <c r="AU22" s="2">
        <f t="shared" si="6"/>
        <v>436080</v>
      </c>
      <c r="AV22" s="2">
        <f t="shared" si="6"/>
        <v>436080</v>
      </c>
      <c r="AW22" s="2">
        <f t="shared" si="6"/>
        <v>436080</v>
      </c>
      <c r="AX22" s="2">
        <f t="shared" si="6"/>
        <v>436080</v>
      </c>
      <c r="AY22" s="2">
        <f t="shared" si="6"/>
        <v>436080</v>
      </c>
      <c r="AZ22" s="2">
        <f t="shared" si="6"/>
        <v>436080</v>
      </c>
      <c r="BA22" s="2">
        <f t="shared" si="6"/>
        <v>436080</v>
      </c>
      <c r="BB22" s="2">
        <f t="shared" si="6"/>
        <v>436080</v>
      </c>
      <c r="BC22" s="2">
        <f t="shared" si="6"/>
        <v>436080</v>
      </c>
      <c r="BD22" s="2">
        <f t="shared" si="6"/>
        <v>436080</v>
      </c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</row>
    <row r="23" spans="1:105" x14ac:dyDescent="0.25">
      <c r="A23" s="21" t="s">
        <v>30</v>
      </c>
      <c r="B23" s="21"/>
      <c r="C23" s="21"/>
      <c r="D23" s="13"/>
      <c r="E23" s="16"/>
      <c r="F23" s="16"/>
      <c r="G23" s="2">
        <v>182000</v>
      </c>
      <c r="H23" s="2">
        <v>182000</v>
      </c>
      <c r="I23" s="2">
        <v>182000</v>
      </c>
      <c r="J23" s="2">
        <v>182000</v>
      </c>
      <c r="K23" s="2">
        <v>182000</v>
      </c>
      <c r="L23" s="2">
        <v>182000</v>
      </c>
      <c r="M23" s="2">
        <v>182000</v>
      </c>
      <c r="N23" s="2">
        <v>182000</v>
      </c>
      <c r="O23" s="2">
        <v>182000</v>
      </c>
      <c r="P23" s="2">
        <v>182000</v>
      </c>
      <c r="Q23" s="2">
        <v>182000</v>
      </c>
      <c r="R23" s="2">
        <v>182000</v>
      </c>
      <c r="S23" s="2">
        <v>182000</v>
      </c>
      <c r="T23" s="2">
        <v>182000</v>
      </c>
      <c r="U23" s="2">
        <v>182000</v>
      </c>
      <c r="V23" s="2">
        <v>182000</v>
      </c>
      <c r="W23" s="2">
        <v>182000</v>
      </c>
      <c r="X23" s="2">
        <v>182000</v>
      </c>
      <c r="Y23" s="2">
        <v>182000</v>
      </c>
      <c r="Z23" s="2">
        <v>182000</v>
      </c>
      <c r="AA23" s="2">
        <v>182000</v>
      </c>
      <c r="AB23" s="2">
        <v>182000</v>
      </c>
      <c r="AC23" s="2">
        <v>182000</v>
      </c>
      <c r="AD23" s="2">
        <v>182000</v>
      </c>
      <c r="AE23" s="2">
        <v>182000</v>
      </c>
      <c r="AF23" s="2">
        <v>182000</v>
      </c>
      <c r="AG23" s="2">
        <v>182000</v>
      </c>
      <c r="AH23" s="2">
        <v>182000</v>
      </c>
      <c r="AI23" s="2">
        <v>182000</v>
      </c>
      <c r="AJ23" s="2">
        <v>182000</v>
      </c>
      <c r="AK23" s="2">
        <v>182000</v>
      </c>
      <c r="AL23" s="2">
        <v>182000</v>
      </c>
      <c r="AM23" s="2">
        <v>182000</v>
      </c>
      <c r="AN23" s="2">
        <v>182000</v>
      </c>
      <c r="AO23" s="2">
        <v>182000</v>
      </c>
      <c r="AP23" s="2">
        <v>182000</v>
      </c>
      <c r="AQ23" s="2">
        <v>182000</v>
      </c>
      <c r="AR23" s="2">
        <v>182000</v>
      </c>
      <c r="AS23" s="2">
        <v>182000</v>
      </c>
      <c r="AT23" s="2">
        <v>182000</v>
      </c>
      <c r="AU23" s="2">
        <v>182000</v>
      </c>
      <c r="AV23" s="2">
        <v>182000</v>
      </c>
      <c r="AW23" s="2">
        <v>182000</v>
      </c>
      <c r="AX23" s="2">
        <v>182000</v>
      </c>
      <c r="AY23" s="2">
        <v>182000</v>
      </c>
      <c r="AZ23" s="2">
        <v>182000</v>
      </c>
      <c r="BA23" s="2">
        <v>182000</v>
      </c>
      <c r="BB23" s="2">
        <v>182000</v>
      </c>
      <c r="BC23" s="2">
        <v>182000</v>
      </c>
      <c r="BD23" s="2">
        <v>182000</v>
      </c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</row>
    <row r="24" spans="1:105" x14ac:dyDescent="0.25">
      <c r="A24" s="20"/>
      <c r="B24" s="20"/>
      <c r="C24" s="20"/>
      <c r="D24" s="16"/>
      <c r="E24" s="16"/>
      <c r="F24" s="16"/>
      <c r="G24" s="2"/>
      <c r="H24" s="2"/>
      <c r="I24" s="2"/>
      <c r="J24" s="2"/>
      <c r="K24" s="2"/>
      <c r="L24" s="2"/>
      <c r="M24" s="2"/>
      <c r="N24" s="2"/>
      <c r="O24" s="2"/>
      <c r="P24" s="2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</row>
    <row r="25" spans="1:105" x14ac:dyDescent="0.25">
      <c r="A25" s="21" t="s">
        <v>6</v>
      </c>
      <c r="B25" s="21"/>
      <c r="C25" s="21"/>
      <c r="D25" s="13"/>
      <c r="E25" s="16"/>
      <c r="F25" s="16"/>
      <c r="G25" s="2">
        <f>SUM(G18:G22)</f>
        <v>2187668</v>
      </c>
      <c r="H25" s="2">
        <f t="shared" ref="H25:BD25" si="7">SUM(H18:H24)</f>
        <v>2369668</v>
      </c>
      <c r="I25" s="2">
        <f t="shared" si="7"/>
        <v>2369668</v>
      </c>
      <c r="J25" s="2">
        <f t="shared" si="7"/>
        <v>2369668</v>
      </c>
      <c r="K25" s="2">
        <f t="shared" si="7"/>
        <v>2369668</v>
      </c>
      <c r="L25" s="2">
        <f t="shared" si="7"/>
        <v>2369668</v>
      </c>
      <c r="M25" s="2">
        <f t="shared" si="7"/>
        <v>2369668</v>
      </c>
      <c r="N25" s="2">
        <f t="shared" si="7"/>
        <v>2369668</v>
      </c>
      <c r="O25" s="2">
        <f t="shared" si="7"/>
        <v>2369668</v>
      </c>
      <c r="P25" s="2">
        <f t="shared" si="7"/>
        <v>2369668</v>
      </c>
      <c r="Q25" s="2">
        <f t="shared" si="7"/>
        <v>2369668</v>
      </c>
      <c r="R25" s="2">
        <f t="shared" si="7"/>
        <v>2369668</v>
      </c>
      <c r="S25" s="2">
        <f t="shared" si="7"/>
        <v>2369668</v>
      </c>
      <c r="T25" s="2">
        <f t="shared" si="7"/>
        <v>2369668</v>
      </c>
      <c r="U25" s="2">
        <f t="shared" si="7"/>
        <v>2369668</v>
      </c>
      <c r="V25" s="2">
        <f t="shared" si="7"/>
        <v>2369668</v>
      </c>
      <c r="W25" s="2">
        <f t="shared" si="7"/>
        <v>2369668</v>
      </c>
      <c r="X25" s="2">
        <f t="shared" si="7"/>
        <v>2369668</v>
      </c>
      <c r="Y25" s="2">
        <f t="shared" si="7"/>
        <v>2369668</v>
      </c>
      <c r="Z25" s="2">
        <f t="shared" si="7"/>
        <v>2369668</v>
      </c>
      <c r="AA25" s="2">
        <f t="shared" si="7"/>
        <v>2369668</v>
      </c>
      <c r="AB25" s="2">
        <f t="shared" si="7"/>
        <v>2369668</v>
      </c>
      <c r="AC25" s="2">
        <f t="shared" si="7"/>
        <v>2369668</v>
      </c>
      <c r="AD25" s="2">
        <f t="shared" si="7"/>
        <v>2369668</v>
      </c>
      <c r="AE25" s="2">
        <f t="shared" si="7"/>
        <v>2369668</v>
      </c>
      <c r="AF25" s="2">
        <f t="shared" si="7"/>
        <v>2369668</v>
      </c>
      <c r="AG25" s="2">
        <f t="shared" si="7"/>
        <v>2369668</v>
      </c>
      <c r="AH25" s="2">
        <f t="shared" si="7"/>
        <v>2369668</v>
      </c>
      <c r="AI25" s="2">
        <f t="shared" si="7"/>
        <v>2369668</v>
      </c>
      <c r="AJ25" s="2">
        <f t="shared" si="7"/>
        <v>2369668</v>
      </c>
      <c r="AK25" s="2">
        <f t="shared" si="7"/>
        <v>2369668</v>
      </c>
      <c r="AL25" s="2">
        <f t="shared" si="7"/>
        <v>2369668</v>
      </c>
      <c r="AM25" s="2">
        <f t="shared" si="7"/>
        <v>2369668</v>
      </c>
      <c r="AN25" s="2">
        <f t="shared" si="7"/>
        <v>2369668</v>
      </c>
      <c r="AO25" s="2">
        <f t="shared" si="7"/>
        <v>2369668</v>
      </c>
      <c r="AP25" s="2">
        <f t="shared" si="7"/>
        <v>2369668</v>
      </c>
      <c r="AQ25" s="2">
        <f t="shared" si="7"/>
        <v>2369668</v>
      </c>
      <c r="AR25" s="2">
        <f t="shared" si="7"/>
        <v>2369668</v>
      </c>
      <c r="AS25" s="2">
        <f t="shared" si="7"/>
        <v>2369668</v>
      </c>
      <c r="AT25" s="2">
        <f t="shared" si="7"/>
        <v>2369668</v>
      </c>
      <c r="AU25" s="2">
        <f t="shared" si="7"/>
        <v>2369668</v>
      </c>
      <c r="AV25" s="2">
        <f t="shared" si="7"/>
        <v>2369668</v>
      </c>
      <c r="AW25" s="2">
        <f t="shared" si="7"/>
        <v>2369668</v>
      </c>
      <c r="AX25" s="2">
        <f t="shared" si="7"/>
        <v>2369668</v>
      </c>
      <c r="AY25" s="2">
        <f t="shared" si="7"/>
        <v>2369668</v>
      </c>
      <c r="AZ25" s="2">
        <f t="shared" si="7"/>
        <v>2369668</v>
      </c>
      <c r="BA25" s="2">
        <f t="shared" si="7"/>
        <v>2369668</v>
      </c>
      <c r="BB25" s="2">
        <f t="shared" si="7"/>
        <v>2369668</v>
      </c>
      <c r="BC25" s="2">
        <f t="shared" si="7"/>
        <v>2369668</v>
      </c>
      <c r="BD25" s="2">
        <f t="shared" si="7"/>
        <v>2369668</v>
      </c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</row>
    <row r="26" spans="1:105" x14ac:dyDescent="0.25">
      <c r="A26" s="21" t="s">
        <v>7</v>
      </c>
      <c r="B26" s="21"/>
      <c r="C26" s="21"/>
      <c r="D26" s="13"/>
      <c r="E26" s="16"/>
      <c r="F26" s="2">
        <f>F17</f>
        <v>85692626</v>
      </c>
      <c r="G26" s="3">
        <f>G25/(1+$C$5)^G9</f>
        <v>2083493.3333333333</v>
      </c>
      <c r="H26" s="3">
        <f t="shared" ref="H26:BD26" si="8">H25/(1+$C$5)^H9</f>
        <v>2149358.7301587299</v>
      </c>
      <c r="I26" s="3">
        <f t="shared" si="8"/>
        <v>2047008.3144368855</v>
      </c>
      <c r="J26" s="3">
        <f t="shared" si="8"/>
        <v>1949531.7280351294</v>
      </c>
      <c r="K26" s="3">
        <f t="shared" si="8"/>
        <v>1856696.8838429803</v>
      </c>
      <c r="L26" s="3">
        <f t="shared" si="8"/>
        <v>1768282.7465171241</v>
      </c>
      <c r="M26" s="3">
        <f t="shared" si="8"/>
        <v>1684078.8062067847</v>
      </c>
      <c r="N26" s="3">
        <f t="shared" si="8"/>
        <v>1603884.5773397952</v>
      </c>
      <c r="O26" s="3">
        <f t="shared" si="8"/>
        <v>1527509.1212759952</v>
      </c>
      <c r="P26" s="3">
        <f t="shared" si="8"/>
        <v>1454770.5916914241</v>
      </c>
      <c r="Q26" s="3">
        <f t="shared" si="8"/>
        <v>1385495.8016108798</v>
      </c>
      <c r="R26" s="3">
        <f t="shared" si="8"/>
        <v>1319519.8110579811</v>
      </c>
      <c r="S26" s="3">
        <f t="shared" si="8"/>
        <v>1256685.5343409341</v>
      </c>
      <c r="T26" s="3">
        <f t="shared" si="8"/>
        <v>1196843.3660389851</v>
      </c>
      <c r="U26" s="3">
        <f t="shared" si="8"/>
        <v>1139850.8247990331</v>
      </c>
      <c r="V26" s="3">
        <f t="shared" si="8"/>
        <v>1085572.2140943173</v>
      </c>
      <c r="W26" s="3">
        <f t="shared" si="8"/>
        <v>1033878.2991374449</v>
      </c>
      <c r="X26" s="3">
        <f t="shared" si="8"/>
        <v>984645.99917851901</v>
      </c>
      <c r="Y26" s="3">
        <f t="shared" si="8"/>
        <v>937758.09445573238</v>
      </c>
      <c r="Z26" s="3">
        <f t="shared" si="8"/>
        <v>893102.94710069755</v>
      </c>
      <c r="AA26" s="3">
        <f t="shared" si="8"/>
        <v>850574.23533399776</v>
      </c>
      <c r="AB26" s="3">
        <f t="shared" si="8"/>
        <v>810070.70031809306</v>
      </c>
      <c r="AC26" s="3">
        <f t="shared" si="8"/>
        <v>771495.90506485046</v>
      </c>
      <c r="AD26" s="3">
        <f t="shared" si="8"/>
        <v>734758.00482366711</v>
      </c>
      <c r="AE26" s="3">
        <f t="shared" si="8"/>
        <v>699769.52840349253</v>
      </c>
      <c r="AF26" s="3">
        <f t="shared" si="8"/>
        <v>666447.16990808805</v>
      </c>
      <c r="AG26" s="3">
        <f t="shared" si="8"/>
        <v>634711.59038865531</v>
      </c>
      <c r="AH26" s="3">
        <f t="shared" si="8"/>
        <v>604487.22894157656</v>
      </c>
      <c r="AI26" s="3">
        <f t="shared" si="8"/>
        <v>575702.1228015013</v>
      </c>
      <c r="AJ26" s="3">
        <f t="shared" si="8"/>
        <v>548287.73600143008</v>
      </c>
      <c r="AK26" s="3">
        <f t="shared" si="8"/>
        <v>522178.79619183793</v>
      </c>
      <c r="AL26" s="3">
        <f t="shared" si="8"/>
        <v>497313.13923032186</v>
      </c>
      <c r="AM26" s="3">
        <f t="shared" si="8"/>
        <v>473631.56117173511</v>
      </c>
      <c r="AN26" s="3">
        <f t="shared" si="8"/>
        <v>451077.67730641441</v>
      </c>
      <c r="AO26" s="3">
        <f t="shared" si="8"/>
        <v>429597.7879108708</v>
      </c>
      <c r="AP26" s="3">
        <f t="shared" si="8"/>
        <v>409140.7503913056</v>
      </c>
      <c r="AQ26" s="3">
        <f t="shared" si="8"/>
        <v>389657.85751552909</v>
      </c>
      <c r="AR26" s="3">
        <f t="shared" si="8"/>
        <v>371102.72144336108</v>
      </c>
      <c r="AS26" s="3">
        <f t="shared" si="8"/>
        <v>353431.16327939148</v>
      </c>
      <c r="AT26" s="3">
        <f t="shared" si="8"/>
        <v>336601.10788513476</v>
      </c>
      <c r="AU26" s="3">
        <f t="shared" si="8"/>
        <v>320572.48370012833</v>
      </c>
      <c r="AV26" s="3">
        <f t="shared" si="8"/>
        <v>305307.12733345554</v>
      </c>
      <c r="AW26" s="3">
        <f t="shared" si="8"/>
        <v>290768.69269852905</v>
      </c>
      <c r="AX26" s="3">
        <f t="shared" si="8"/>
        <v>276922.5644747896</v>
      </c>
      <c r="AY26" s="3">
        <f t="shared" si="8"/>
        <v>263735.77569027577</v>
      </c>
      <c r="AZ26" s="3">
        <f t="shared" si="8"/>
        <v>251176.92922883414</v>
      </c>
      <c r="BA26" s="3">
        <f t="shared" si="8"/>
        <v>239216.12307508005</v>
      </c>
      <c r="BB26" s="3">
        <f t="shared" si="8"/>
        <v>227824.87911912389</v>
      </c>
      <c r="BC26" s="3">
        <f t="shared" si="8"/>
        <v>216976.07535154652</v>
      </c>
      <c r="BD26" s="3">
        <f t="shared" si="8"/>
        <v>206643.88128718716</v>
      </c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</row>
    <row r="27" spans="1:105" x14ac:dyDescent="0.25">
      <c r="A27" s="21" t="s">
        <v>8</v>
      </c>
      <c r="B27" s="21"/>
      <c r="C27" s="21"/>
      <c r="D27" s="13"/>
      <c r="E27" s="16"/>
      <c r="F27" s="6">
        <f>SUM($F$26:F26)</f>
        <v>85692626</v>
      </c>
      <c r="G27" s="6">
        <f>SUM($F$26:G26)</f>
        <v>87776119.333333328</v>
      </c>
      <c r="H27" s="6">
        <f>SUM($F$26:H26)</f>
        <v>89925478.06349206</v>
      </c>
      <c r="I27" s="6">
        <f>SUM($F$26:I26)</f>
        <v>91972486.377928942</v>
      </c>
      <c r="J27" s="6">
        <f>SUM($F$26:J26)</f>
        <v>93922018.105964065</v>
      </c>
      <c r="K27" s="6">
        <f>SUM($F$26:K26)</f>
        <v>95778714.989807039</v>
      </c>
      <c r="L27" s="6">
        <f>SUM($F$26:L26)</f>
        <v>97546997.736324161</v>
      </c>
      <c r="M27" s="6">
        <f>SUM($F$26:M26)</f>
        <v>99231076.542530939</v>
      </c>
      <c r="N27" s="6">
        <f>SUM($F$26:N26)</f>
        <v>100834961.11987074</v>
      </c>
      <c r="O27" s="6">
        <f>SUM($F$26:O26)</f>
        <v>102362470.24114673</v>
      </c>
      <c r="P27" s="6">
        <f>SUM($F$26:P26)</f>
        <v>103817240.83283815</v>
      </c>
      <c r="Q27" s="6">
        <f>SUM($F$26:Q26)</f>
        <v>105202736.63444903</v>
      </c>
      <c r="R27" s="6">
        <f>SUM($F$26:R26)</f>
        <v>106522256.44550702</v>
      </c>
      <c r="S27" s="6">
        <f>SUM($F$26:S26)</f>
        <v>107778941.97984795</v>
      </c>
      <c r="T27" s="6">
        <f>SUM($F$26:T26)</f>
        <v>108975785.34588693</v>
      </c>
      <c r="U27" s="6">
        <f>SUM($F$26:U26)</f>
        <v>110115636.17068596</v>
      </c>
      <c r="V27" s="6">
        <f>SUM($F$26:V26)</f>
        <v>111201208.38478027</v>
      </c>
      <c r="W27" s="6">
        <f>SUM($F$26:W26)</f>
        <v>112235086.68391772</v>
      </c>
      <c r="X27" s="6">
        <f>SUM($F$26:X26)</f>
        <v>113219732.68309623</v>
      </c>
      <c r="Y27" s="6">
        <f>SUM($F$26:Y26)</f>
        <v>114157490.77755196</v>
      </c>
      <c r="Z27" s="6">
        <f>SUM($F$26:Z26)</f>
        <v>115050593.72465266</v>
      </c>
      <c r="AA27" s="6">
        <f>SUM($F$26:AA26)</f>
        <v>115901167.95998666</v>
      </c>
      <c r="AB27" s="6">
        <f>SUM($F$26:AB26)</f>
        <v>116711238.66030475</v>
      </c>
      <c r="AC27" s="6">
        <f>SUM($F$26:AC26)</f>
        <v>117482734.56536961</v>
      </c>
      <c r="AD27" s="6">
        <f>SUM($F$26:AD26)</f>
        <v>118217492.57019328</v>
      </c>
      <c r="AE27" s="6">
        <f>SUM($F$26:AE26)</f>
        <v>118917262.09859677</v>
      </c>
      <c r="AF27" s="6">
        <f>SUM($F$26:AF26)</f>
        <v>119583709.26850486</v>
      </c>
      <c r="AG27" s="6">
        <f>SUM($F$26:AG26)</f>
        <v>120218420.85889351</v>
      </c>
      <c r="AH27" s="6">
        <f>SUM($F$26:AH26)</f>
        <v>120822908.08783509</v>
      </c>
      <c r="AI27" s="6">
        <f>SUM($F$26:AI26)</f>
        <v>121398610.21063659</v>
      </c>
      <c r="AJ27" s="6">
        <f>SUM($F$26:AJ26)</f>
        <v>121946897.94663802</v>
      </c>
      <c r="AK27" s="6">
        <f>SUM($F$26:AK26)</f>
        <v>122469076.74282986</v>
      </c>
      <c r="AL27" s="6">
        <f>SUM($F$26:AL26)</f>
        <v>122966389.88206019</v>
      </c>
      <c r="AM27" s="6">
        <f>SUM($F$26:AM26)</f>
        <v>123440021.44323193</v>
      </c>
      <c r="AN27" s="6">
        <f>SUM($F$26:AN26)</f>
        <v>123891099.12053834</v>
      </c>
      <c r="AO27" s="6">
        <f>SUM($F$26:AO26)</f>
        <v>124320696.9084492</v>
      </c>
      <c r="AP27" s="6">
        <f>SUM($F$26:AP26)</f>
        <v>124729837.65884051</v>
      </c>
      <c r="AQ27" s="6">
        <f>SUM($F$26:AQ26)</f>
        <v>125119495.51635604</v>
      </c>
      <c r="AR27" s="6">
        <f>SUM($F$26:AR26)</f>
        <v>125490598.23779939</v>
      </c>
      <c r="AS27" s="6">
        <f>SUM($F$26:AS26)</f>
        <v>125844029.40107878</v>
      </c>
      <c r="AT27" s="6">
        <f>SUM($F$26:AT26)</f>
        <v>126180630.50896391</v>
      </c>
      <c r="AU27" s="6">
        <f>SUM($F$26:AU26)</f>
        <v>126501202.99266404</v>
      </c>
      <c r="AV27" s="6">
        <f>SUM($F$26:AV26)</f>
        <v>126806510.1199975</v>
      </c>
      <c r="AW27" s="6">
        <f>SUM($F$26:AW26)</f>
        <v>127097278.81269602</v>
      </c>
      <c r="AX27" s="6">
        <f>SUM($F$26:AX26)</f>
        <v>127374201.37717082</v>
      </c>
      <c r="AY27" s="6">
        <f>SUM($F$26:AY26)</f>
        <v>127637937.15286109</v>
      </c>
      <c r="AZ27" s="6">
        <f>SUM($F$26:AZ26)</f>
        <v>127889114.08208992</v>
      </c>
      <c r="BA27" s="6">
        <f>SUM($F$26:BA26)</f>
        <v>128128330.205165</v>
      </c>
      <c r="BB27" s="6">
        <f>SUM($F$26:BB26)</f>
        <v>128356155.08428413</v>
      </c>
      <c r="BC27" s="6">
        <f>SUM($F$26:BC26)</f>
        <v>128573131.15963568</v>
      </c>
      <c r="BD27" s="6">
        <f>SUM($F$26:BD26)</f>
        <v>128779775.04092287</v>
      </c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</row>
    <row r="28" spans="1:105" x14ac:dyDescent="0.25">
      <c r="A28" s="20"/>
      <c r="B28" s="20"/>
      <c r="C28" s="20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</row>
    <row r="29" spans="1:105" x14ac:dyDescent="0.25">
      <c r="A29" s="20"/>
      <c r="B29" s="20"/>
      <c r="C29" s="20"/>
      <c r="D29" s="16" t="s">
        <v>31</v>
      </c>
      <c r="E29" s="16" t="s">
        <v>32</v>
      </c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</row>
    <row r="30" spans="1:105" x14ac:dyDescent="0.25">
      <c r="A30" s="20" t="s">
        <v>9</v>
      </c>
      <c r="B30" s="20"/>
      <c r="C30" s="20"/>
      <c r="D30" s="3">
        <f>AT14-AT27</f>
        <v>-41156259.44339478</v>
      </c>
      <c r="E30" s="3">
        <f>BD14-BD27</f>
        <v>-38320496.004656315</v>
      </c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</row>
    <row r="31" spans="1:105" x14ac:dyDescent="0.25">
      <c r="A31" s="20" t="s">
        <v>10</v>
      </c>
      <c r="B31" s="20"/>
      <c r="C31" s="20"/>
      <c r="D31" s="1">
        <f>IRR(F35:AT35)</f>
        <v>9.616286810732122E-3</v>
      </c>
      <c r="E31" s="1">
        <f>IRR(F35:BD35)</f>
        <v>1.7591844418367142E-2</v>
      </c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</row>
    <row r="32" spans="1:105" x14ac:dyDescent="0.25">
      <c r="A32" s="20" t="s">
        <v>11</v>
      </c>
      <c r="B32" s="20"/>
      <c r="C32" s="20"/>
      <c r="D32" s="16">
        <f>D30/AT27</f>
        <v>-0.32616939127175326</v>
      </c>
      <c r="E32" s="7">
        <f>E30/BD27</f>
        <v>-0.29756610455701649</v>
      </c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</row>
    <row r="33" spans="1:105" x14ac:dyDescent="0.25">
      <c r="A33" s="20"/>
      <c r="B33" s="20"/>
      <c r="C33" s="20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</row>
    <row r="34" spans="1:105" x14ac:dyDescent="0.25">
      <c r="A34" s="20"/>
      <c r="B34" s="20"/>
      <c r="C34" s="20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</row>
    <row r="35" spans="1:105" x14ac:dyDescent="0.25">
      <c r="A35" s="20" t="s">
        <v>12</v>
      </c>
      <c r="B35" s="20"/>
      <c r="C35" s="20"/>
      <c r="D35" s="16"/>
      <c r="E35" s="16"/>
      <c r="F35" s="2">
        <f>-(F27)</f>
        <v>-85692626</v>
      </c>
      <c r="G35" s="2">
        <f>G12-G25</f>
        <v>2767396</v>
      </c>
      <c r="H35" s="2">
        <f t="shared" ref="H35:BD35" si="9">H12-H25</f>
        <v>2585396</v>
      </c>
      <c r="I35" s="2">
        <f t="shared" si="9"/>
        <v>2585396</v>
      </c>
      <c r="J35" s="2">
        <f t="shared" si="9"/>
        <v>2585396</v>
      </c>
      <c r="K35" s="2">
        <f t="shared" si="9"/>
        <v>2585396</v>
      </c>
      <c r="L35" s="2">
        <f t="shared" si="9"/>
        <v>2585396</v>
      </c>
      <c r="M35" s="2">
        <f t="shared" si="9"/>
        <v>2585396</v>
      </c>
      <c r="N35" s="2">
        <f t="shared" si="9"/>
        <v>2585396</v>
      </c>
      <c r="O35" s="2">
        <f t="shared" si="9"/>
        <v>2585396</v>
      </c>
      <c r="P35" s="2">
        <f t="shared" si="9"/>
        <v>2585396</v>
      </c>
      <c r="Q35" s="2">
        <f t="shared" si="9"/>
        <v>2585396</v>
      </c>
      <c r="R35" s="2">
        <f t="shared" si="9"/>
        <v>2585396</v>
      </c>
      <c r="S35" s="2">
        <f t="shared" si="9"/>
        <v>2585396</v>
      </c>
      <c r="T35" s="2">
        <f t="shared" si="9"/>
        <v>2585396</v>
      </c>
      <c r="U35" s="2">
        <f t="shared" si="9"/>
        <v>2585396</v>
      </c>
      <c r="V35" s="2">
        <f t="shared" si="9"/>
        <v>2585396</v>
      </c>
      <c r="W35" s="2">
        <f t="shared" si="9"/>
        <v>2585396</v>
      </c>
      <c r="X35" s="2">
        <f t="shared" si="9"/>
        <v>2585396</v>
      </c>
      <c r="Y35" s="2">
        <f t="shared" si="9"/>
        <v>2585396</v>
      </c>
      <c r="Z35" s="2">
        <f t="shared" si="9"/>
        <v>2585396</v>
      </c>
      <c r="AA35" s="2">
        <f t="shared" si="9"/>
        <v>2585396</v>
      </c>
      <c r="AB35" s="2">
        <f t="shared" si="9"/>
        <v>2585396</v>
      </c>
      <c r="AC35" s="2">
        <f t="shared" si="9"/>
        <v>2585396</v>
      </c>
      <c r="AD35" s="2">
        <f t="shared" si="9"/>
        <v>2585396</v>
      </c>
      <c r="AE35" s="2">
        <f t="shared" si="9"/>
        <v>2585396</v>
      </c>
      <c r="AF35" s="2">
        <f t="shared" si="9"/>
        <v>2585396</v>
      </c>
      <c r="AG35" s="2">
        <f t="shared" si="9"/>
        <v>2585396</v>
      </c>
      <c r="AH35" s="2">
        <f t="shared" si="9"/>
        <v>2585396</v>
      </c>
      <c r="AI35" s="2">
        <f t="shared" si="9"/>
        <v>2585396</v>
      </c>
      <c r="AJ35" s="2">
        <f t="shared" si="9"/>
        <v>2585396</v>
      </c>
      <c r="AK35" s="2">
        <f t="shared" si="9"/>
        <v>2585396</v>
      </c>
      <c r="AL35" s="2">
        <f t="shared" si="9"/>
        <v>2585396</v>
      </c>
      <c r="AM35" s="2">
        <f t="shared" si="9"/>
        <v>2585396</v>
      </c>
      <c r="AN35" s="2">
        <f t="shared" si="9"/>
        <v>2585396</v>
      </c>
      <c r="AO35" s="2">
        <f t="shared" si="9"/>
        <v>2585396</v>
      </c>
      <c r="AP35" s="2">
        <f t="shared" si="9"/>
        <v>2585396</v>
      </c>
      <c r="AQ35" s="2">
        <f t="shared" si="9"/>
        <v>2585396</v>
      </c>
      <c r="AR35" s="2">
        <f t="shared" si="9"/>
        <v>2585396</v>
      </c>
      <c r="AS35" s="2">
        <f t="shared" si="9"/>
        <v>2585396</v>
      </c>
      <c r="AT35" s="2">
        <f t="shared" si="9"/>
        <v>2585396</v>
      </c>
      <c r="AU35" s="2">
        <f t="shared" si="9"/>
        <v>2585396</v>
      </c>
      <c r="AV35" s="2">
        <f t="shared" si="9"/>
        <v>2585396</v>
      </c>
      <c r="AW35" s="2">
        <f t="shared" si="9"/>
        <v>2585396</v>
      </c>
      <c r="AX35" s="2">
        <f t="shared" si="9"/>
        <v>2585396</v>
      </c>
      <c r="AY35" s="2">
        <f t="shared" si="9"/>
        <v>2585396</v>
      </c>
      <c r="AZ35" s="2">
        <f t="shared" si="9"/>
        <v>2585396</v>
      </c>
      <c r="BA35" s="2">
        <f t="shared" si="9"/>
        <v>2585396</v>
      </c>
      <c r="BB35" s="2">
        <f t="shared" si="9"/>
        <v>2585396</v>
      </c>
      <c r="BC35" s="2">
        <f t="shared" si="9"/>
        <v>2585396</v>
      </c>
      <c r="BD35" s="2">
        <f t="shared" si="9"/>
        <v>2585396</v>
      </c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</row>
    <row r="36" spans="1:105" x14ac:dyDescent="0.25">
      <c r="A36" s="20" t="s">
        <v>13</v>
      </c>
      <c r="B36" s="20"/>
      <c r="C36" s="20"/>
      <c r="D36" s="16"/>
      <c r="E36" s="16"/>
      <c r="F36" s="16"/>
      <c r="G36" s="2">
        <f>SUM($G$35:G35)</f>
        <v>2767396</v>
      </c>
      <c r="H36" s="2">
        <f>SUM($G$35:H35)</f>
        <v>5352792</v>
      </c>
      <c r="I36" s="2">
        <f>SUM($G$35:I35)</f>
        <v>7938188</v>
      </c>
      <c r="J36" s="2">
        <f>SUM($G$35:J35)</f>
        <v>10523584</v>
      </c>
      <c r="K36" s="2">
        <f>SUM($G$35:K35)</f>
        <v>13108980</v>
      </c>
      <c r="L36" s="2">
        <f>SUM($G$35:L35)</f>
        <v>15694376</v>
      </c>
      <c r="M36" s="2">
        <f>SUM($G$35:M35)</f>
        <v>18279772</v>
      </c>
      <c r="N36" s="2">
        <f>SUM($G$35:N35)</f>
        <v>20865168</v>
      </c>
      <c r="O36" s="2">
        <f>SUM($G$35:O35)</f>
        <v>23450564</v>
      </c>
      <c r="P36" s="2">
        <f>SUM($G$35:P35)</f>
        <v>26035960</v>
      </c>
      <c r="Q36" s="2">
        <f>SUM($G$35:Q35)</f>
        <v>28621356</v>
      </c>
      <c r="R36" s="2">
        <f>SUM($G$35:R35)</f>
        <v>31206752</v>
      </c>
      <c r="S36" s="2">
        <f>SUM($G$35:S35)</f>
        <v>33792148</v>
      </c>
      <c r="T36" s="2">
        <f>SUM($G$35:T35)</f>
        <v>36377544</v>
      </c>
      <c r="U36" s="2">
        <f>SUM($G$35:U35)</f>
        <v>38962940</v>
      </c>
      <c r="V36" s="2">
        <f>SUM($G$35:V35)</f>
        <v>41548336</v>
      </c>
      <c r="W36" s="2">
        <f>SUM($G$35:W35)</f>
        <v>44133732</v>
      </c>
      <c r="X36" s="2">
        <f>SUM($G$35:X35)</f>
        <v>46719128</v>
      </c>
      <c r="Y36" s="2">
        <f>SUM($G$35:Y35)</f>
        <v>49304524</v>
      </c>
      <c r="Z36" s="2">
        <f>SUM($G$35:Z35)</f>
        <v>51889920</v>
      </c>
      <c r="AA36" s="2">
        <f>SUM($G$35:AA35)</f>
        <v>54475316</v>
      </c>
      <c r="AB36" s="2">
        <f>SUM($G$35:AB35)</f>
        <v>57060712</v>
      </c>
      <c r="AC36" s="2">
        <f>SUM($G$35:AC35)</f>
        <v>59646108</v>
      </c>
      <c r="AD36" s="2">
        <f>SUM($G$35:AD35)</f>
        <v>62231504</v>
      </c>
      <c r="AE36" s="2">
        <f>SUM($G$35:AE35)</f>
        <v>64816900</v>
      </c>
      <c r="AF36" s="2">
        <f>SUM($G$35:AF35)</f>
        <v>67402296</v>
      </c>
      <c r="AG36" s="2">
        <f>SUM($G$35:AG35)</f>
        <v>69987692</v>
      </c>
      <c r="AH36" s="2">
        <f>SUM($G$35:AH35)</f>
        <v>72573088</v>
      </c>
      <c r="AI36" s="2">
        <f>SUM($G$35:AI35)</f>
        <v>75158484</v>
      </c>
      <c r="AJ36" s="2">
        <f>SUM($G$35:AJ35)</f>
        <v>77743880</v>
      </c>
      <c r="AK36" s="2">
        <f>SUM($G$35:AK35)</f>
        <v>80329276</v>
      </c>
      <c r="AL36" s="2">
        <f>SUM($G$35:AL35)</f>
        <v>82914672</v>
      </c>
      <c r="AM36" s="2">
        <f>SUM($G$35:AM35)</f>
        <v>85500068</v>
      </c>
      <c r="AN36" s="2">
        <f>SUM($G$35:AN35)</f>
        <v>88085464</v>
      </c>
      <c r="AO36" s="2">
        <f>SUM($G$35:AO35)</f>
        <v>90670860</v>
      </c>
      <c r="AP36" s="2">
        <f>SUM($G$35:AP35)</f>
        <v>93256256</v>
      </c>
      <c r="AQ36" s="2">
        <f>SUM($G$35:AQ35)</f>
        <v>95841652</v>
      </c>
      <c r="AR36" s="2">
        <f>SUM($G$35:AR35)</f>
        <v>98427048</v>
      </c>
      <c r="AS36" s="2">
        <f>SUM($G$35:AS35)</f>
        <v>101012444</v>
      </c>
      <c r="AT36" s="2">
        <f>SUM($G$35:AT35)</f>
        <v>103597840</v>
      </c>
      <c r="AU36" s="2">
        <f>SUM($G$35:AU35)</f>
        <v>106183236</v>
      </c>
      <c r="AV36" s="2">
        <f>SUM($G$35:AV35)</f>
        <v>108768632</v>
      </c>
      <c r="AW36" s="2">
        <f>SUM($G$35:AW35)</f>
        <v>111354028</v>
      </c>
      <c r="AX36" s="2">
        <f>SUM($G$35:AX35)</f>
        <v>113939424</v>
      </c>
      <c r="AY36" s="2">
        <f>SUM($G$35:AY35)</f>
        <v>116524820</v>
      </c>
      <c r="AZ36" s="2">
        <f>SUM($G$35:AZ35)</f>
        <v>119110216</v>
      </c>
      <c r="BA36" s="2">
        <f>SUM($G$35:BA35)</f>
        <v>121695612</v>
      </c>
      <c r="BB36" s="2">
        <f>SUM($G$35:BB35)</f>
        <v>124281008</v>
      </c>
      <c r="BC36" s="2">
        <f>SUM($G$35:BC35)</f>
        <v>126866404</v>
      </c>
      <c r="BD36" s="2">
        <f>SUM($G$35:BD35)</f>
        <v>129451800</v>
      </c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</row>
    <row r="37" spans="1:105" x14ac:dyDescent="0.25">
      <c r="A37" s="20"/>
      <c r="B37" s="20"/>
      <c r="C37" s="20"/>
      <c r="D37" s="16"/>
      <c r="E37" s="16"/>
      <c r="F37" s="2">
        <f>F35</f>
        <v>-85692626</v>
      </c>
      <c r="G37" s="2">
        <f>$F$35+G36</f>
        <v>-82925230</v>
      </c>
      <c r="H37" s="2">
        <f t="shared" ref="H37:BD37" si="10">$F$35+H36</f>
        <v>-80339834</v>
      </c>
      <c r="I37" s="2">
        <f t="shared" si="10"/>
        <v>-77754438</v>
      </c>
      <c r="J37" s="2">
        <f t="shared" si="10"/>
        <v>-75169042</v>
      </c>
      <c r="K37" s="2">
        <f t="shared" si="10"/>
        <v>-72583646</v>
      </c>
      <c r="L37" s="2">
        <f t="shared" si="10"/>
        <v>-69998250</v>
      </c>
      <c r="M37" s="2">
        <f t="shared" si="10"/>
        <v>-67412854</v>
      </c>
      <c r="N37" s="2">
        <f t="shared" si="10"/>
        <v>-64827458</v>
      </c>
      <c r="O37" s="2">
        <f t="shared" si="10"/>
        <v>-62242062</v>
      </c>
      <c r="P37" s="2">
        <f t="shared" si="10"/>
        <v>-59656666</v>
      </c>
      <c r="Q37" s="2">
        <f t="shared" si="10"/>
        <v>-57071270</v>
      </c>
      <c r="R37" s="2">
        <f t="shared" si="10"/>
        <v>-54485874</v>
      </c>
      <c r="S37" s="2">
        <f t="shared" si="10"/>
        <v>-51900478</v>
      </c>
      <c r="T37" s="2">
        <f t="shared" si="10"/>
        <v>-49315082</v>
      </c>
      <c r="U37" s="2">
        <f t="shared" si="10"/>
        <v>-46729686</v>
      </c>
      <c r="V37" s="2">
        <f t="shared" si="10"/>
        <v>-44144290</v>
      </c>
      <c r="W37" s="2">
        <f t="shared" si="10"/>
        <v>-41558894</v>
      </c>
      <c r="X37" s="2">
        <f t="shared" si="10"/>
        <v>-38973498</v>
      </c>
      <c r="Y37" s="2">
        <f t="shared" si="10"/>
        <v>-36388102</v>
      </c>
      <c r="Z37" s="2">
        <f t="shared" si="10"/>
        <v>-33802706</v>
      </c>
      <c r="AA37" s="2">
        <f t="shared" si="10"/>
        <v>-31217310</v>
      </c>
      <c r="AB37" s="2">
        <f t="shared" si="10"/>
        <v>-28631914</v>
      </c>
      <c r="AC37" s="2">
        <f t="shared" si="10"/>
        <v>-26046518</v>
      </c>
      <c r="AD37" s="2">
        <f t="shared" si="10"/>
        <v>-23461122</v>
      </c>
      <c r="AE37" s="2">
        <f t="shared" si="10"/>
        <v>-20875726</v>
      </c>
      <c r="AF37" s="2">
        <f t="shared" si="10"/>
        <v>-18290330</v>
      </c>
      <c r="AG37" s="2">
        <f t="shared" si="10"/>
        <v>-15704934</v>
      </c>
      <c r="AH37" s="2">
        <f t="shared" si="10"/>
        <v>-13119538</v>
      </c>
      <c r="AI37" s="2">
        <f t="shared" si="10"/>
        <v>-10534142</v>
      </c>
      <c r="AJ37" s="2">
        <f t="shared" si="10"/>
        <v>-7948746</v>
      </c>
      <c r="AK37" s="2">
        <f t="shared" si="10"/>
        <v>-5363350</v>
      </c>
      <c r="AL37" s="2">
        <f t="shared" si="10"/>
        <v>-2777954</v>
      </c>
      <c r="AM37" s="2">
        <f t="shared" si="10"/>
        <v>-192558</v>
      </c>
      <c r="AN37" s="2">
        <f t="shared" si="10"/>
        <v>2392838</v>
      </c>
      <c r="AO37" s="2">
        <f t="shared" si="10"/>
        <v>4978234</v>
      </c>
      <c r="AP37" s="2">
        <f t="shared" si="10"/>
        <v>7563630</v>
      </c>
      <c r="AQ37" s="2">
        <f t="shared" si="10"/>
        <v>10149026</v>
      </c>
      <c r="AR37" s="2">
        <f t="shared" si="10"/>
        <v>12734422</v>
      </c>
      <c r="AS37" s="2">
        <f t="shared" si="10"/>
        <v>15319818</v>
      </c>
      <c r="AT37" s="2">
        <f t="shared" si="10"/>
        <v>17905214</v>
      </c>
      <c r="AU37" s="2">
        <f t="shared" si="10"/>
        <v>20490610</v>
      </c>
      <c r="AV37" s="2">
        <f t="shared" si="10"/>
        <v>23076006</v>
      </c>
      <c r="AW37" s="2">
        <f t="shared" si="10"/>
        <v>25661402</v>
      </c>
      <c r="AX37" s="2">
        <f t="shared" si="10"/>
        <v>28246798</v>
      </c>
      <c r="AY37" s="2">
        <f t="shared" si="10"/>
        <v>30832194</v>
      </c>
      <c r="AZ37" s="2">
        <f t="shared" si="10"/>
        <v>33417590</v>
      </c>
      <c r="BA37" s="2">
        <f t="shared" si="10"/>
        <v>36002986</v>
      </c>
      <c r="BB37" s="2">
        <f t="shared" si="10"/>
        <v>38588382</v>
      </c>
      <c r="BC37" s="2">
        <f t="shared" si="10"/>
        <v>41173778</v>
      </c>
      <c r="BD37" s="2">
        <f t="shared" si="10"/>
        <v>43759174</v>
      </c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</row>
    <row r="38" spans="1:105" x14ac:dyDescent="0.2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</row>
    <row r="39" spans="1:105" x14ac:dyDescent="0.2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</row>
    <row r="40" spans="1:105" x14ac:dyDescent="0.25">
      <c r="A40" s="16"/>
      <c r="B40" s="16"/>
      <c r="C40" s="16"/>
      <c r="D40" s="3">
        <f>NPV(C5,G35:BD35)+F35</f>
        <v>-38320496.004656412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</row>
    <row r="41" spans="1:105" x14ac:dyDescent="0.25">
      <c r="A41" s="16"/>
      <c r="B41" s="16"/>
      <c r="C41" s="16"/>
      <c r="D41" s="1">
        <f>IRR(F35:BD35)</f>
        <v>1.7591844418367142E-2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</row>
    <row r="42" spans="1:105" x14ac:dyDescent="0.25">
      <c r="A42" s="16"/>
      <c r="B42" s="16"/>
      <c r="C42" s="16"/>
      <c r="D42" s="16"/>
      <c r="E42" s="16"/>
      <c r="F42" s="19"/>
      <c r="G42" s="19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</row>
    <row r="43" spans="1:105" x14ac:dyDescent="0.25">
      <c r="A43" s="16"/>
      <c r="B43" s="16"/>
      <c r="C43" s="16"/>
      <c r="D43" s="16"/>
      <c r="E43" s="16"/>
      <c r="F43" s="17" t="s">
        <v>1</v>
      </c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</row>
    <row r="44" spans="1:105" x14ac:dyDescent="0.25">
      <c r="A44" s="16"/>
      <c r="B44" s="16"/>
      <c r="C44" s="16"/>
      <c r="D44" s="16"/>
      <c r="E44" s="16"/>
      <c r="F44" s="17">
        <v>0</v>
      </c>
      <c r="G44" s="16">
        <f t="array" ref="G44:G94">TRANSPOSE(F37:BD37)</f>
        <v>-85692626</v>
      </c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</row>
    <row r="45" spans="1:105" x14ac:dyDescent="0.25">
      <c r="A45" s="16"/>
      <c r="B45" s="16"/>
      <c r="C45" s="16"/>
      <c r="D45" s="3"/>
      <c r="E45" s="16"/>
      <c r="F45" s="17">
        <v>1</v>
      </c>
      <c r="G45" s="16">
        <v>-82925230</v>
      </c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</row>
    <row r="46" spans="1:105" x14ac:dyDescent="0.25">
      <c r="A46" s="16"/>
      <c r="B46" s="16"/>
      <c r="C46" s="16"/>
      <c r="D46" s="16"/>
      <c r="E46" s="16"/>
      <c r="F46" s="17">
        <f>F45+1</f>
        <v>2</v>
      </c>
      <c r="G46" s="16">
        <v>-80339834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</row>
    <row r="47" spans="1:105" x14ac:dyDescent="0.25">
      <c r="A47" s="16"/>
      <c r="B47" s="16"/>
      <c r="C47" s="16"/>
      <c r="D47" s="16"/>
      <c r="E47" s="16"/>
      <c r="F47" s="17">
        <f t="shared" ref="F47:F94" si="11">F46+1</f>
        <v>3</v>
      </c>
      <c r="G47" s="16">
        <v>-77754438</v>
      </c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</row>
    <row r="48" spans="1:105" x14ac:dyDescent="0.25">
      <c r="A48" s="16"/>
      <c r="B48" s="16"/>
      <c r="C48" s="16"/>
      <c r="D48" s="16"/>
      <c r="E48" s="16"/>
      <c r="F48" s="17">
        <f t="shared" si="11"/>
        <v>4</v>
      </c>
      <c r="G48" s="16">
        <v>-75169042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</row>
    <row r="49" spans="1:105" x14ac:dyDescent="0.25">
      <c r="A49" s="16"/>
      <c r="B49" s="16"/>
      <c r="C49" s="16"/>
      <c r="D49" s="16"/>
      <c r="E49" s="16"/>
      <c r="F49" s="17">
        <f t="shared" si="11"/>
        <v>5</v>
      </c>
      <c r="G49" s="16">
        <v>-72583646</v>
      </c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</row>
    <row r="50" spans="1:105" x14ac:dyDescent="0.25">
      <c r="A50" s="16"/>
      <c r="B50" s="16"/>
      <c r="C50" s="16"/>
      <c r="D50" s="16"/>
      <c r="E50" s="16"/>
      <c r="F50" s="17">
        <f t="shared" si="11"/>
        <v>6</v>
      </c>
      <c r="G50" s="16">
        <v>-69998250</v>
      </c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</row>
    <row r="51" spans="1:105" x14ac:dyDescent="0.25">
      <c r="A51" s="16"/>
      <c r="B51" s="16"/>
      <c r="C51" s="16"/>
      <c r="D51" s="16"/>
      <c r="E51" s="16"/>
      <c r="F51" s="17">
        <f t="shared" si="11"/>
        <v>7</v>
      </c>
      <c r="G51" s="16">
        <v>-67412854</v>
      </c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</row>
    <row r="52" spans="1:105" x14ac:dyDescent="0.25">
      <c r="A52" s="16"/>
      <c r="B52" s="16"/>
      <c r="C52" s="16"/>
      <c r="D52" s="16"/>
      <c r="E52" s="16"/>
      <c r="F52" s="17">
        <f t="shared" si="11"/>
        <v>8</v>
      </c>
      <c r="G52" s="16">
        <v>-64827458</v>
      </c>
      <c r="H52" s="16"/>
      <c r="I52" s="16"/>
      <c r="J52" s="2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</row>
    <row r="53" spans="1:105" x14ac:dyDescent="0.25">
      <c r="A53" s="16"/>
      <c r="B53" s="16"/>
      <c r="C53" s="16"/>
      <c r="D53" s="16"/>
      <c r="E53" s="16"/>
      <c r="F53" s="17">
        <f t="shared" si="11"/>
        <v>9</v>
      </c>
      <c r="G53" s="16">
        <v>-62242062</v>
      </c>
      <c r="H53" s="16"/>
      <c r="I53" s="16"/>
      <c r="J53" s="2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</row>
    <row r="54" spans="1:105" x14ac:dyDescent="0.25">
      <c r="A54" s="16"/>
      <c r="B54" s="16"/>
      <c r="C54" s="16"/>
      <c r="D54" s="16"/>
      <c r="E54" s="16"/>
      <c r="F54" s="17">
        <f t="shared" si="11"/>
        <v>10</v>
      </c>
      <c r="G54" s="16">
        <v>-59656666</v>
      </c>
      <c r="H54" s="16"/>
      <c r="I54" s="16"/>
      <c r="J54" s="2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</row>
    <row r="55" spans="1:105" x14ac:dyDescent="0.25">
      <c r="A55" s="16"/>
      <c r="B55" s="16"/>
      <c r="C55" s="16"/>
      <c r="D55" s="16"/>
      <c r="E55" s="16"/>
      <c r="F55" s="17">
        <f t="shared" si="11"/>
        <v>11</v>
      </c>
      <c r="G55" s="16">
        <v>-57071270</v>
      </c>
      <c r="H55" s="16"/>
      <c r="I55" s="16"/>
      <c r="J55" s="2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</row>
    <row r="56" spans="1:105" x14ac:dyDescent="0.25">
      <c r="A56" s="16"/>
      <c r="B56" s="16"/>
      <c r="C56" s="16"/>
      <c r="D56" s="16"/>
      <c r="E56" s="16"/>
      <c r="F56" s="17">
        <f t="shared" si="11"/>
        <v>12</v>
      </c>
      <c r="G56" s="16">
        <v>-54485874</v>
      </c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</row>
    <row r="57" spans="1:105" x14ac:dyDescent="0.25">
      <c r="A57" s="16"/>
      <c r="B57" s="16"/>
      <c r="C57" s="16"/>
      <c r="D57" s="16"/>
      <c r="E57" s="16"/>
      <c r="F57" s="17">
        <f t="shared" si="11"/>
        <v>13</v>
      </c>
      <c r="G57" s="16">
        <v>-51900478</v>
      </c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</row>
    <row r="58" spans="1:105" x14ac:dyDescent="0.25">
      <c r="A58" s="16"/>
      <c r="B58" s="16"/>
      <c r="C58" s="16"/>
      <c r="D58" s="16"/>
      <c r="E58" s="16"/>
      <c r="F58" s="17">
        <f t="shared" si="11"/>
        <v>14</v>
      </c>
      <c r="G58" s="16">
        <v>-49315082</v>
      </c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</row>
    <row r="59" spans="1:105" x14ac:dyDescent="0.25">
      <c r="A59" s="16"/>
      <c r="B59" s="16"/>
      <c r="C59" s="16"/>
      <c r="D59" s="16"/>
      <c r="E59" s="16"/>
      <c r="F59" s="17">
        <f t="shared" si="11"/>
        <v>15</v>
      </c>
      <c r="G59" s="16">
        <v>-46729686</v>
      </c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</row>
    <row r="60" spans="1:105" x14ac:dyDescent="0.25">
      <c r="A60" s="16"/>
      <c r="B60" s="16"/>
      <c r="C60" s="16"/>
      <c r="D60" s="16"/>
      <c r="E60" s="16"/>
      <c r="F60" s="17">
        <f t="shared" si="11"/>
        <v>16</v>
      </c>
      <c r="G60" s="16">
        <v>-44144290</v>
      </c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</row>
    <row r="61" spans="1:105" x14ac:dyDescent="0.25">
      <c r="A61" s="16"/>
      <c r="B61" s="16"/>
      <c r="C61" s="16"/>
      <c r="D61" s="16"/>
      <c r="E61" s="16"/>
      <c r="F61" s="17">
        <f t="shared" si="11"/>
        <v>17</v>
      </c>
      <c r="G61" s="16">
        <v>-41558894</v>
      </c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</row>
    <row r="62" spans="1:105" x14ac:dyDescent="0.25">
      <c r="A62" s="16"/>
      <c r="B62" s="16"/>
      <c r="C62" s="16"/>
      <c r="D62" s="16"/>
      <c r="E62" s="16"/>
      <c r="F62" s="17">
        <f t="shared" si="11"/>
        <v>18</v>
      </c>
      <c r="G62" s="16">
        <v>-38973498</v>
      </c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</row>
    <row r="63" spans="1:105" x14ac:dyDescent="0.25">
      <c r="A63" s="16"/>
      <c r="B63" s="16"/>
      <c r="C63" s="16"/>
      <c r="D63" s="16"/>
      <c r="E63" s="16"/>
      <c r="F63" s="17">
        <f t="shared" si="11"/>
        <v>19</v>
      </c>
      <c r="G63" s="16">
        <v>-36388102</v>
      </c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6"/>
      <c r="CU63" s="16"/>
      <c r="CV63" s="16"/>
      <c r="CW63" s="16"/>
      <c r="CX63" s="16"/>
      <c r="CY63" s="16"/>
      <c r="CZ63" s="16"/>
      <c r="DA63" s="16"/>
    </row>
    <row r="64" spans="1:105" x14ac:dyDescent="0.25">
      <c r="A64" s="16"/>
      <c r="B64" s="16"/>
      <c r="C64" s="16"/>
      <c r="D64" s="16"/>
      <c r="E64" s="16"/>
      <c r="F64" s="17">
        <f t="shared" si="11"/>
        <v>20</v>
      </c>
      <c r="G64" s="16">
        <v>-33802706</v>
      </c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</row>
    <row r="65" spans="1:105" x14ac:dyDescent="0.25">
      <c r="A65" s="16"/>
      <c r="B65" s="16"/>
      <c r="C65" s="16"/>
      <c r="D65" s="16"/>
      <c r="E65" s="16"/>
      <c r="F65" s="17">
        <f t="shared" si="11"/>
        <v>21</v>
      </c>
      <c r="G65" s="16">
        <v>-31217310</v>
      </c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6"/>
      <c r="CU65" s="16"/>
      <c r="CV65" s="16"/>
      <c r="CW65" s="16"/>
      <c r="CX65" s="16"/>
      <c r="CY65" s="16"/>
      <c r="CZ65" s="16"/>
      <c r="DA65" s="16"/>
    </row>
    <row r="66" spans="1:105" x14ac:dyDescent="0.25">
      <c r="A66" s="16"/>
      <c r="B66" s="16"/>
      <c r="C66" s="16"/>
      <c r="D66" s="16"/>
      <c r="E66" s="16"/>
      <c r="F66" s="17">
        <f t="shared" si="11"/>
        <v>22</v>
      </c>
      <c r="G66" s="16">
        <v>-28631914</v>
      </c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</row>
    <row r="67" spans="1:105" x14ac:dyDescent="0.25">
      <c r="A67" s="16"/>
      <c r="B67" s="16"/>
      <c r="C67" s="16"/>
      <c r="D67" s="16"/>
      <c r="E67" s="16"/>
      <c r="F67" s="17">
        <f t="shared" si="11"/>
        <v>23</v>
      </c>
      <c r="G67" s="16">
        <v>-26046518</v>
      </c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</row>
    <row r="68" spans="1:105" x14ac:dyDescent="0.25">
      <c r="A68" s="16"/>
      <c r="B68" s="16"/>
      <c r="C68" s="16"/>
      <c r="D68" s="16"/>
      <c r="E68" s="16"/>
      <c r="F68" s="17">
        <f t="shared" si="11"/>
        <v>24</v>
      </c>
      <c r="G68" s="16">
        <v>-23461122</v>
      </c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</row>
    <row r="69" spans="1:105" x14ac:dyDescent="0.25">
      <c r="A69" s="16"/>
      <c r="B69" s="16"/>
      <c r="C69" s="16"/>
      <c r="D69" s="16"/>
      <c r="E69" s="16"/>
      <c r="F69" s="17">
        <f t="shared" si="11"/>
        <v>25</v>
      </c>
      <c r="G69" s="16">
        <v>-20875726</v>
      </c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</row>
    <row r="70" spans="1:105" x14ac:dyDescent="0.25">
      <c r="A70" s="16"/>
      <c r="B70" s="16"/>
      <c r="C70" s="16"/>
      <c r="D70" s="16"/>
      <c r="E70" s="16"/>
      <c r="F70" s="17">
        <f t="shared" si="11"/>
        <v>26</v>
      </c>
      <c r="G70" s="16">
        <v>-18290330</v>
      </c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6"/>
    </row>
    <row r="71" spans="1:105" x14ac:dyDescent="0.25">
      <c r="A71" s="16"/>
      <c r="B71" s="16"/>
      <c r="C71" s="16"/>
      <c r="D71" s="16"/>
      <c r="E71" s="16"/>
      <c r="F71" s="17">
        <f>F70+1</f>
        <v>27</v>
      </c>
      <c r="G71" s="16">
        <v>-15704934</v>
      </c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6"/>
      <c r="CU71" s="16"/>
      <c r="CV71" s="16"/>
      <c r="CW71" s="16"/>
      <c r="CX71" s="16"/>
      <c r="CY71" s="16"/>
      <c r="CZ71" s="16"/>
      <c r="DA71" s="16"/>
    </row>
    <row r="72" spans="1:105" x14ac:dyDescent="0.25">
      <c r="A72" s="16"/>
      <c r="B72" s="16"/>
      <c r="C72" s="16"/>
      <c r="D72" s="16"/>
      <c r="E72" s="16"/>
      <c r="F72" s="17">
        <f t="shared" si="11"/>
        <v>28</v>
      </c>
      <c r="G72" s="16">
        <v>-13119538</v>
      </c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  <c r="CU72" s="16"/>
      <c r="CV72" s="16"/>
      <c r="CW72" s="16"/>
      <c r="CX72" s="16"/>
      <c r="CY72" s="16"/>
      <c r="CZ72" s="16"/>
      <c r="DA72" s="16"/>
    </row>
    <row r="73" spans="1:105" x14ac:dyDescent="0.25">
      <c r="A73" s="16"/>
      <c r="B73" s="16"/>
      <c r="C73" s="16"/>
      <c r="D73" s="16"/>
      <c r="E73" s="16"/>
      <c r="F73" s="17">
        <f t="shared" si="11"/>
        <v>29</v>
      </c>
      <c r="G73" s="16">
        <v>-10534142</v>
      </c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/>
      <c r="CU73" s="16"/>
      <c r="CV73" s="16"/>
      <c r="CW73" s="16"/>
      <c r="CX73" s="16"/>
      <c r="CY73" s="16"/>
      <c r="CZ73" s="16"/>
      <c r="DA73" s="16"/>
    </row>
    <row r="74" spans="1:105" x14ac:dyDescent="0.25">
      <c r="A74" s="16"/>
      <c r="B74" s="16"/>
      <c r="C74" s="16"/>
      <c r="D74" s="16"/>
      <c r="E74" s="16"/>
      <c r="F74" s="17">
        <f t="shared" si="11"/>
        <v>30</v>
      </c>
      <c r="G74" s="16">
        <v>-7948746</v>
      </c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/>
      <c r="CZ74" s="16"/>
      <c r="DA74" s="16"/>
    </row>
    <row r="75" spans="1:105" x14ac:dyDescent="0.25">
      <c r="A75" s="16"/>
      <c r="B75" s="16"/>
      <c r="C75" s="16"/>
      <c r="D75" s="16"/>
      <c r="E75" s="16"/>
      <c r="F75" s="17">
        <f t="shared" si="11"/>
        <v>31</v>
      </c>
      <c r="G75" s="16">
        <v>-5363350</v>
      </c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6"/>
      <c r="CU75" s="16"/>
      <c r="CV75" s="16"/>
      <c r="CW75" s="16"/>
      <c r="CX75" s="16"/>
      <c r="CY75" s="16"/>
      <c r="CZ75" s="16"/>
      <c r="DA75" s="16"/>
    </row>
    <row r="76" spans="1:105" x14ac:dyDescent="0.25">
      <c r="A76" s="16"/>
      <c r="B76" s="16"/>
      <c r="C76" s="16"/>
      <c r="D76" s="16"/>
      <c r="E76" s="16"/>
      <c r="F76" s="17">
        <f t="shared" si="11"/>
        <v>32</v>
      </c>
      <c r="G76" s="16">
        <v>-2777954</v>
      </c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6"/>
      <c r="CU76" s="16"/>
      <c r="CV76" s="16"/>
      <c r="CW76" s="16"/>
      <c r="CX76" s="16"/>
      <c r="CY76" s="16"/>
      <c r="CZ76" s="16"/>
      <c r="DA76" s="16"/>
    </row>
    <row r="77" spans="1:105" x14ac:dyDescent="0.25">
      <c r="A77" s="16"/>
      <c r="B77" s="16"/>
      <c r="C77" s="16"/>
      <c r="D77" s="16"/>
      <c r="E77" s="16"/>
      <c r="F77" s="17">
        <f t="shared" si="11"/>
        <v>33</v>
      </c>
      <c r="G77" s="16">
        <v>-192558</v>
      </c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6"/>
      <c r="CU77" s="16"/>
      <c r="CV77" s="16"/>
      <c r="CW77" s="16"/>
      <c r="CX77" s="16"/>
      <c r="CY77" s="16"/>
      <c r="CZ77" s="16"/>
      <c r="DA77" s="16"/>
    </row>
    <row r="78" spans="1:105" x14ac:dyDescent="0.25">
      <c r="A78" s="16"/>
      <c r="B78" s="16"/>
      <c r="C78" s="16"/>
      <c r="D78" s="16"/>
      <c r="E78" s="16"/>
      <c r="F78" s="17">
        <f t="shared" si="11"/>
        <v>34</v>
      </c>
      <c r="G78" s="16">
        <v>2392838</v>
      </c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</row>
    <row r="79" spans="1:105" x14ac:dyDescent="0.25">
      <c r="A79" s="16"/>
      <c r="B79" s="16"/>
      <c r="C79" s="16"/>
      <c r="D79" s="16"/>
      <c r="E79" s="16"/>
      <c r="F79" s="17">
        <f t="shared" si="11"/>
        <v>35</v>
      </c>
      <c r="G79" s="16">
        <v>4978234</v>
      </c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</row>
    <row r="80" spans="1:105" x14ac:dyDescent="0.25">
      <c r="A80" s="16"/>
      <c r="B80" s="16"/>
      <c r="C80" s="16"/>
      <c r="D80" s="16"/>
      <c r="E80" s="16"/>
      <c r="F80" s="17">
        <f t="shared" si="11"/>
        <v>36</v>
      </c>
      <c r="G80" s="16">
        <v>7563630</v>
      </c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</row>
    <row r="81" spans="1:105" x14ac:dyDescent="0.25">
      <c r="A81" s="16"/>
      <c r="B81" s="16"/>
      <c r="C81" s="16"/>
      <c r="D81" s="16"/>
      <c r="E81" s="16"/>
      <c r="F81" s="17">
        <f t="shared" si="11"/>
        <v>37</v>
      </c>
      <c r="G81" s="16">
        <v>10149026</v>
      </c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</row>
    <row r="82" spans="1:105" x14ac:dyDescent="0.25">
      <c r="A82" s="16"/>
      <c r="B82" s="16"/>
      <c r="C82" s="16"/>
      <c r="D82" s="16"/>
      <c r="E82" s="16"/>
      <c r="F82" s="17">
        <f t="shared" si="11"/>
        <v>38</v>
      </c>
      <c r="G82" s="16">
        <v>12734422</v>
      </c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</row>
    <row r="83" spans="1:105" x14ac:dyDescent="0.25">
      <c r="A83" s="16"/>
      <c r="B83" s="16"/>
      <c r="C83" s="16"/>
      <c r="D83" s="16"/>
      <c r="E83" s="16"/>
      <c r="F83" s="17">
        <f t="shared" si="11"/>
        <v>39</v>
      </c>
      <c r="G83" s="16">
        <v>15319818</v>
      </c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</row>
    <row r="84" spans="1:105" x14ac:dyDescent="0.25">
      <c r="A84" s="16"/>
      <c r="B84" s="16"/>
      <c r="C84" s="16"/>
      <c r="D84" s="16"/>
      <c r="E84" s="16"/>
      <c r="F84" s="17">
        <f t="shared" si="11"/>
        <v>40</v>
      </c>
      <c r="G84" s="16">
        <v>17905214</v>
      </c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/>
      <c r="CU84" s="16"/>
      <c r="CV84" s="16"/>
      <c r="CW84" s="16"/>
      <c r="CX84" s="16"/>
      <c r="CY84" s="16"/>
      <c r="CZ84" s="16"/>
      <c r="DA84" s="16"/>
    </row>
    <row r="85" spans="1:105" x14ac:dyDescent="0.25">
      <c r="A85" s="16"/>
      <c r="B85" s="16"/>
      <c r="C85" s="16"/>
      <c r="D85" s="16"/>
      <c r="E85" s="16"/>
      <c r="F85" s="17">
        <f t="shared" si="11"/>
        <v>41</v>
      </c>
      <c r="G85" s="16">
        <v>20490610</v>
      </c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6"/>
      <c r="CU85" s="16"/>
      <c r="CV85" s="16"/>
      <c r="CW85" s="16"/>
      <c r="CX85" s="16"/>
      <c r="CY85" s="16"/>
      <c r="CZ85" s="16"/>
      <c r="DA85" s="16"/>
    </row>
    <row r="86" spans="1:105" x14ac:dyDescent="0.25">
      <c r="A86" s="16"/>
      <c r="B86" s="16"/>
      <c r="C86" s="16"/>
      <c r="D86" s="16"/>
      <c r="E86" s="16"/>
      <c r="F86" s="17">
        <f>F85+1</f>
        <v>42</v>
      </c>
      <c r="G86" s="16">
        <v>23076006</v>
      </c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6"/>
      <c r="CU86" s="16"/>
      <c r="CV86" s="16"/>
      <c r="CW86" s="16"/>
      <c r="CX86" s="16"/>
      <c r="CY86" s="16"/>
      <c r="CZ86" s="16"/>
      <c r="DA86" s="16"/>
    </row>
    <row r="87" spans="1:105" x14ac:dyDescent="0.25">
      <c r="A87" s="16"/>
      <c r="B87" s="16"/>
      <c r="C87" s="16"/>
      <c r="D87" s="16"/>
      <c r="E87" s="16"/>
      <c r="F87" s="17">
        <f t="shared" si="11"/>
        <v>43</v>
      </c>
      <c r="G87" s="16">
        <v>25661402</v>
      </c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6"/>
      <c r="CU87" s="16"/>
      <c r="CV87" s="16"/>
      <c r="CW87" s="16"/>
      <c r="CX87" s="16"/>
      <c r="CY87" s="16"/>
      <c r="CZ87" s="16"/>
      <c r="DA87" s="16"/>
    </row>
    <row r="88" spans="1:105" x14ac:dyDescent="0.25">
      <c r="A88" s="16"/>
      <c r="B88" s="16"/>
      <c r="C88" s="16"/>
      <c r="D88" s="16"/>
      <c r="E88" s="16"/>
      <c r="F88" s="17">
        <f t="shared" si="11"/>
        <v>44</v>
      </c>
      <c r="G88" s="16">
        <v>28246798</v>
      </c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6"/>
      <c r="CU88" s="16"/>
      <c r="CV88" s="16"/>
      <c r="CW88" s="16"/>
      <c r="CX88" s="16"/>
      <c r="CY88" s="16"/>
      <c r="CZ88" s="16"/>
      <c r="DA88" s="16"/>
    </row>
    <row r="89" spans="1:105" x14ac:dyDescent="0.25">
      <c r="A89" s="16"/>
      <c r="B89" s="16"/>
      <c r="C89" s="16"/>
      <c r="D89" s="16"/>
      <c r="E89" s="16"/>
      <c r="F89" s="17">
        <f t="shared" si="11"/>
        <v>45</v>
      </c>
      <c r="G89" s="16">
        <v>30832194</v>
      </c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  <c r="CT89" s="16"/>
      <c r="CU89" s="16"/>
      <c r="CV89" s="16"/>
      <c r="CW89" s="16"/>
      <c r="CX89" s="16"/>
      <c r="CY89" s="16"/>
      <c r="CZ89" s="16"/>
      <c r="DA89" s="16"/>
    </row>
    <row r="90" spans="1:105" x14ac:dyDescent="0.25">
      <c r="A90" s="16"/>
      <c r="B90" s="16"/>
      <c r="C90" s="16"/>
      <c r="D90" s="16"/>
      <c r="E90" s="16"/>
      <c r="F90" s="17">
        <f t="shared" si="11"/>
        <v>46</v>
      </c>
      <c r="G90" s="16">
        <v>33417590</v>
      </c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</row>
    <row r="91" spans="1:105" x14ac:dyDescent="0.25">
      <c r="A91" s="16"/>
      <c r="B91" s="16"/>
      <c r="C91" s="16"/>
      <c r="D91" s="16"/>
      <c r="E91" s="16"/>
      <c r="F91" s="17">
        <f t="shared" si="11"/>
        <v>47</v>
      </c>
      <c r="G91" s="16">
        <v>36002986</v>
      </c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</row>
    <row r="92" spans="1:105" x14ac:dyDescent="0.25">
      <c r="A92" s="16"/>
      <c r="B92" s="16"/>
      <c r="C92" s="16"/>
      <c r="D92" s="16"/>
      <c r="E92" s="16"/>
      <c r="F92" s="17">
        <f t="shared" si="11"/>
        <v>48</v>
      </c>
      <c r="G92" s="16">
        <v>38588382</v>
      </c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6"/>
      <c r="CU92" s="16"/>
      <c r="CV92" s="16"/>
      <c r="CW92" s="16"/>
      <c r="CX92" s="16"/>
      <c r="CY92" s="16"/>
      <c r="CZ92" s="16"/>
      <c r="DA92" s="16"/>
    </row>
    <row r="93" spans="1:105" x14ac:dyDescent="0.25">
      <c r="A93" s="16"/>
      <c r="B93" s="16"/>
      <c r="C93" s="16"/>
      <c r="D93" s="16"/>
      <c r="E93" s="16"/>
      <c r="F93" s="17">
        <f t="shared" si="11"/>
        <v>49</v>
      </c>
      <c r="G93" s="16">
        <v>41173778</v>
      </c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6"/>
      <c r="CU93" s="16"/>
      <c r="CV93" s="16"/>
      <c r="CW93" s="16"/>
      <c r="CX93" s="16"/>
      <c r="CY93" s="16"/>
      <c r="CZ93" s="16"/>
      <c r="DA93" s="16"/>
    </row>
    <row r="94" spans="1:105" x14ac:dyDescent="0.25">
      <c r="A94" s="16"/>
      <c r="B94" s="16"/>
      <c r="C94" s="16"/>
      <c r="D94" s="16"/>
      <c r="E94" s="16"/>
      <c r="F94" s="17">
        <f t="shared" si="11"/>
        <v>50</v>
      </c>
      <c r="G94" s="16">
        <v>43759174</v>
      </c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6"/>
      <c r="CO94" s="16"/>
      <c r="CP94" s="16"/>
      <c r="CQ94" s="16"/>
      <c r="CR94" s="16"/>
      <c r="CS94" s="16"/>
      <c r="CT94" s="16"/>
      <c r="CU94" s="16"/>
      <c r="CV94" s="16"/>
      <c r="CW94" s="16"/>
      <c r="CX94" s="16"/>
      <c r="CY94" s="16"/>
      <c r="CZ94" s="16"/>
      <c r="DA94" s="16"/>
    </row>
    <row r="95" spans="1:105" x14ac:dyDescent="0.2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16"/>
      <c r="CG95" s="16"/>
      <c r="CH95" s="16"/>
      <c r="CI95" s="16"/>
      <c r="CJ95" s="16"/>
      <c r="CK95" s="16"/>
      <c r="CL95" s="16"/>
      <c r="CM95" s="16"/>
      <c r="CN95" s="16"/>
      <c r="CO95" s="16"/>
      <c r="CP95" s="16"/>
      <c r="CQ95" s="16"/>
      <c r="CR95" s="16"/>
      <c r="CS95" s="16"/>
      <c r="CT95" s="16"/>
      <c r="CU95" s="16"/>
      <c r="CV95" s="16"/>
      <c r="CW95" s="16"/>
      <c r="CX95" s="16"/>
      <c r="CY95" s="16"/>
      <c r="CZ95" s="16"/>
      <c r="DA95" s="16"/>
    </row>
    <row r="96" spans="1:105" x14ac:dyDescent="0.2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/>
      <c r="CG96" s="16"/>
      <c r="CH96" s="16"/>
      <c r="CI96" s="16"/>
      <c r="CJ96" s="16"/>
      <c r="CK96" s="16"/>
      <c r="CL96" s="16"/>
      <c r="CM96" s="16"/>
      <c r="CN96" s="16"/>
      <c r="CO96" s="16"/>
      <c r="CP96" s="16"/>
      <c r="CQ96" s="16"/>
      <c r="CR96" s="16"/>
      <c r="CS96" s="16"/>
      <c r="CT96" s="16"/>
      <c r="CU96" s="16"/>
      <c r="CV96" s="16"/>
      <c r="CW96" s="16"/>
      <c r="CX96" s="16"/>
      <c r="CY96" s="16"/>
      <c r="CZ96" s="16"/>
      <c r="DA96" s="16"/>
    </row>
    <row r="97" spans="1:105" x14ac:dyDescent="0.2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  <c r="CB97" s="16"/>
      <c r="CC97" s="16"/>
      <c r="CD97" s="16"/>
      <c r="CE97" s="16"/>
      <c r="CF97" s="16"/>
      <c r="CG97" s="16"/>
      <c r="CH97" s="16"/>
      <c r="CI97" s="16"/>
      <c r="CJ97" s="16"/>
      <c r="CK97" s="16"/>
      <c r="CL97" s="16"/>
      <c r="CM97" s="16"/>
      <c r="CN97" s="16"/>
      <c r="CO97" s="16"/>
      <c r="CP97" s="16"/>
      <c r="CQ97" s="16"/>
      <c r="CR97" s="16"/>
      <c r="CS97" s="16"/>
      <c r="CT97" s="16"/>
      <c r="CU97" s="16"/>
      <c r="CV97" s="16"/>
      <c r="CW97" s="16"/>
      <c r="CX97" s="16"/>
      <c r="CY97" s="16"/>
      <c r="CZ97" s="16"/>
      <c r="DA97" s="16"/>
    </row>
  </sheetData>
  <mergeCells count="33">
    <mergeCell ref="A36:C36"/>
    <mergeCell ref="A37:C37"/>
    <mergeCell ref="F42:G42"/>
    <mergeCell ref="A30:C30"/>
    <mergeCell ref="A31:C31"/>
    <mergeCell ref="A32:C32"/>
    <mergeCell ref="A33:C33"/>
    <mergeCell ref="A34:C34"/>
    <mergeCell ref="A35:C35"/>
    <mergeCell ref="A29:C29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17:C17"/>
    <mergeCell ref="A1:J2"/>
    <mergeCell ref="A5:B5"/>
    <mergeCell ref="A7:B7"/>
    <mergeCell ref="A9:C9"/>
    <mergeCell ref="A10:C10"/>
    <mergeCell ref="A11:C11"/>
    <mergeCell ref="A12:C12"/>
    <mergeCell ref="A13:C13"/>
    <mergeCell ref="A14:C14"/>
    <mergeCell ref="A15:C15"/>
    <mergeCell ref="A16:C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97"/>
  <sheetViews>
    <sheetView zoomScale="85" zoomScaleNormal="85" workbookViewId="0">
      <selection activeCell="C6" sqref="C6"/>
    </sheetView>
  </sheetViews>
  <sheetFormatPr defaultRowHeight="15" x14ac:dyDescent="0.25"/>
  <cols>
    <col min="2" max="2" width="35.85546875" customWidth="1"/>
    <col min="3" max="3" width="19.140625" customWidth="1"/>
    <col min="4" max="4" width="14.42578125" customWidth="1"/>
    <col min="5" max="6" width="14.5703125" customWidth="1"/>
  </cols>
  <sheetData>
    <row r="1" spans="1:105" x14ac:dyDescent="0.25">
      <c r="A1" s="23" t="s">
        <v>16</v>
      </c>
      <c r="B1" s="23"/>
      <c r="C1" s="23"/>
      <c r="D1" s="23"/>
      <c r="E1" s="23"/>
      <c r="F1" s="23"/>
      <c r="G1" s="23"/>
      <c r="H1" s="23"/>
      <c r="I1" s="23"/>
      <c r="J1" s="23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</row>
    <row r="2" spans="1:105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</row>
    <row r="3" spans="1:105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</row>
    <row r="4" spans="1:105" x14ac:dyDescent="0.2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</row>
    <row r="5" spans="1:105" x14ac:dyDescent="0.25">
      <c r="A5" s="19" t="s">
        <v>28</v>
      </c>
      <c r="B5" s="19"/>
      <c r="C5" s="9">
        <v>0.05</v>
      </c>
      <c r="D5" s="9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</row>
    <row r="6" spans="1:105" x14ac:dyDescent="0.25">
      <c r="A6" s="14"/>
      <c r="B6" s="14"/>
      <c r="C6" s="9"/>
      <c r="D6" s="9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</row>
    <row r="7" spans="1:105" x14ac:dyDescent="0.25">
      <c r="A7" s="19" t="s">
        <v>14</v>
      </c>
      <c r="B7" s="19"/>
      <c r="C7" s="2">
        <v>75692626</v>
      </c>
      <c r="D7" s="2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</row>
    <row r="8" spans="1:105" x14ac:dyDescent="0.2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</row>
    <row r="9" spans="1:105" x14ac:dyDescent="0.25">
      <c r="A9" s="22" t="s">
        <v>0</v>
      </c>
      <c r="B9" s="21"/>
      <c r="C9" s="21"/>
      <c r="D9" s="13"/>
      <c r="E9" s="5" t="s">
        <v>1</v>
      </c>
      <c r="F9" s="5">
        <v>0</v>
      </c>
      <c r="G9" s="5">
        <v>1</v>
      </c>
      <c r="H9" s="5">
        <v>2</v>
      </c>
      <c r="I9" s="5">
        <v>3</v>
      </c>
      <c r="J9" s="5">
        <v>4</v>
      </c>
      <c r="K9" s="5">
        <v>5</v>
      </c>
      <c r="L9" s="5">
        <v>6</v>
      </c>
      <c r="M9" s="5">
        <v>7</v>
      </c>
      <c r="N9" s="5">
        <v>8</v>
      </c>
      <c r="O9" s="5">
        <v>9</v>
      </c>
      <c r="P9" s="5">
        <v>10</v>
      </c>
      <c r="Q9" s="5">
        <v>11</v>
      </c>
      <c r="R9" s="5">
        <v>12</v>
      </c>
      <c r="S9" s="5">
        <v>13</v>
      </c>
      <c r="T9" s="5">
        <v>14</v>
      </c>
      <c r="U9" s="5">
        <v>15</v>
      </c>
      <c r="V9" s="5">
        <v>16</v>
      </c>
      <c r="W9" s="5">
        <v>17</v>
      </c>
      <c r="X9" s="5">
        <v>18</v>
      </c>
      <c r="Y9" s="5">
        <v>19</v>
      </c>
      <c r="Z9" s="5">
        <v>20</v>
      </c>
      <c r="AA9" s="5">
        <v>21</v>
      </c>
      <c r="AB9" s="5">
        <v>22</v>
      </c>
      <c r="AC9" s="5">
        <v>23</v>
      </c>
      <c r="AD9" s="5">
        <v>24</v>
      </c>
      <c r="AE9" s="5">
        <v>25</v>
      </c>
      <c r="AF9" s="5">
        <v>26</v>
      </c>
      <c r="AG9" s="5">
        <v>27</v>
      </c>
      <c r="AH9" s="5">
        <v>28</v>
      </c>
      <c r="AI9" s="5">
        <v>29</v>
      </c>
      <c r="AJ9" s="5">
        <v>30</v>
      </c>
      <c r="AK9" s="5">
        <v>31</v>
      </c>
      <c r="AL9" s="5">
        <v>32</v>
      </c>
      <c r="AM9" s="5">
        <v>33</v>
      </c>
      <c r="AN9" s="5">
        <v>34</v>
      </c>
      <c r="AO9" s="5">
        <v>35</v>
      </c>
      <c r="AP9" s="5">
        <v>36</v>
      </c>
      <c r="AQ9" s="5">
        <v>37</v>
      </c>
      <c r="AR9" s="5">
        <v>38</v>
      </c>
      <c r="AS9" s="5">
        <v>39</v>
      </c>
      <c r="AT9" s="5">
        <v>40</v>
      </c>
      <c r="AU9" s="5">
        <v>41</v>
      </c>
      <c r="AV9" s="5">
        <v>42</v>
      </c>
      <c r="AW9" s="5">
        <v>43</v>
      </c>
      <c r="AX9" s="5">
        <v>44</v>
      </c>
      <c r="AY9" s="5">
        <v>45</v>
      </c>
      <c r="AZ9" s="5">
        <v>46</v>
      </c>
      <c r="BA9" s="5">
        <v>47</v>
      </c>
      <c r="BB9" s="5">
        <v>48</v>
      </c>
      <c r="BC9" s="5">
        <v>49</v>
      </c>
      <c r="BD9" s="5">
        <v>50</v>
      </c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</row>
    <row r="10" spans="1:105" x14ac:dyDescent="0.25">
      <c r="A10" s="24" t="s">
        <v>29</v>
      </c>
      <c r="B10" s="22"/>
      <c r="C10" s="22"/>
      <c r="D10" s="13"/>
      <c r="E10" s="16"/>
      <c r="F10" s="16"/>
      <c r="G10" s="2">
        <v>2861880</v>
      </c>
      <c r="H10" s="2">
        <v>2861880</v>
      </c>
      <c r="I10" s="2">
        <v>2861880</v>
      </c>
      <c r="J10" s="2">
        <v>2861880</v>
      </c>
      <c r="K10" s="2">
        <v>2861880</v>
      </c>
      <c r="L10" s="2">
        <v>2861880</v>
      </c>
      <c r="M10" s="2">
        <v>2861880</v>
      </c>
      <c r="N10" s="2">
        <v>2861880</v>
      </c>
      <c r="O10" s="2">
        <v>2861880</v>
      </c>
      <c r="P10" s="2">
        <v>2861880</v>
      </c>
      <c r="Q10" s="2">
        <v>2861880</v>
      </c>
      <c r="R10" s="2">
        <v>2861880</v>
      </c>
      <c r="S10" s="2">
        <v>2861880</v>
      </c>
      <c r="T10" s="2">
        <v>2861880</v>
      </c>
      <c r="U10" s="2">
        <v>2861880</v>
      </c>
      <c r="V10" s="2">
        <v>2861880</v>
      </c>
      <c r="W10" s="2">
        <v>2861880</v>
      </c>
      <c r="X10" s="2">
        <v>2861880</v>
      </c>
      <c r="Y10" s="2">
        <v>2861880</v>
      </c>
      <c r="Z10" s="2">
        <v>2861880</v>
      </c>
      <c r="AA10" s="2">
        <v>2861880</v>
      </c>
      <c r="AB10" s="2">
        <v>2861880</v>
      </c>
      <c r="AC10" s="2">
        <v>2861880</v>
      </c>
      <c r="AD10" s="2">
        <v>2861880</v>
      </c>
      <c r="AE10" s="2">
        <v>2861880</v>
      </c>
      <c r="AF10" s="2">
        <v>2861880</v>
      </c>
      <c r="AG10" s="2">
        <v>2861880</v>
      </c>
      <c r="AH10" s="2">
        <v>2861880</v>
      </c>
      <c r="AI10" s="2">
        <v>2861880</v>
      </c>
      <c r="AJ10" s="2">
        <v>2861880</v>
      </c>
      <c r="AK10" s="2">
        <v>2861880</v>
      </c>
      <c r="AL10" s="2">
        <v>2861880</v>
      </c>
      <c r="AM10" s="2">
        <v>2861880</v>
      </c>
      <c r="AN10" s="2">
        <v>2861880</v>
      </c>
      <c r="AO10" s="2">
        <v>2861880</v>
      </c>
      <c r="AP10" s="2">
        <v>2861880</v>
      </c>
      <c r="AQ10" s="2">
        <v>2861880</v>
      </c>
      <c r="AR10" s="2">
        <v>2861880</v>
      </c>
      <c r="AS10" s="2">
        <v>2861880</v>
      </c>
      <c r="AT10" s="2">
        <v>2861880</v>
      </c>
      <c r="AU10" s="2">
        <v>2861880</v>
      </c>
      <c r="AV10" s="2">
        <v>2861880</v>
      </c>
      <c r="AW10" s="2">
        <v>2861880</v>
      </c>
      <c r="AX10" s="2">
        <v>2861880</v>
      </c>
      <c r="AY10" s="2">
        <v>2861880</v>
      </c>
      <c r="AZ10" s="2">
        <v>2861880</v>
      </c>
      <c r="BA10" s="2">
        <v>2861880</v>
      </c>
      <c r="BB10" s="2">
        <v>2861880</v>
      </c>
      <c r="BC10" s="2">
        <v>2861880</v>
      </c>
      <c r="BD10" s="2">
        <v>2861880</v>
      </c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</row>
    <row r="11" spans="1:105" x14ac:dyDescent="0.25">
      <c r="A11" s="24" t="s">
        <v>27</v>
      </c>
      <c r="B11" s="22"/>
      <c r="C11" s="22"/>
      <c r="D11" s="13"/>
      <c r="E11" s="16"/>
      <c r="F11" s="16"/>
      <c r="G11" s="18">
        <v>2093184</v>
      </c>
      <c r="H11" s="18">
        <v>2093184</v>
      </c>
      <c r="I11" s="18">
        <v>2093184</v>
      </c>
      <c r="J11" s="18">
        <v>2093184</v>
      </c>
      <c r="K11" s="18">
        <v>2093184</v>
      </c>
      <c r="L11" s="18">
        <v>2093184</v>
      </c>
      <c r="M11" s="18">
        <v>2093184</v>
      </c>
      <c r="N11" s="18">
        <v>2093184</v>
      </c>
      <c r="O11" s="18">
        <v>2093184</v>
      </c>
      <c r="P11" s="18">
        <v>2093184</v>
      </c>
      <c r="Q11" s="18">
        <v>2093184</v>
      </c>
      <c r="R11" s="18">
        <v>2093184</v>
      </c>
      <c r="S11" s="18">
        <v>2093184</v>
      </c>
      <c r="T11" s="18">
        <v>2093184</v>
      </c>
      <c r="U11" s="18">
        <v>2093184</v>
      </c>
      <c r="V11" s="18">
        <v>2093184</v>
      </c>
      <c r="W11" s="18">
        <v>2093184</v>
      </c>
      <c r="X11" s="18">
        <v>2093184</v>
      </c>
      <c r="Y11" s="18">
        <v>2093184</v>
      </c>
      <c r="Z11" s="18">
        <v>2093184</v>
      </c>
      <c r="AA11" s="18">
        <v>2093184</v>
      </c>
      <c r="AB11" s="18">
        <v>2093184</v>
      </c>
      <c r="AC11" s="18">
        <v>2093184</v>
      </c>
      <c r="AD11" s="18">
        <v>2093184</v>
      </c>
      <c r="AE11" s="18">
        <v>2093184</v>
      </c>
      <c r="AF11" s="18">
        <v>2093184</v>
      </c>
      <c r="AG11" s="18">
        <v>2093184</v>
      </c>
      <c r="AH11" s="18">
        <v>2093184</v>
      </c>
      <c r="AI11" s="18">
        <v>2093184</v>
      </c>
      <c r="AJ11" s="18">
        <v>2093184</v>
      </c>
      <c r="AK11" s="18">
        <v>2093184</v>
      </c>
      <c r="AL11" s="18">
        <v>2093184</v>
      </c>
      <c r="AM11" s="18">
        <v>2093184</v>
      </c>
      <c r="AN11" s="18">
        <v>2093184</v>
      </c>
      <c r="AO11" s="18">
        <v>2093184</v>
      </c>
      <c r="AP11" s="18">
        <v>2093184</v>
      </c>
      <c r="AQ11" s="18">
        <v>2093184</v>
      </c>
      <c r="AR11" s="18">
        <v>2093184</v>
      </c>
      <c r="AS11" s="18">
        <v>2093184</v>
      </c>
      <c r="AT11" s="18">
        <v>2093184</v>
      </c>
      <c r="AU11" s="18">
        <v>2093184</v>
      </c>
      <c r="AV11" s="18">
        <v>2093184</v>
      </c>
      <c r="AW11" s="18">
        <v>2093184</v>
      </c>
      <c r="AX11" s="18">
        <v>2093184</v>
      </c>
      <c r="AY11" s="18">
        <v>2093184</v>
      </c>
      <c r="AZ11" s="18">
        <v>2093184</v>
      </c>
      <c r="BA11" s="18">
        <v>2093184</v>
      </c>
      <c r="BB11" s="18">
        <v>2093184</v>
      </c>
      <c r="BC11" s="18">
        <v>2093184</v>
      </c>
      <c r="BD11" s="18">
        <v>2093184</v>
      </c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</row>
    <row r="12" spans="1:105" x14ac:dyDescent="0.25">
      <c r="A12" s="21" t="s">
        <v>15</v>
      </c>
      <c r="B12" s="21"/>
      <c r="C12" s="21"/>
      <c r="D12" s="13"/>
      <c r="E12" s="16"/>
      <c r="F12" s="16"/>
      <c r="G12" s="2">
        <f>G10+G11</f>
        <v>4955064</v>
      </c>
      <c r="H12" s="2">
        <f t="shared" ref="H12:BD12" si="0">H10+H11</f>
        <v>4955064</v>
      </c>
      <c r="I12" s="2">
        <f t="shared" si="0"/>
        <v>4955064</v>
      </c>
      <c r="J12" s="2">
        <f t="shared" si="0"/>
        <v>4955064</v>
      </c>
      <c r="K12" s="2">
        <f t="shared" si="0"/>
        <v>4955064</v>
      </c>
      <c r="L12" s="2">
        <f t="shared" si="0"/>
        <v>4955064</v>
      </c>
      <c r="M12" s="2">
        <f t="shared" si="0"/>
        <v>4955064</v>
      </c>
      <c r="N12" s="2">
        <f t="shared" si="0"/>
        <v>4955064</v>
      </c>
      <c r="O12" s="2">
        <f t="shared" si="0"/>
        <v>4955064</v>
      </c>
      <c r="P12" s="2">
        <f t="shared" si="0"/>
        <v>4955064</v>
      </c>
      <c r="Q12" s="2">
        <f t="shared" si="0"/>
        <v>4955064</v>
      </c>
      <c r="R12" s="2">
        <f t="shared" si="0"/>
        <v>4955064</v>
      </c>
      <c r="S12" s="2">
        <f t="shared" si="0"/>
        <v>4955064</v>
      </c>
      <c r="T12" s="2">
        <f t="shared" si="0"/>
        <v>4955064</v>
      </c>
      <c r="U12" s="2">
        <f t="shared" si="0"/>
        <v>4955064</v>
      </c>
      <c r="V12" s="2">
        <f t="shared" si="0"/>
        <v>4955064</v>
      </c>
      <c r="W12" s="2">
        <f t="shared" si="0"/>
        <v>4955064</v>
      </c>
      <c r="X12" s="2">
        <f t="shared" si="0"/>
        <v>4955064</v>
      </c>
      <c r="Y12" s="2">
        <f t="shared" si="0"/>
        <v>4955064</v>
      </c>
      <c r="Z12" s="2">
        <f t="shared" si="0"/>
        <v>4955064</v>
      </c>
      <c r="AA12" s="2">
        <f t="shared" si="0"/>
        <v>4955064</v>
      </c>
      <c r="AB12" s="2">
        <f t="shared" si="0"/>
        <v>4955064</v>
      </c>
      <c r="AC12" s="2">
        <f t="shared" si="0"/>
        <v>4955064</v>
      </c>
      <c r="AD12" s="2">
        <f t="shared" si="0"/>
        <v>4955064</v>
      </c>
      <c r="AE12" s="2">
        <f t="shared" si="0"/>
        <v>4955064</v>
      </c>
      <c r="AF12" s="2">
        <f t="shared" si="0"/>
        <v>4955064</v>
      </c>
      <c r="AG12" s="2">
        <f t="shared" si="0"/>
        <v>4955064</v>
      </c>
      <c r="AH12" s="2">
        <f t="shared" si="0"/>
        <v>4955064</v>
      </c>
      <c r="AI12" s="2">
        <f t="shared" si="0"/>
        <v>4955064</v>
      </c>
      <c r="AJ12" s="2">
        <f t="shared" si="0"/>
        <v>4955064</v>
      </c>
      <c r="AK12" s="2">
        <f t="shared" si="0"/>
        <v>4955064</v>
      </c>
      <c r="AL12" s="2">
        <f t="shared" si="0"/>
        <v>4955064</v>
      </c>
      <c r="AM12" s="2">
        <f t="shared" si="0"/>
        <v>4955064</v>
      </c>
      <c r="AN12" s="2">
        <f t="shared" si="0"/>
        <v>4955064</v>
      </c>
      <c r="AO12" s="2">
        <f t="shared" si="0"/>
        <v>4955064</v>
      </c>
      <c r="AP12" s="2">
        <f t="shared" si="0"/>
        <v>4955064</v>
      </c>
      <c r="AQ12" s="2">
        <f t="shared" si="0"/>
        <v>4955064</v>
      </c>
      <c r="AR12" s="2">
        <f t="shared" si="0"/>
        <v>4955064</v>
      </c>
      <c r="AS12" s="2">
        <f t="shared" si="0"/>
        <v>4955064</v>
      </c>
      <c r="AT12" s="2">
        <f t="shared" si="0"/>
        <v>4955064</v>
      </c>
      <c r="AU12" s="2">
        <f t="shared" si="0"/>
        <v>4955064</v>
      </c>
      <c r="AV12" s="2">
        <f t="shared" si="0"/>
        <v>4955064</v>
      </c>
      <c r="AW12" s="2">
        <f t="shared" si="0"/>
        <v>4955064</v>
      </c>
      <c r="AX12" s="2">
        <f t="shared" si="0"/>
        <v>4955064</v>
      </c>
      <c r="AY12" s="2">
        <f t="shared" si="0"/>
        <v>4955064</v>
      </c>
      <c r="AZ12" s="2">
        <f t="shared" si="0"/>
        <v>4955064</v>
      </c>
      <c r="BA12" s="2">
        <f t="shared" si="0"/>
        <v>4955064</v>
      </c>
      <c r="BB12" s="2">
        <f t="shared" si="0"/>
        <v>4955064</v>
      </c>
      <c r="BC12" s="2">
        <f t="shared" si="0"/>
        <v>4955064</v>
      </c>
      <c r="BD12" s="2">
        <f t="shared" si="0"/>
        <v>4955064</v>
      </c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</row>
    <row r="13" spans="1:105" x14ac:dyDescent="0.25">
      <c r="A13" s="21" t="s">
        <v>2</v>
      </c>
      <c r="B13" s="21"/>
      <c r="C13" s="21"/>
      <c r="D13" s="13"/>
      <c r="E13" s="16"/>
      <c r="F13" s="16"/>
      <c r="G13" s="3">
        <f>G12/(1+$C$5)^G9</f>
        <v>4719108.5714285709</v>
      </c>
      <c r="H13" s="3">
        <f t="shared" ref="H13:BD13" si="1">H12/(1+$C$5)^H9</f>
        <v>4494389.115646258</v>
      </c>
      <c r="I13" s="3">
        <f t="shared" si="1"/>
        <v>4280370.5863297693</v>
      </c>
      <c r="J13" s="3">
        <f t="shared" si="1"/>
        <v>4076543.4155521621</v>
      </c>
      <c r="K13" s="3">
        <f t="shared" si="1"/>
        <v>3882422.3005258683</v>
      </c>
      <c r="L13" s="3">
        <f t="shared" si="1"/>
        <v>3697545.0481198747</v>
      </c>
      <c r="M13" s="3">
        <f t="shared" si="1"/>
        <v>3521471.47439988</v>
      </c>
      <c r="N13" s="3">
        <f t="shared" si="1"/>
        <v>3353782.3565713149</v>
      </c>
      <c r="O13" s="3">
        <f t="shared" si="1"/>
        <v>3194078.4348298237</v>
      </c>
      <c r="P13" s="3">
        <f t="shared" si="1"/>
        <v>3041979.4617426889</v>
      </c>
      <c r="Q13" s="3">
        <f t="shared" si="1"/>
        <v>2897123.2968977988</v>
      </c>
      <c r="R13" s="3">
        <f t="shared" si="1"/>
        <v>2759165.0446645706</v>
      </c>
      <c r="S13" s="3">
        <f t="shared" si="1"/>
        <v>2627776.2330138762</v>
      </c>
      <c r="T13" s="3">
        <f t="shared" si="1"/>
        <v>2502644.0314417877</v>
      </c>
      <c r="U13" s="3">
        <f t="shared" si="1"/>
        <v>2383470.5061350353</v>
      </c>
      <c r="V13" s="3">
        <f t="shared" si="1"/>
        <v>2269971.9106047954</v>
      </c>
      <c r="W13" s="3">
        <f t="shared" si="1"/>
        <v>2161878.010099805</v>
      </c>
      <c r="X13" s="3">
        <f t="shared" si="1"/>
        <v>2058931.4381902905</v>
      </c>
      <c r="Y13" s="3">
        <f t="shared" si="1"/>
        <v>1960887.0839907529</v>
      </c>
      <c r="Z13" s="3">
        <f t="shared" si="1"/>
        <v>1867511.5085626219</v>
      </c>
      <c r="AA13" s="3">
        <f t="shared" si="1"/>
        <v>1778582.389107259</v>
      </c>
      <c r="AB13" s="3">
        <f t="shared" si="1"/>
        <v>1693887.9896259611</v>
      </c>
      <c r="AC13" s="3">
        <f t="shared" si="1"/>
        <v>1613226.6567866292</v>
      </c>
      <c r="AD13" s="3">
        <f t="shared" si="1"/>
        <v>1536406.3397967899</v>
      </c>
      <c r="AE13" s="3">
        <f t="shared" si="1"/>
        <v>1463244.1331397998</v>
      </c>
      <c r="AF13" s="3">
        <f t="shared" si="1"/>
        <v>1393565.8410855236</v>
      </c>
      <c r="AG13" s="3">
        <f t="shared" si="1"/>
        <v>1327205.5629385938</v>
      </c>
      <c r="AH13" s="3">
        <f t="shared" si="1"/>
        <v>1264005.2980367562</v>
      </c>
      <c r="AI13" s="3">
        <f t="shared" si="1"/>
        <v>1203814.5695588151</v>
      </c>
      <c r="AJ13" s="3">
        <f t="shared" si="1"/>
        <v>1146490.0662464912</v>
      </c>
      <c r="AK13" s="3">
        <f t="shared" si="1"/>
        <v>1091895.3011871339</v>
      </c>
      <c r="AL13" s="3">
        <f t="shared" si="1"/>
        <v>1039900.2868448895</v>
      </c>
      <c r="AM13" s="3">
        <f t="shared" si="1"/>
        <v>990381.22556656145</v>
      </c>
      <c r="AN13" s="3">
        <f t="shared" si="1"/>
        <v>943220.21482529666</v>
      </c>
      <c r="AO13" s="3">
        <f t="shared" si="1"/>
        <v>898304.9665002824</v>
      </c>
      <c r="AP13" s="3">
        <f t="shared" si="1"/>
        <v>855528.5395240786</v>
      </c>
      <c r="AQ13" s="3">
        <f t="shared" si="1"/>
        <v>814789.0852610271</v>
      </c>
      <c r="AR13" s="3">
        <f t="shared" si="1"/>
        <v>775989.60501050216</v>
      </c>
      <c r="AS13" s="3">
        <f t="shared" si="1"/>
        <v>739037.71905762097</v>
      </c>
      <c r="AT13" s="3">
        <f t="shared" si="1"/>
        <v>703845.44672154391</v>
      </c>
      <c r="AU13" s="3">
        <f t="shared" si="1"/>
        <v>670328.99687766074</v>
      </c>
      <c r="AV13" s="3">
        <f t="shared" si="1"/>
        <v>638408.56845491508</v>
      </c>
      <c r="AW13" s="3">
        <f t="shared" si="1"/>
        <v>608008.16043325234</v>
      </c>
      <c r="AX13" s="3">
        <f t="shared" si="1"/>
        <v>579055.39088881179</v>
      </c>
      <c r="AY13" s="3">
        <f t="shared" si="1"/>
        <v>551481.32465601119</v>
      </c>
      <c r="AZ13" s="3">
        <f t="shared" si="1"/>
        <v>525220.30919620127</v>
      </c>
      <c r="BA13" s="3">
        <f t="shared" si="1"/>
        <v>500209.81828209624</v>
      </c>
      <c r="BB13" s="3">
        <f t="shared" si="1"/>
        <v>476390.30312580598</v>
      </c>
      <c r="BC13" s="3">
        <f t="shared" si="1"/>
        <v>453705.05059600569</v>
      </c>
      <c r="BD13" s="3">
        <f t="shared" si="1"/>
        <v>432100.04818667204</v>
      </c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</row>
    <row r="14" spans="1:105" x14ac:dyDescent="0.25">
      <c r="A14" s="21" t="s">
        <v>3</v>
      </c>
      <c r="B14" s="21"/>
      <c r="C14" s="21"/>
      <c r="D14" s="13"/>
      <c r="E14" s="16"/>
      <c r="F14" s="16"/>
      <c r="G14" s="4">
        <f>SUM($G$13:G13)</f>
        <v>4719108.5714285709</v>
      </c>
      <c r="H14" s="4">
        <f>SUM($G$13:H13)</f>
        <v>9213497.6870748289</v>
      </c>
      <c r="I14" s="4">
        <f>SUM($G$13:I13)</f>
        <v>13493868.273404598</v>
      </c>
      <c r="J14" s="4">
        <f>SUM($G$13:J13)</f>
        <v>17570411.68895676</v>
      </c>
      <c r="K14" s="4">
        <f>SUM($G$13:K13)</f>
        <v>21452833.989482626</v>
      </c>
      <c r="L14" s="4">
        <f>SUM($G$13:L13)</f>
        <v>25150379.037602499</v>
      </c>
      <c r="M14" s="4">
        <f>SUM($G$13:M13)</f>
        <v>28671850.512002379</v>
      </c>
      <c r="N14" s="4">
        <f>SUM($G$13:N13)</f>
        <v>32025632.868573695</v>
      </c>
      <c r="O14" s="4">
        <f>SUM($G$13:O13)</f>
        <v>35219711.303403519</v>
      </c>
      <c r="P14" s="4">
        <f>SUM($G$13:P13)</f>
        <v>38261690.765146211</v>
      </c>
      <c r="Q14" s="4">
        <f>SUM($G$13:Q13)</f>
        <v>41158814.06204401</v>
      </c>
      <c r="R14" s="4">
        <f>SUM($G$13:R13)</f>
        <v>43917979.106708579</v>
      </c>
      <c r="S14" s="4">
        <f>SUM($G$13:S13)</f>
        <v>46545755.339722455</v>
      </c>
      <c r="T14" s="4">
        <f>SUM($G$13:T13)</f>
        <v>49048399.37116424</v>
      </c>
      <c r="U14" s="4">
        <f>SUM($G$13:U13)</f>
        <v>51431869.877299279</v>
      </c>
      <c r="V14" s="4">
        <f>SUM($G$13:V13)</f>
        <v>53701841.787904076</v>
      </c>
      <c r="W14" s="4">
        <f>SUM($G$13:W13)</f>
        <v>55863719.798003882</v>
      </c>
      <c r="X14" s="4">
        <f>SUM($G$13:X13)</f>
        <v>57922651.236194171</v>
      </c>
      <c r="Y14" s="4">
        <f>SUM($G$13:Y13)</f>
        <v>59883538.320184924</v>
      </c>
      <c r="Z14" s="4">
        <f>SUM($G$13:Z13)</f>
        <v>61751049.828747548</v>
      </c>
      <c r="AA14" s="4">
        <f>SUM($G$13:AA13)</f>
        <v>63529632.217854805</v>
      </c>
      <c r="AB14" s="4">
        <f>SUM($G$13:AB13)</f>
        <v>65223520.207480766</v>
      </c>
      <c r="AC14" s="4">
        <f>SUM($G$13:AC13)</f>
        <v>66836746.864267394</v>
      </c>
      <c r="AD14" s="4">
        <f>SUM($G$13:AD13)</f>
        <v>68373153.20406419</v>
      </c>
      <c r="AE14" s="4">
        <f>SUM($G$13:AE13)</f>
        <v>69836397.337203994</v>
      </c>
      <c r="AF14" s="4">
        <f>SUM($G$13:AF13)</f>
        <v>71229963.178289518</v>
      </c>
      <c r="AG14" s="4">
        <f>SUM($G$13:AG13)</f>
        <v>72557168.741228119</v>
      </c>
      <c r="AH14" s="4">
        <f>SUM($G$13:AH13)</f>
        <v>73821174.039264873</v>
      </c>
      <c r="AI14" s="4">
        <f>SUM($G$13:AI13)</f>
        <v>75024988.608823687</v>
      </c>
      <c r="AJ14" s="4">
        <f>SUM($G$13:AJ13)</f>
        <v>76171478.675070181</v>
      </c>
      <c r="AK14" s="4">
        <f>SUM($G$13:AK13)</f>
        <v>77263373.976257309</v>
      </c>
      <c r="AL14" s="4">
        <f>SUM($G$13:AL13)</f>
        <v>78303274.263102204</v>
      </c>
      <c r="AM14" s="4">
        <f>SUM($G$13:AM13)</f>
        <v>79293655.48866877</v>
      </c>
      <c r="AN14" s="4">
        <f>SUM($G$13:AN13)</f>
        <v>80236875.703494072</v>
      </c>
      <c r="AO14" s="4">
        <f>SUM($G$13:AO13)</f>
        <v>81135180.669994354</v>
      </c>
      <c r="AP14" s="4">
        <f>SUM($G$13:AP13)</f>
        <v>81990709.209518433</v>
      </c>
      <c r="AQ14" s="4">
        <f>SUM($G$13:AQ13)</f>
        <v>82805498.294779465</v>
      </c>
      <c r="AR14" s="4">
        <f>SUM($G$13:AR13)</f>
        <v>83581487.899789974</v>
      </c>
      <c r="AS14" s="4">
        <f>SUM($G$13:AS13)</f>
        <v>84320525.618847594</v>
      </c>
      <c r="AT14" s="4">
        <f>SUM($G$13:AT13)</f>
        <v>85024371.065569133</v>
      </c>
      <c r="AU14" s="4">
        <f>SUM($G$13:AU13)</f>
        <v>85694700.062446788</v>
      </c>
      <c r="AV14" s="4">
        <f>SUM($G$13:AV13)</f>
        <v>86333108.630901709</v>
      </c>
      <c r="AW14" s="4">
        <f>SUM($G$13:AW13)</f>
        <v>86941116.791334957</v>
      </c>
      <c r="AX14" s="4">
        <f>SUM($G$13:AX13)</f>
        <v>87520172.182223767</v>
      </c>
      <c r="AY14" s="4">
        <f>SUM($G$13:AY13)</f>
        <v>88071653.506879777</v>
      </c>
      <c r="AZ14" s="4">
        <f>SUM($G$13:AZ13)</f>
        <v>88596873.816075981</v>
      </c>
      <c r="BA14" s="4">
        <f>SUM($G$13:BA13)</f>
        <v>89097083.634358078</v>
      </c>
      <c r="BB14" s="4">
        <f>SUM($G$13:BB13)</f>
        <v>89573473.937483877</v>
      </c>
      <c r="BC14" s="4">
        <f>SUM($G$13:BC13)</f>
        <v>90027178.988079876</v>
      </c>
      <c r="BD14" s="4">
        <f>SUM($G$13:BD13)</f>
        <v>90459279.03626655</v>
      </c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</row>
    <row r="15" spans="1:105" x14ac:dyDescent="0.25">
      <c r="A15" s="21"/>
      <c r="B15" s="21"/>
      <c r="C15" s="21"/>
      <c r="D15" s="13"/>
      <c r="E15" s="16"/>
      <c r="F15" s="16"/>
      <c r="G15" s="3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</row>
    <row r="16" spans="1:105" x14ac:dyDescent="0.25">
      <c r="A16" s="22" t="s">
        <v>4</v>
      </c>
      <c r="B16" s="22"/>
      <c r="C16" s="22"/>
      <c r="D16" s="15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</row>
    <row r="17" spans="1:105" x14ac:dyDescent="0.25">
      <c r="A17" s="21" t="s">
        <v>5</v>
      </c>
      <c r="B17" s="21"/>
      <c r="C17" s="21"/>
      <c r="D17" s="16"/>
      <c r="E17" s="16"/>
      <c r="F17" s="2">
        <f>C7</f>
        <v>75692626</v>
      </c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</row>
    <row r="18" spans="1:105" x14ac:dyDescent="0.25">
      <c r="A18" s="21" t="s">
        <v>17</v>
      </c>
      <c r="B18" s="21"/>
      <c r="C18" s="21"/>
      <c r="D18" s="13" t="s">
        <v>22</v>
      </c>
      <c r="E18" s="16"/>
      <c r="F18" s="16"/>
      <c r="G18" s="2">
        <f>0.6*72680</f>
        <v>43608</v>
      </c>
      <c r="H18" s="2">
        <f t="shared" ref="H18:BD18" si="2">0.6*72680</f>
        <v>43608</v>
      </c>
      <c r="I18" s="2">
        <f t="shared" si="2"/>
        <v>43608</v>
      </c>
      <c r="J18" s="2">
        <f t="shared" si="2"/>
        <v>43608</v>
      </c>
      <c r="K18" s="2">
        <f t="shared" si="2"/>
        <v>43608</v>
      </c>
      <c r="L18" s="2">
        <f t="shared" si="2"/>
        <v>43608</v>
      </c>
      <c r="M18" s="2">
        <f t="shared" si="2"/>
        <v>43608</v>
      </c>
      <c r="N18" s="2">
        <f t="shared" si="2"/>
        <v>43608</v>
      </c>
      <c r="O18" s="2">
        <f t="shared" si="2"/>
        <v>43608</v>
      </c>
      <c r="P18" s="2">
        <f t="shared" si="2"/>
        <v>43608</v>
      </c>
      <c r="Q18" s="2">
        <f t="shared" si="2"/>
        <v>43608</v>
      </c>
      <c r="R18" s="2">
        <f t="shared" si="2"/>
        <v>43608</v>
      </c>
      <c r="S18" s="2">
        <f t="shared" si="2"/>
        <v>43608</v>
      </c>
      <c r="T18" s="2">
        <f t="shared" si="2"/>
        <v>43608</v>
      </c>
      <c r="U18" s="2">
        <f t="shared" si="2"/>
        <v>43608</v>
      </c>
      <c r="V18" s="2">
        <f t="shared" si="2"/>
        <v>43608</v>
      </c>
      <c r="W18" s="2">
        <f t="shared" si="2"/>
        <v>43608</v>
      </c>
      <c r="X18" s="2">
        <f t="shared" si="2"/>
        <v>43608</v>
      </c>
      <c r="Y18" s="2">
        <f t="shared" si="2"/>
        <v>43608</v>
      </c>
      <c r="Z18" s="2">
        <f t="shared" si="2"/>
        <v>43608</v>
      </c>
      <c r="AA18" s="2">
        <f t="shared" si="2"/>
        <v>43608</v>
      </c>
      <c r="AB18" s="2">
        <f t="shared" si="2"/>
        <v>43608</v>
      </c>
      <c r="AC18" s="2">
        <f t="shared" si="2"/>
        <v>43608</v>
      </c>
      <c r="AD18" s="2">
        <f t="shared" si="2"/>
        <v>43608</v>
      </c>
      <c r="AE18" s="2">
        <f t="shared" si="2"/>
        <v>43608</v>
      </c>
      <c r="AF18" s="2">
        <f t="shared" si="2"/>
        <v>43608</v>
      </c>
      <c r="AG18" s="2">
        <f t="shared" si="2"/>
        <v>43608</v>
      </c>
      <c r="AH18" s="2">
        <f t="shared" si="2"/>
        <v>43608</v>
      </c>
      <c r="AI18" s="2">
        <f t="shared" si="2"/>
        <v>43608</v>
      </c>
      <c r="AJ18" s="2">
        <f t="shared" si="2"/>
        <v>43608</v>
      </c>
      <c r="AK18" s="2">
        <f t="shared" si="2"/>
        <v>43608</v>
      </c>
      <c r="AL18" s="2">
        <f t="shared" si="2"/>
        <v>43608</v>
      </c>
      <c r="AM18" s="2">
        <f t="shared" si="2"/>
        <v>43608</v>
      </c>
      <c r="AN18" s="2">
        <f t="shared" si="2"/>
        <v>43608</v>
      </c>
      <c r="AO18" s="2">
        <f t="shared" si="2"/>
        <v>43608</v>
      </c>
      <c r="AP18" s="2">
        <f t="shared" si="2"/>
        <v>43608</v>
      </c>
      <c r="AQ18" s="2">
        <f t="shared" si="2"/>
        <v>43608</v>
      </c>
      <c r="AR18" s="2">
        <f t="shared" si="2"/>
        <v>43608</v>
      </c>
      <c r="AS18" s="2">
        <f t="shared" si="2"/>
        <v>43608</v>
      </c>
      <c r="AT18" s="2">
        <f t="shared" si="2"/>
        <v>43608</v>
      </c>
      <c r="AU18" s="2">
        <f t="shared" si="2"/>
        <v>43608</v>
      </c>
      <c r="AV18" s="2">
        <f t="shared" si="2"/>
        <v>43608</v>
      </c>
      <c r="AW18" s="2">
        <f t="shared" si="2"/>
        <v>43608</v>
      </c>
      <c r="AX18" s="2">
        <f t="shared" si="2"/>
        <v>43608</v>
      </c>
      <c r="AY18" s="2">
        <f t="shared" si="2"/>
        <v>43608</v>
      </c>
      <c r="AZ18" s="2">
        <f t="shared" si="2"/>
        <v>43608</v>
      </c>
      <c r="BA18" s="2">
        <f t="shared" si="2"/>
        <v>43608</v>
      </c>
      <c r="BB18" s="2">
        <f t="shared" si="2"/>
        <v>43608</v>
      </c>
      <c r="BC18" s="2">
        <f t="shared" si="2"/>
        <v>43608</v>
      </c>
      <c r="BD18" s="2">
        <f t="shared" si="2"/>
        <v>43608</v>
      </c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</row>
    <row r="19" spans="1:105" x14ac:dyDescent="0.25">
      <c r="A19" s="21" t="s">
        <v>18</v>
      </c>
      <c r="B19" s="21"/>
      <c r="C19" s="21"/>
      <c r="D19" s="13" t="s">
        <v>23</v>
      </c>
      <c r="E19" s="16"/>
      <c r="F19" s="16"/>
      <c r="G19" s="2">
        <f>9*72680</f>
        <v>654120</v>
      </c>
      <c r="H19" s="2">
        <f t="shared" ref="H19:BD19" si="3">9*72680</f>
        <v>654120</v>
      </c>
      <c r="I19" s="2">
        <f t="shared" si="3"/>
        <v>654120</v>
      </c>
      <c r="J19" s="2">
        <f t="shared" si="3"/>
        <v>654120</v>
      </c>
      <c r="K19" s="2">
        <f t="shared" si="3"/>
        <v>654120</v>
      </c>
      <c r="L19" s="2">
        <f t="shared" si="3"/>
        <v>654120</v>
      </c>
      <c r="M19" s="2">
        <f t="shared" si="3"/>
        <v>654120</v>
      </c>
      <c r="N19" s="2">
        <f t="shared" si="3"/>
        <v>654120</v>
      </c>
      <c r="O19" s="2">
        <f t="shared" si="3"/>
        <v>654120</v>
      </c>
      <c r="P19" s="2">
        <f t="shared" si="3"/>
        <v>654120</v>
      </c>
      <c r="Q19" s="2">
        <f t="shared" si="3"/>
        <v>654120</v>
      </c>
      <c r="R19" s="2">
        <f t="shared" si="3"/>
        <v>654120</v>
      </c>
      <c r="S19" s="2">
        <f t="shared" si="3"/>
        <v>654120</v>
      </c>
      <c r="T19" s="2">
        <f t="shared" si="3"/>
        <v>654120</v>
      </c>
      <c r="U19" s="2">
        <f t="shared" si="3"/>
        <v>654120</v>
      </c>
      <c r="V19" s="2">
        <f t="shared" si="3"/>
        <v>654120</v>
      </c>
      <c r="W19" s="2">
        <f t="shared" si="3"/>
        <v>654120</v>
      </c>
      <c r="X19" s="2">
        <f t="shared" si="3"/>
        <v>654120</v>
      </c>
      <c r="Y19" s="2">
        <f t="shared" si="3"/>
        <v>654120</v>
      </c>
      <c r="Z19" s="2">
        <f t="shared" si="3"/>
        <v>654120</v>
      </c>
      <c r="AA19" s="2">
        <f t="shared" si="3"/>
        <v>654120</v>
      </c>
      <c r="AB19" s="2">
        <f t="shared" si="3"/>
        <v>654120</v>
      </c>
      <c r="AC19" s="2">
        <f t="shared" si="3"/>
        <v>654120</v>
      </c>
      <c r="AD19" s="2">
        <f t="shared" si="3"/>
        <v>654120</v>
      </c>
      <c r="AE19" s="2">
        <f t="shared" si="3"/>
        <v>654120</v>
      </c>
      <c r="AF19" s="2">
        <f t="shared" si="3"/>
        <v>654120</v>
      </c>
      <c r="AG19" s="2">
        <f t="shared" si="3"/>
        <v>654120</v>
      </c>
      <c r="AH19" s="2">
        <f t="shared" si="3"/>
        <v>654120</v>
      </c>
      <c r="AI19" s="2">
        <f t="shared" si="3"/>
        <v>654120</v>
      </c>
      <c r="AJ19" s="2">
        <f t="shared" si="3"/>
        <v>654120</v>
      </c>
      <c r="AK19" s="2">
        <f t="shared" si="3"/>
        <v>654120</v>
      </c>
      <c r="AL19" s="2">
        <f t="shared" si="3"/>
        <v>654120</v>
      </c>
      <c r="AM19" s="2">
        <f t="shared" si="3"/>
        <v>654120</v>
      </c>
      <c r="AN19" s="2">
        <f t="shared" si="3"/>
        <v>654120</v>
      </c>
      <c r="AO19" s="2">
        <f t="shared" si="3"/>
        <v>654120</v>
      </c>
      <c r="AP19" s="2">
        <f t="shared" si="3"/>
        <v>654120</v>
      </c>
      <c r="AQ19" s="2">
        <f t="shared" si="3"/>
        <v>654120</v>
      </c>
      <c r="AR19" s="2">
        <f t="shared" si="3"/>
        <v>654120</v>
      </c>
      <c r="AS19" s="2">
        <f t="shared" si="3"/>
        <v>654120</v>
      </c>
      <c r="AT19" s="2">
        <f t="shared" si="3"/>
        <v>654120</v>
      </c>
      <c r="AU19" s="2">
        <f t="shared" si="3"/>
        <v>654120</v>
      </c>
      <c r="AV19" s="2">
        <f t="shared" si="3"/>
        <v>654120</v>
      </c>
      <c r="AW19" s="2">
        <f t="shared" si="3"/>
        <v>654120</v>
      </c>
      <c r="AX19" s="2">
        <f t="shared" si="3"/>
        <v>654120</v>
      </c>
      <c r="AY19" s="2">
        <f t="shared" si="3"/>
        <v>654120</v>
      </c>
      <c r="AZ19" s="2">
        <f t="shared" si="3"/>
        <v>654120</v>
      </c>
      <c r="BA19" s="2">
        <f t="shared" si="3"/>
        <v>654120</v>
      </c>
      <c r="BB19" s="2">
        <f t="shared" si="3"/>
        <v>654120</v>
      </c>
      <c r="BC19" s="2">
        <f t="shared" si="3"/>
        <v>654120</v>
      </c>
      <c r="BD19" s="2">
        <f t="shared" si="3"/>
        <v>654120</v>
      </c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</row>
    <row r="20" spans="1:105" x14ac:dyDescent="0.25">
      <c r="A20" s="21" t="s">
        <v>19</v>
      </c>
      <c r="B20" s="21"/>
      <c r="C20" s="21"/>
      <c r="D20" s="13" t="s">
        <v>24</v>
      </c>
      <c r="E20" s="16"/>
      <c r="F20" s="16"/>
      <c r="G20" s="2">
        <f>3.4*72680</f>
        <v>247112</v>
      </c>
      <c r="H20" s="2">
        <f t="shared" ref="H20:BD20" si="4">3.4*72680</f>
        <v>247112</v>
      </c>
      <c r="I20" s="2">
        <f t="shared" si="4"/>
        <v>247112</v>
      </c>
      <c r="J20" s="2">
        <f t="shared" si="4"/>
        <v>247112</v>
      </c>
      <c r="K20" s="2">
        <f t="shared" si="4"/>
        <v>247112</v>
      </c>
      <c r="L20" s="2">
        <f t="shared" si="4"/>
        <v>247112</v>
      </c>
      <c r="M20" s="2">
        <f t="shared" si="4"/>
        <v>247112</v>
      </c>
      <c r="N20" s="2">
        <f t="shared" si="4"/>
        <v>247112</v>
      </c>
      <c r="O20" s="2">
        <f t="shared" si="4"/>
        <v>247112</v>
      </c>
      <c r="P20" s="2">
        <f t="shared" si="4"/>
        <v>247112</v>
      </c>
      <c r="Q20" s="2">
        <f t="shared" si="4"/>
        <v>247112</v>
      </c>
      <c r="R20" s="2">
        <f t="shared" si="4"/>
        <v>247112</v>
      </c>
      <c r="S20" s="2">
        <f t="shared" si="4"/>
        <v>247112</v>
      </c>
      <c r="T20" s="2">
        <f t="shared" si="4"/>
        <v>247112</v>
      </c>
      <c r="U20" s="2">
        <f t="shared" si="4"/>
        <v>247112</v>
      </c>
      <c r="V20" s="2">
        <f t="shared" si="4"/>
        <v>247112</v>
      </c>
      <c r="W20" s="2">
        <f t="shared" si="4"/>
        <v>247112</v>
      </c>
      <c r="X20" s="2">
        <f t="shared" si="4"/>
        <v>247112</v>
      </c>
      <c r="Y20" s="2">
        <f t="shared" si="4"/>
        <v>247112</v>
      </c>
      <c r="Z20" s="2">
        <f t="shared" si="4"/>
        <v>247112</v>
      </c>
      <c r="AA20" s="2">
        <f t="shared" si="4"/>
        <v>247112</v>
      </c>
      <c r="AB20" s="2">
        <f t="shared" si="4"/>
        <v>247112</v>
      </c>
      <c r="AC20" s="2">
        <f t="shared" si="4"/>
        <v>247112</v>
      </c>
      <c r="AD20" s="2">
        <f t="shared" si="4"/>
        <v>247112</v>
      </c>
      <c r="AE20" s="2">
        <f t="shared" si="4"/>
        <v>247112</v>
      </c>
      <c r="AF20" s="2">
        <f t="shared" si="4"/>
        <v>247112</v>
      </c>
      <c r="AG20" s="2">
        <f t="shared" si="4"/>
        <v>247112</v>
      </c>
      <c r="AH20" s="2">
        <f t="shared" si="4"/>
        <v>247112</v>
      </c>
      <c r="AI20" s="2">
        <f t="shared" si="4"/>
        <v>247112</v>
      </c>
      <c r="AJ20" s="2">
        <f t="shared" si="4"/>
        <v>247112</v>
      </c>
      <c r="AK20" s="2">
        <f t="shared" si="4"/>
        <v>247112</v>
      </c>
      <c r="AL20" s="2">
        <f t="shared" si="4"/>
        <v>247112</v>
      </c>
      <c r="AM20" s="2">
        <f t="shared" si="4"/>
        <v>247112</v>
      </c>
      <c r="AN20" s="2">
        <f t="shared" si="4"/>
        <v>247112</v>
      </c>
      <c r="AO20" s="2">
        <f t="shared" si="4"/>
        <v>247112</v>
      </c>
      <c r="AP20" s="2">
        <f t="shared" si="4"/>
        <v>247112</v>
      </c>
      <c r="AQ20" s="2">
        <f t="shared" si="4"/>
        <v>247112</v>
      </c>
      <c r="AR20" s="2">
        <f t="shared" si="4"/>
        <v>247112</v>
      </c>
      <c r="AS20" s="2">
        <f t="shared" si="4"/>
        <v>247112</v>
      </c>
      <c r="AT20" s="2">
        <f t="shared" si="4"/>
        <v>247112</v>
      </c>
      <c r="AU20" s="2">
        <f t="shared" si="4"/>
        <v>247112</v>
      </c>
      <c r="AV20" s="2">
        <f t="shared" si="4"/>
        <v>247112</v>
      </c>
      <c r="AW20" s="2">
        <f t="shared" si="4"/>
        <v>247112</v>
      </c>
      <c r="AX20" s="2">
        <f t="shared" si="4"/>
        <v>247112</v>
      </c>
      <c r="AY20" s="2">
        <f t="shared" si="4"/>
        <v>247112</v>
      </c>
      <c r="AZ20" s="2">
        <f t="shared" si="4"/>
        <v>247112</v>
      </c>
      <c r="BA20" s="2">
        <f t="shared" si="4"/>
        <v>247112</v>
      </c>
      <c r="BB20" s="2">
        <f t="shared" si="4"/>
        <v>247112</v>
      </c>
      <c r="BC20" s="2">
        <f t="shared" si="4"/>
        <v>247112</v>
      </c>
      <c r="BD20" s="2">
        <f t="shared" si="4"/>
        <v>247112</v>
      </c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</row>
    <row r="21" spans="1:105" x14ac:dyDescent="0.25">
      <c r="A21" s="21" t="s">
        <v>20</v>
      </c>
      <c r="B21" s="21"/>
      <c r="C21" s="21"/>
      <c r="D21" s="13" t="s">
        <v>25</v>
      </c>
      <c r="E21" s="16"/>
      <c r="F21" s="16"/>
      <c r="G21" s="2">
        <f>72680*11.1</f>
        <v>806748</v>
      </c>
      <c r="H21" s="2">
        <f t="shared" ref="H21:BD21" si="5">72680*11.1</f>
        <v>806748</v>
      </c>
      <c r="I21" s="2">
        <f t="shared" si="5"/>
        <v>806748</v>
      </c>
      <c r="J21" s="2">
        <f t="shared" si="5"/>
        <v>806748</v>
      </c>
      <c r="K21" s="2">
        <f t="shared" si="5"/>
        <v>806748</v>
      </c>
      <c r="L21" s="2">
        <f t="shared" si="5"/>
        <v>806748</v>
      </c>
      <c r="M21" s="2">
        <f t="shared" si="5"/>
        <v>806748</v>
      </c>
      <c r="N21" s="2">
        <f t="shared" si="5"/>
        <v>806748</v>
      </c>
      <c r="O21" s="2">
        <f t="shared" si="5"/>
        <v>806748</v>
      </c>
      <c r="P21" s="2">
        <f t="shared" si="5"/>
        <v>806748</v>
      </c>
      <c r="Q21" s="2">
        <f t="shared" si="5"/>
        <v>806748</v>
      </c>
      <c r="R21" s="2">
        <f t="shared" si="5"/>
        <v>806748</v>
      </c>
      <c r="S21" s="2">
        <f t="shared" si="5"/>
        <v>806748</v>
      </c>
      <c r="T21" s="2">
        <f t="shared" si="5"/>
        <v>806748</v>
      </c>
      <c r="U21" s="2">
        <f t="shared" si="5"/>
        <v>806748</v>
      </c>
      <c r="V21" s="2">
        <f t="shared" si="5"/>
        <v>806748</v>
      </c>
      <c r="W21" s="2">
        <f t="shared" si="5"/>
        <v>806748</v>
      </c>
      <c r="X21" s="2">
        <f t="shared" si="5"/>
        <v>806748</v>
      </c>
      <c r="Y21" s="2">
        <f t="shared" si="5"/>
        <v>806748</v>
      </c>
      <c r="Z21" s="2">
        <f t="shared" si="5"/>
        <v>806748</v>
      </c>
      <c r="AA21" s="2">
        <f t="shared" si="5"/>
        <v>806748</v>
      </c>
      <c r="AB21" s="2">
        <f t="shared" si="5"/>
        <v>806748</v>
      </c>
      <c r="AC21" s="2">
        <f t="shared" si="5"/>
        <v>806748</v>
      </c>
      <c r="AD21" s="2">
        <f t="shared" si="5"/>
        <v>806748</v>
      </c>
      <c r="AE21" s="2">
        <f t="shared" si="5"/>
        <v>806748</v>
      </c>
      <c r="AF21" s="2">
        <f t="shared" si="5"/>
        <v>806748</v>
      </c>
      <c r="AG21" s="2">
        <f t="shared" si="5"/>
        <v>806748</v>
      </c>
      <c r="AH21" s="2">
        <f t="shared" si="5"/>
        <v>806748</v>
      </c>
      <c r="AI21" s="2">
        <f t="shared" si="5"/>
        <v>806748</v>
      </c>
      <c r="AJ21" s="2">
        <f t="shared" si="5"/>
        <v>806748</v>
      </c>
      <c r="AK21" s="2">
        <f t="shared" si="5"/>
        <v>806748</v>
      </c>
      <c r="AL21" s="2">
        <f t="shared" si="5"/>
        <v>806748</v>
      </c>
      <c r="AM21" s="2">
        <f t="shared" si="5"/>
        <v>806748</v>
      </c>
      <c r="AN21" s="2">
        <f t="shared" si="5"/>
        <v>806748</v>
      </c>
      <c r="AO21" s="2">
        <f t="shared" si="5"/>
        <v>806748</v>
      </c>
      <c r="AP21" s="2">
        <f t="shared" si="5"/>
        <v>806748</v>
      </c>
      <c r="AQ21" s="2">
        <f t="shared" si="5"/>
        <v>806748</v>
      </c>
      <c r="AR21" s="2">
        <f t="shared" si="5"/>
        <v>806748</v>
      </c>
      <c r="AS21" s="2">
        <f t="shared" si="5"/>
        <v>806748</v>
      </c>
      <c r="AT21" s="2">
        <f t="shared" si="5"/>
        <v>806748</v>
      </c>
      <c r="AU21" s="2">
        <f t="shared" si="5"/>
        <v>806748</v>
      </c>
      <c r="AV21" s="2">
        <f t="shared" si="5"/>
        <v>806748</v>
      </c>
      <c r="AW21" s="2">
        <f t="shared" si="5"/>
        <v>806748</v>
      </c>
      <c r="AX21" s="2">
        <f t="shared" si="5"/>
        <v>806748</v>
      </c>
      <c r="AY21" s="2">
        <f t="shared" si="5"/>
        <v>806748</v>
      </c>
      <c r="AZ21" s="2">
        <f t="shared" si="5"/>
        <v>806748</v>
      </c>
      <c r="BA21" s="2">
        <f t="shared" si="5"/>
        <v>806748</v>
      </c>
      <c r="BB21" s="2">
        <f t="shared" si="5"/>
        <v>806748</v>
      </c>
      <c r="BC21" s="2">
        <f t="shared" si="5"/>
        <v>806748</v>
      </c>
      <c r="BD21" s="2">
        <f t="shared" si="5"/>
        <v>806748</v>
      </c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</row>
    <row r="22" spans="1:105" x14ac:dyDescent="0.25">
      <c r="A22" s="21" t="s">
        <v>21</v>
      </c>
      <c r="B22" s="21"/>
      <c r="C22" s="21"/>
      <c r="D22" s="13" t="s">
        <v>26</v>
      </c>
      <c r="E22" s="16"/>
      <c r="F22" s="16"/>
      <c r="G22" s="2">
        <f>6*72680</f>
        <v>436080</v>
      </c>
      <c r="H22" s="2">
        <f t="shared" ref="H22:BD22" si="6">6*72680</f>
        <v>436080</v>
      </c>
      <c r="I22" s="2">
        <f t="shared" si="6"/>
        <v>436080</v>
      </c>
      <c r="J22" s="2">
        <f t="shared" si="6"/>
        <v>436080</v>
      </c>
      <c r="K22" s="2">
        <f t="shared" si="6"/>
        <v>436080</v>
      </c>
      <c r="L22" s="2">
        <f t="shared" si="6"/>
        <v>436080</v>
      </c>
      <c r="M22" s="2">
        <f t="shared" si="6"/>
        <v>436080</v>
      </c>
      <c r="N22" s="2">
        <f t="shared" si="6"/>
        <v>436080</v>
      </c>
      <c r="O22" s="2">
        <f t="shared" si="6"/>
        <v>436080</v>
      </c>
      <c r="P22" s="2">
        <f t="shared" si="6"/>
        <v>436080</v>
      </c>
      <c r="Q22" s="2">
        <f t="shared" si="6"/>
        <v>436080</v>
      </c>
      <c r="R22" s="2">
        <f t="shared" si="6"/>
        <v>436080</v>
      </c>
      <c r="S22" s="2">
        <f t="shared" si="6"/>
        <v>436080</v>
      </c>
      <c r="T22" s="2">
        <f t="shared" si="6"/>
        <v>436080</v>
      </c>
      <c r="U22" s="2">
        <f t="shared" si="6"/>
        <v>436080</v>
      </c>
      <c r="V22" s="2">
        <f t="shared" si="6"/>
        <v>436080</v>
      </c>
      <c r="W22" s="2">
        <f t="shared" si="6"/>
        <v>436080</v>
      </c>
      <c r="X22" s="2">
        <f t="shared" si="6"/>
        <v>436080</v>
      </c>
      <c r="Y22" s="2">
        <f t="shared" si="6"/>
        <v>436080</v>
      </c>
      <c r="Z22" s="2">
        <f t="shared" si="6"/>
        <v>436080</v>
      </c>
      <c r="AA22" s="2">
        <f t="shared" si="6"/>
        <v>436080</v>
      </c>
      <c r="AB22" s="2">
        <f t="shared" si="6"/>
        <v>436080</v>
      </c>
      <c r="AC22" s="2">
        <f t="shared" si="6"/>
        <v>436080</v>
      </c>
      <c r="AD22" s="2">
        <f t="shared" si="6"/>
        <v>436080</v>
      </c>
      <c r="AE22" s="2">
        <f t="shared" si="6"/>
        <v>436080</v>
      </c>
      <c r="AF22" s="2">
        <f t="shared" si="6"/>
        <v>436080</v>
      </c>
      <c r="AG22" s="2">
        <f t="shared" si="6"/>
        <v>436080</v>
      </c>
      <c r="AH22" s="2">
        <f t="shared" si="6"/>
        <v>436080</v>
      </c>
      <c r="AI22" s="2">
        <f t="shared" si="6"/>
        <v>436080</v>
      </c>
      <c r="AJ22" s="2">
        <f t="shared" si="6"/>
        <v>436080</v>
      </c>
      <c r="AK22" s="2">
        <f t="shared" si="6"/>
        <v>436080</v>
      </c>
      <c r="AL22" s="2">
        <f t="shared" si="6"/>
        <v>436080</v>
      </c>
      <c r="AM22" s="2">
        <f t="shared" si="6"/>
        <v>436080</v>
      </c>
      <c r="AN22" s="2">
        <f t="shared" si="6"/>
        <v>436080</v>
      </c>
      <c r="AO22" s="2">
        <f t="shared" si="6"/>
        <v>436080</v>
      </c>
      <c r="AP22" s="2">
        <f t="shared" si="6"/>
        <v>436080</v>
      </c>
      <c r="AQ22" s="2">
        <f t="shared" si="6"/>
        <v>436080</v>
      </c>
      <c r="AR22" s="2">
        <f t="shared" si="6"/>
        <v>436080</v>
      </c>
      <c r="AS22" s="2">
        <f t="shared" si="6"/>
        <v>436080</v>
      </c>
      <c r="AT22" s="2">
        <f t="shared" si="6"/>
        <v>436080</v>
      </c>
      <c r="AU22" s="2">
        <f t="shared" si="6"/>
        <v>436080</v>
      </c>
      <c r="AV22" s="2">
        <f t="shared" si="6"/>
        <v>436080</v>
      </c>
      <c r="AW22" s="2">
        <f t="shared" si="6"/>
        <v>436080</v>
      </c>
      <c r="AX22" s="2">
        <f t="shared" si="6"/>
        <v>436080</v>
      </c>
      <c r="AY22" s="2">
        <f t="shared" si="6"/>
        <v>436080</v>
      </c>
      <c r="AZ22" s="2">
        <f t="shared" si="6"/>
        <v>436080</v>
      </c>
      <c r="BA22" s="2">
        <f t="shared" si="6"/>
        <v>436080</v>
      </c>
      <c r="BB22" s="2">
        <f t="shared" si="6"/>
        <v>436080</v>
      </c>
      <c r="BC22" s="2">
        <f t="shared" si="6"/>
        <v>436080</v>
      </c>
      <c r="BD22" s="2">
        <f t="shared" si="6"/>
        <v>436080</v>
      </c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</row>
    <row r="23" spans="1:105" x14ac:dyDescent="0.25">
      <c r="A23" s="21" t="s">
        <v>30</v>
      </c>
      <c r="B23" s="21"/>
      <c r="C23" s="21"/>
      <c r="D23" s="13"/>
      <c r="E23" s="16"/>
      <c r="F23" s="16"/>
      <c r="G23" s="2">
        <v>182000</v>
      </c>
      <c r="H23" s="2">
        <v>182000</v>
      </c>
      <c r="I23" s="2">
        <v>182000</v>
      </c>
      <c r="J23" s="2">
        <v>182000</v>
      </c>
      <c r="K23" s="2">
        <v>182000</v>
      </c>
      <c r="L23" s="2">
        <v>182000</v>
      </c>
      <c r="M23" s="2">
        <v>182000</v>
      </c>
      <c r="N23" s="2">
        <v>182000</v>
      </c>
      <c r="O23" s="2">
        <v>182000</v>
      </c>
      <c r="P23" s="2">
        <v>182000</v>
      </c>
      <c r="Q23" s="2">
        <v>182000</v>
      </c>
      <c r="R23" s="2">
        <v>182000</v>
      </c>
      <c r="S23" s="2">
        <v>182000</v>
      </c>
      <c r="T23" s="2">
        <v>182000</v>
      </c>
      <c r="U23" s="2">
        <v>182000</v>
      </c>
      <c r="V23" s="2">
        <v>182000</v>
      </c>
      <c r="W23" s="2">
        <v>182000</v>
      </c>
      <c r="X23" s="2">
        <v>182000</v>
      </c>
      <c r="Y23" s="2">
        <v>182000</v>
      </c>
      <c r="Z23" s="2">
        <v>182000</v>
      </c>
      <c r="AA23" s="2">
        <v>182000</v>
      </c>
      <c r="AB23" s="2">
        <v>182000</v>
      </c>
      <c r="AC23" s="2">
        <v>182000</v>
      </c>
      <c r="AD23" s="2">
        <v>182000</v>
      </c>
      <c r="AE23" s="2">
        <v>182000</v>
      </c>
      <c r="AF23" s="2">
        <v>182000</v>
      </c>
      <c r="AG23" s="2">
        <v>182000</v>
      </c>
      <c r="AH23" s="2">
        <v>182000</v>
      </c>
      <c r="AI23" s="2">
        <v>182000</v>
      </c>
      <c r="AJ23" s="2">
        <v>182000</v>
      </c>
      <c r="AK23" s="2">
        <v>182000</v>
      </c>
      <c r="AL23" s="2">
        <v>182000</v>
      </c>
      <c r="AM23" s="2">
        <v>182000</v>
      </c>
      <c r="AN23" s="2">
        <v>182000</v>
      </c>
      <c r="AO23" s="2">
        <v>182000</v>
      </c>
      <c r="AP23" s="2">
        <v>182000</v>
      </c>
      <c r="AQ23" s="2">
        <v>182000</v>
      </c>
      <c r="AR23" s="2">
        <v>182000</v>
      </c>
      <c r="AS23" s="2">
        <v>182000</v>
      </c>
      <c r="AT23" s="2">
        <v>182000</v>
      </c>
      <c r="AU23" s="2">
        <v>182000</v>
      </c>
      <c r="AV23" s="2">
        <v>182000</v>
      </c>
      <c r="AW23" s="2">
        <v>182000</v>
      </c>
      <c r="AX23" s="2">
        <v>182000</v>
      </c>
      <c r="AY23" s="2">
        <v>182000</v>
      </c>
      <c r="AZ23" s="2">
        <v>182000</v>
      </c>
      <c r="BA23" s="2">
        <v>182000</v>
      </c>
      <c r="BB23" s="2">
        <v>182000</v>
      </c>
      <c r="BC23" s="2">
        <v>182000</v>
      </c>
      <c r="BD23" s="2">
        <v>182000</v>
      </c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</row>
    <row r="24" spans="1:105" x14ac:dyDescent="0.25">
      <c r="A24" s="20"/>
      <c r="B24" s="20"/>
      <c r="C24" s="20"/>
      <c r="D24" s="16"/>
      <c r="E24" s="16"/>
      <c r="F24" s="16"/>
      <c r="G24" s="2"/>
      <c r="H24" s="2"/>
      <c r="I24" s="2"/>
      <c r="J24" s="2"/>
      <c r="K24" s="2"/>
      <c r="L24" s="2"/>
      <c r="M24" s="2"/>
      <c r="N24" s="2"/>
      <c r="O24" s="2"/>
      <c r="P24" s="2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</row>
    <row r="25" spans="1:105" x14ac:dyDescent="0.25">
      <c r="A25" s="21" t="s">
        <v>6</v>
      </c>
      <c r="B25" s="21"/>
      <c r="C25" s="21"/>
      <c r="D25" s="13"/>
      <c r="E25" s="16"/>
      <c r="F25" s="16"/>
      <c r="G25" s="2">
        <f>SUM(G18:G22)</f>
        <v>2187668</v>
      </c>
      <c r="H25" s="2">
        <f t="shared" ref="H25:BD25" si="7">SUM(H18:H24)</f>
        <v>2369668</v>
      </c>
      <c r="I25" s="2">
        <f t="shared" si="7"/>
        <v>2369668</v>
      </c>
      <c r="J25" s="2">
        <f t="shared" si="7"/>
        <v>2369668</v>
      </c>
      <c r="K25" s="2">
        <f t="shared" si="7"/>
        <v>2369668</v>
      </c>
      <c r="L25" s="2">
        <f t="shared" si="7"/>
        <v>2369668</v>
      </c>
      <c r="M25" s="2">
        <f t="shared" si="7"/>
        <v>2369668</v>
      </c>
      <c r="N25" s="2">
        <f t="shared" si="7"/>
        <v>2369668</v>
      </c>
      <c r="O25" s="2">
        <f t="shared" si="7"/>
        <v>2369668</v>
      </c>
      <c r="P25" s="2">
        <f t="shared" si="7"/>
        <v>2369668</v>
      </c>
      <c r="Q25" s="2">
        <f t="shared" si="7"/>
        <v>2369668</v>
      </c>
      <c r="R25" s="2">
        <f t="shared" si="7"/>
        <v>2369668</v>
      </c>
      <c r="S25" s="2">
        <f t="shared" si="7"/>
        <v>2369668</v>
      </c>
      <c r="T25" s="2">
        <f t="shared" si="7"/>
        <v>2369668</v>
      </c>
      <c r="U25" s="2">
        <f t="shared" si="7"/>
        <v>2369668</v>
      </c>
      <c r="V25" s="2">
        <f t="shared" si="7"/>
        <v>2369668</v>
      </c>
      <c r="W25" s="2">
        <f t="shared" si="7"/>
        <v>2369668</v>
      </c>
      <c r="X25" s="2">
        <f t="shared" si="7"/>
        <v>2369668</v>
      </c>
      <c r="Y25" s="2">
        <f t="shared" si="7"/>
        <v>2369668</v>
      </c>
      <c r="Z25" s="2">
        <f t="shared" si="7"/>
        <v>2369668</v>
      </c>
      <c r="AA25" s="2">
        <f t="shared" si="7"/>
        <v>2369668</v>
      </c>
      <c r="AB25" s="2">
        <f t="shared" si="7"/>
        <v>2369668</v>
      </c>
      <c r="AC25" s="2">
        <f t="shared" si="7"/>
        <v>2369668</v>
      </c>
      <c r="AD25" s="2">
        <f t="shared" si="7"/>
        <v>2369668</v>
      </c>
      <c r="AE25" s="2">
        <f t="shared" si="7"/>
        <v>2369668</v>
      </c>
      <c r="AF25" s="2">
        <f t="shared" si="7"/>
        <v>2369668</v>
      </c>
      <c r="AG25" s="2">
        <f t="shared" si="7"/>
        <v>2369668</v>
      </c>
      <c r="AH25" s="2">
        <f t="shared" si="7"/>
        <v>2369668</v>
      </c>
      <c r="AI25" s="2">
        <f t="shared" si="7"/>
        <v>2369668</v>
      </c>
      <c r="AJ25" s="2">
        <f t="shared" si="7"/>
        <v>2369668</v>
      </c>
      <c r="AK25" s="2">
        <f t="shared" si="7"/>
        <v>2369668</v>
      </c>
      <c r="AL25" s="2">
        <f t="shared" si="7"/>
        <v>2369668</v>
      </c>
      <c r="AM25" s="2">
        <f t="shared" si="7"/>
        <v>2369668</v>
      </c>
      <c r="AN25" s="2">
        <f t="shared" si="7"/>
        <v>2369668</v>
      </c>
      <c r="AO25" s="2">
        <f t="shared" si="7"/>
        <v>2369668</v>
      </c>
      <c r="AP25" s="2">
        <f t="shared" si="7"/>
        <v>2369668</v>
      </c>
      <c r="AQ25" s="2">
        <f t="shared" si="7"/>
        <v>2369668</v>
      </c>
      <c r="AR25" s="2">
        <f t="shared" si="7"/>
        <v>2369668</v>
      </c>
      <c r="AS25" s="2">
        <f t="shared" si="7"/>
        <v>2369668</v>
      </c>
      <c r="AT25" s="2">
        <f t="shared" si="7"/>
        <v>2369668</v>
      </c>
      <c r="AU25" s="2">
        <f t="shared" si="7"/>
        <v>2369668</v>
      </c>
      <c r="AV25" s="2">
        <f t="shared" si="7"/>
        <v>2369668</v>
      </c>
      <c r="AW25" s="2">
        <f t="shared" si="7"/>
        <v>2369668</v>
      </c>
      <c r="AX25" s="2">
        <f t="shared" si="7"/>
        <v>2369668</v>
      </c>
      <c r="AY25" s="2">
        <f t="shared" si="7"/>
        <v>2369668</v>
      </c>
      <c r="AZ25" s="2">
        <f t="shared" si="7"/>
        <v>2369668</v>
      </c>
      <c r="BA25" s="2">
        <f t="shared" si="7"/>
        <v>2369668</v>
      </c>
      <c r="BB25" s="2">
        <f t="shared" si="7"/>
        <v>2369668</v>
      </c>
      <c r="BC25" s="2">
        <f t="shared" si="7"/>
        <v>2369668</v>
      </c>
      <c r="BD25" s="2">
        <f t="shared" si="7"/>
        <v>2369668</v>
      </c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</row>
    <row r="26" spans="1:105" x14ac:dyDescent="0.25">
      <c r="A26" s="21" t="s">
        <v>7</v>
      </c>
      <c r="B26" s="21"/>
      <c r="C26" s="21"/>
      <c r="D26" s="13"/>
      <c r="E26" s="16"/>
      <c r="F26" s="2">
        <f>F17</f>
        <v>75692626</v>
      </c>
      <c r="G26" s="3">
        <f>G25/(1+$C$5)^G9</f>
        <v>2083493.3333333333</v>
      </c>
      <c r="H26" s="3">
        <f t="shared" ref="H26:BD26" si="8">H25/(1+$C$5)^H9</f>
        <v>2149358.7301587299</v>
      </c>
      <c r="I26" s="3">
        <f t="shared" si="8"/>
        <v>2047008.3144368855</v>
      </c>
      <c r="J26" s="3">
        <f t="shared" si="8"/>
        <v>1949531.7280351294</v>
      </c>
      <c r="K26" s="3">
        <f t="shared" si="8"/>
        <v>1856696.8838429803</v>
      </c>
      <c r="L26" s="3">
        <f t="shared" si="8"/>
        <v>1768282.7465171241</v>
      </c>
      <c r="M26" s="3">
        <f t="shared" si="8"/>
        <v>1684078.8062067847</v>
      </c>
      <c r="N26" s="3">
        <f t="shared" si="8"/>
        <v>1603884.5773397952</v>
      </c>
      <c r="O26" s="3">
        <f t="shared" si="8"/>
        <v>1527509.1212759952</v>
      </c>
      <c r="P26" s="3">
        <f t="shared" si="8"/>
        <v>1454770.5916914241</v>
      </c>
      <c r="Q26" s="3">
        <f t="shared" si="8"/>
        <v>1385495.8016108798</v>
      </c>
      <c r="R26" s="3">
        <f t="shared" si="8"/>
        <v>1319519.8110579811</v>
      </c>
      <c r="S26" s="3">
        <f t="shared" si="8"/>
        <v>1256685.5343409341</v>
      </c>
      <c r="T26" s="3">
        <f t="shared" si="8"/>
        <v>1196843.3660389851</v>
      </c>
      <c r="U26" s="3">
        <f t="shared" si="8"/>
        <v>1139850.8247990331</v>
      </c>
      <c r="V26" s="3">
        <f t="shared" si="8"/>
        <v>1085572.2140943173</v>
      </c>
      <c r="W26" s="3">
        <f t="shared" si="8"/>
        <v>1033878.2991374449</v>
      </c>
      <c r="X26" s="3">
        <f t="shared" si="8"/>
        <v>984645.99917851901</v>
      </c>
      <c r="Y26" s="3">
        <f t="shared" si="8"/>
        <v>937758.09445573238</v>
      </c>
      <c r="Z26" s="3">
        <f t="shared" si="8"/>
        <v>893102.94710069755</v>
      </c>
      <c r="AA26" s="3">
        <f t="shared" si="8"/>
        <v>850574.23533399776</v>
      </c>
      <c r="AB26" s="3">
        <f t="shared" si="8"/>
        <v>810070.70031809306</v>
      </c>
      <c r="AC26" s="3">
        <f t="shared" si="8"/>
        <v>771495.90506485046</v>
      </c>
      <c r="AD26" s="3">
        <f t="shared" si="8"/>
        <v>734758.00482366711</v>
      </c>
      <c r="AE26" s="3">
        <f t="shared" si="8"/>
        <v>699769.52840349253</v>
      </c>
      <c r="AF26" s="3">
        <f t="shared" si="8"/>
        <v>666447.16990808805</v>
      </c>
      <c r="AG26" s="3">
        <f t="shared" si="8"/>
        <v>634711.59038865531</v>
      </c>
      <c r="AH26" s="3">
        <f t="shared" si="8"/>
        <v>604487.22894157656</v>
      </c>
      <c r="AI26" s="3">
        <f t="shared" si="8"/>
        <v>575702.1228015013</v>
      </c>
      <c r="AJ26" s="3">
        <f t="shared" si="8"/>
        <v>548287.73600143008</v>
      </c>
      <c r="AK26" s="3">
        <f t="shared" si="8"/>
        <v>522178.79619183793</v>
      </c>
      <c r="AL26" s="3">
        <f t="shared" si="8"/>
        <v>497313.13923032186</v>
      </c>
      <c r="AM26" s="3">
        <f t="shared" si="8"/>
        <v>473631.56117173511</v>
      </c>
      <c r="AN26" s="3">
        <f t="shared" si="8"/>
        <v>451077.67730641441</v>
      </c>
      <c r="AO26" s="3">
        <f t="shared" si="8"/>
        <v>429597.7879108708</v>
      </c>
      <c r="AP26" s="3">
        <f t="shared" si="8"/>
        <v>409140.7503913056</v>
      </c>
      <c r="AQ26" s="3">
        <f t="shared" si="8"/>
        <v>389657.85751552909</v>
      </c>
      <c r="AR26" s="3">
        <f t="shared" si="8"/>
        <v>371102.72144336108</v>
      </c>
      <c r="AS26" s="3">
        <f t="shared" si="8"/>
        <v>353431.16327939148</v>
      </c>
      <c r="AT26" s="3">
        <f t="shared" si="8"/>
        <v>336601.10788513476</v>
      </c>
      <c r="AU26" s="3">
        <f t="shared" si="8"/>
        <v>320572.48370012833</v>
      </c>
      <c r="AV26" s="3">
        <f t="shared" si="8"/>
        <v>305307.12733345554</v>
      </c>
      <c r="AW26" s="3">
        <f t="shared" si="8"/>
        <v>290768.69269852905</v>
      </c>
      <c r="AX26" s="3">
        <f t="shared" si="8"/>
        <v>276922.5644747896</v>
      </c>
      <c r="AY26" s="3">
        <f t="shared" si="8"/>
        <v>263735.77569027577</v>
      </c>
      <c r="AZ26" s="3">
        <f t="shared" si="8"/>
        <v>251176.92922883414</v>
      </c>
      <c r="BA26" s="3">
        <f t="shared" si="8"/>
        <v>239216.12307508005</v>
      </c>
      <c r="BB26" s="3">
        <f t="shared" si="8"/>
        <v>227824.87911912389</v>
      </c>
      <c r="BC26" s="3">
        <f t="shared" si="8"/>
        <v>216976.07535154652</v>
      </c>
      <c r="BD26" s="3">
        <f t="shared" si="8"/>
        <v>206643.88128718716</v>
      </c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</row>
    <row r="27" spans="1:105" x14ac:dyDescent="0.25">
      <c r="A27" s="21" t="s">
        <v>8</v>
      </c>
      <c r="B27" s="21"/>
      <c r="C27" s="21"/>
      <c r="D27" s="13"/>
      <c r="E27" s="16"/>
      <c r="F27" s="6">
        <f>SUM($F$26:F26)</f>
        <v>75692626</v>
      </c>
      <c r="G27" s="6">
        <f>SUM($F$26:G26)</f>
        <v>77776119.333333328</v>
      </c>
      <c r="H27" s="6">
        <f>SUM($F$26:H26)</f>
        <v>79925478.06349206</v>
      </c>
      <c r="I27" s="6">
        <f>SUM($F$26:I26)</f>
        <v>81972486.377928942</v>
      </c>
      <c r="J27" s="6">
        <f>SUM($F$26:J26)</f>
        <v>83922018.105964065</v>
      </c>
      <c r="K27" s="6">
        <f>SUM($F$26:K26)</f>
        <v>85778714.989807039</v>
      </c>
      <c r="L27" s="6">
        <f>SUM($F$26:L26)</f>
        <v>87546997.736324161</v>
      </c>
      <c r="M27" s="6">
        <f>SUM($F$26:M26)</f>
        <v>89231076.542530939</v>
      </c>
      <c r="N27" s="6">
        <f>SUM($F$26:N26)</f>
        <v>90834961.119870737</v>
      </c>
      <c r="O27" s="6">
        <f>SUM($F$26:O26)</f>
        <v>92362470.241146728</v>
      </c>
      <c r="P27" s="6">
        <f>SUM($F$26:P26)</f>
        <v>93817240.832838148</v>
      </c>
      <c r="Q27" s="6">
        <f>SUM($F$26:Q26)</f>
        <v>95202736.634449035</v>
      </c>
      <c r="R27" s="6">
        <f>SUM($F$26:R26)</f>
        <v>96522256.44550702</v>
      </c>
      <c r="S27" s="6">
        <f>SUM($F$26:S26)</f>
        <v>97778941.979847953</v>
      </c>
      <c r="T27" s="6">
        <f>SUM($F$26:T26)</f>
        <v>98975785.345886931</v>
      </c>
      <c r="U27" s="6">
        <f>SUM($F$26:U26)</f>
        <v>100115636.17068596</v>
      </c>
      <c r="V27" s="6">
        <f>SUM($F$26:V26)</f>
        <v>101201208.38478027</v>
      </c>
      <c r="W27" s="6">
        <f>SUM($F$26:W26)</f>
        <v>102235086.68391772</v>
      </c>
      <c r="X27" s="6">
        <f>SUM($F$26:X26)</f>
        <v>103219732.68309623</v>
      </c>
      <c r="Y27" s="6">
        <f>SUM($F$26:Y26)</f>
        <v>104157490.77755196</v>
      </c>
      <c r="Z27" s="6">
        <f>SUM($F$26:Z26)</f>
        <v>105050593.72465266</v>
      </c>
      <c r="AA27" s="6">
        <f>SUM($F$26:AA26)</f>
        <v>105901167.95998666</v>
      </c>
      <c r="AB27" s="6">
        <f>SUM($F$26:AB26)</f>
        <v>106711238.66030475</v>
      </c>
      <c r="AC27" s="6">
        <f>SUM($F$26:AC26)</f>
        <v>107482734.56536961</v>
      </c>
      <c r="AD27" s="6">
        <f>SUM($F$26:AD26)</f>
        <v>108217492.57019328</v>
      </c>
      <c r="AE27" s="6">
        <f>SUM($F$26:AE26)</f>
        <v>108917262.09859677</v>
      </c>
      <c r="AF27" s="6">
        <f>SUM($F$26:AF26)</f>
        <v>109583709.26850486</v>
      </c>
      <c r="AG27" s="6">
        <f>SUM($F$26:AG26)</f>
        <v>110218420.85889351</v>
      </c>
      <c r="AH27" s="6">
        <f>SUM($F$26:AH26)</f>
        <v>110822908.08783509</v>
      </c>
      <c r="AI27" s="6">
        <f>SUM($F$26:AI26)</f>
        <v>111398610.21063659</v>
      </c>
      <c r="AJ27" s="6">
        <f>SUM($F$26:AJ26)</f>
        <v>111946897.94663802</v>
      </c>
      <c r="AK27" s="6">
        <f>SUM($F$26:AK26)</f>
        <v>112469076.74282986</v>
      </c>
      <c r="AL27" s="6">
        <f>SUM($F$26:AL26)</f>
        <v>112966389.88206019</v>
      </c>
      <c r="AM27" s="6">
        <f>SUM($F$26:AM26)</f>
        <v>113440021.44323193</v>
      </c>
      <c r="AN27" s="6">
        <f>SUM($F$26:AN26)</f>
        <v>113891099.12053834</v>
      </c>
      <c r="AO27" s="6">
        <f>SUM($F$26:AO26)</f>
        <v>114320696.9084492</v>
      </c>
      <c r="AP27" s="6">
        <f>SUM($F$26:AP26)</f>
        <v>114729837.65884051</v>
      </c>
      <c r="AQ27" s="6">
        <f>SUM($F$26:AQ26)</f>
        <v>115119495.51635604</v>
      </c>
      <c r="AR27" s="6">
        <f>SUM($F$26:AR26)</f>
        <v>115490598.23779939</v>
      </c>
      <c r="AS27" s="6">
        <f>SUM($F$26:AS26)</f>
        <v>115844029.40107878</v>
      </c>
      <c r="AT27" s="6">
        <f>SUM($F$26:AT26)</f>
        <v>116180630.50896391</v>
      </c>
      <c r="AU27" s="6">
        <f>SUM($F$26:AU26)</f>
        <v>116501202.99266404</v>
      </c>
      <c r="AV27" s="6">
        <f>SUM($F$26:AV26)</f>
        <v>116806510.1199975</v>
      </c>
      <c r="AW27" s="6">
        <f>SUM($F$26:AW26)</f>
        <v>117097278.81269602</v>
      </c>
      <c r="AX27" s="6">
        <f>SUM($F$26:AX26)</f>
        <v>117374201.37717082</v>
      </c>
      <c r="AY27" s="6">
        <f>SUM($F$26:AY26)</f>
        <v>117637937.15286109</v>
      </c>
      <c r="AZ27" s="6">
        <f>SUM($F$26:AZ26)</f>
        <v>117889114.08208992</v>
      </c>
      <c r="BA27" s="6">
        <f>SUM($F$26:BA26)</f>
        <v>118128330.205165</v>
      </c>
      <c r="BB27" s="6">
        <f>SUM($F$26:BB26)</f>
        <v>118356155.08428413</v>
      </c>
      <c r="BC27" s="6">
        <f>SUM($F$26:BC26)</f>
        <v>118573131.15963568</v>
      </c>
      <c r="BD27" s="6">
        <f>SUM($F$26:BD26)</f>
        <v>118779775.04092287</v>
      </c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</row>
    <row r="28" spans="1:105" x14ac:dyDescent="0.25">
      <c r="A28" s="20"/>
      <c r="B28" s="20"/>
      <c r="C28" s="20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</row>
    <row r="29" spans="1:105" x14ac:dyDescent="0.25">
      <c r="A29" s="20"/>
      <c r="B29" s="20"/>
      <c r="C29" s="20"/>
      <c r="D29" s="16" t="s">
        <v>31</v>
      </c>
      <c r="E29" s="16" t="s">
        <v>32</v>
      </c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</row>
    <row r="30" spans="1:105" x14ac:dyDescent="0.25">
      <c r="A30" s="20" t="s">
        <v>9</v>
      </c>
      <c r="B30" s="20"/>
      <c r="C30" s="20"/>
      <c r="D30" s="3">
        <f>AT14-AT27</f>
        <v>-31156259.44339478</v>
      </c>
      <c r="E30" s="3">
        <f>BD14-BD27</f>
        <v>-28320496.004656315</v>
      </c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</row>
    <row r="31" spans="1:105" x14ac:dyDescent="0.25">
      <c r="A31" s="20" t="s">
        <v>10</v>
      </c>
      <c r="B31" s="20"/>
      <c r="C31" s="20"/>
      <c r="D31" s="1">
        <f>IRR(F35:AT35)</f>
        <v>1.6319214367507495E-2</v>
      </c>
      <c r="E31" s="1">
        <f>IRR(F35:BD35)</f>
        <v>2.3540287200213728E-2</v>
      </c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</row>
    <row r="32" spans="1:105" x14ac:dyDescent="0.25">
      <c r="A32" s="20" t="s">
        <v>11</v>
      </c>
      <c r="B32" s="20"/>
      <c r="C32" s="20"/>
      <c r="D32" s="16">
        <f>D30/AT27</f>
        <v>-0.2681708586612544</v>
      </c>
      <c r="E32" s="7">
        <f>E30/BD27</f>
        <v>-0.23842860449010897</v>
      </c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</row>
    <row r="33" spans="1:105" x14ac:dyDescent="0.25">
      <c r="A33" s="20"/>
      <c r="B33" s="20"/>
      <c r="C33" s="20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</row>
    <row r="34" spans="1:105" x14ac:dyDescent="0.25">
      <c r="A34" s="20"/>
      <c r="B34" s="20"/>
      <c r="C34" s="20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</row>
    <row r="35" spans="1:105" x14ac:dyDescent="0.25">
      <c r="A35" s="20" t="s">
        <v>12</v>
      </c>
      <c r="B35" s="20"/>
      <c r="C35" s="20"/>
      <c r="D35" s="16"/>
      <c r="E35" s="16"/>
      <c r="F35" s="2">
        <f>-(F27)</f>
        <v>-75692626</v>
      </c>
      <c r="G35" s="2">
        <f>G12-G25</f>
        <v>2767396</v>
      </c>
      <c r="H35" s="2">
        <f t="shared" ref="H35:BD35" si="9">H12-H25</f>
        <v>2585396</v>
      </c>
      <c r="I35" s="2">
        <f t="shared" si="9"/>
        <v>2585396</v>
      </c>
      <c r="J35" s="2">
        <f t="shared" si="9"/>
        <v>2585396</v>
      </c>
      <c r="K35" s="2">
        <f t="shared" si="9"/>
        <v>2585396</v>
      </c>
      <c r="L35" s="2">
        <f t="shared" si="9"/>
        <v>2585396</v>
      </c>
      <c r="M35" s="2">
        <f t="shared" si="9"/>
        <v>2585396</v>
      </c>
      <c r="N35" s="2">
        <f t="shared" si="9"/>
        <v>2585396</v>
      </c>
      <c r="O35" s="2">
        <f t="shared" si="9"/>
        <v>2585396</v>
      </c>
      <c r="P35" s="2">
        <f t="shared" si="9"/>
        <v>2585396</v>
      </c>
      <c r="Q35" s="2">
        <f t="shared" si="9"/>
        <v>2585396</v>
      </c>
      <c r="R35" s="2">
        <f t="shared" si="9"/>
        <v>2585396</v>
      </c>
      <c r="S35" s="2">
        <f t="shared" si="9"/>
        <v>2585396</v>
      </c>
      <c r="T35" s="2">
        <f t="shared" si="9"/>
        <v>2585396</v>
      </c>
      <c r="U35" s="2">
        <f t="shared" si="9"/>
        <v>2585396</v>
      </c>
      <c r="V35" s="2">
        <f t="shared" si="9"/>
        <v>2585396</v>
      </c>
      <c r="W35" s="2">
        <f t="shared" si="9"/>
        <v>2585396</v>
      </c>
      <c r="X35" s="2">
        <f t="shared" si="9"/>
        <v>2585396</v>
      </c>
      <c r="Y35" s="2">
        <f t="shared" si="9"/>
        <v>2585396</v>
      </c>
      <c r="Z35" s="2">
        <f t="shared" si="9"/>
        <v>2585396</v>
      </c>
      <c r="AA35" s="2">
        <f t="shared" si="9"/>
        <v>2585396</v>
      </c>
      <c r="AB35" s="2">
        <f t="shared" si="9"/>
        <v>2585396</v>
      </c>
      <c r="AC35" s="2">
        <f t="shared" si="9"/>
        <v>2585396</v>
      </c>
      <c r="AD35" s="2">
        <f t="shared" si="9"/>
        <v>2585396</v>
      </c>
      <c r="AE35" s="2">
        <f t="shared" si="9"/>
        <v>2585396</v>
      </c>
      <c r="AF35" s="2">
        <f t="shared" si="9"/>
        <v>2585396</v>
      </c>
      <c r="AG35" s="2">
        <f t="shared" si="9"/>
        <v>2585396</v>
      </c>
      <c r="AH35" s="2">
        <f t="shared" si="9"/>
        <v>2585396</v>
      </c>
      <c r="AI35" s="2">
        <f t="shared" si="9"/>
        <v>2585396</v>
      </c>
      <c r="AJ35" s="2">
        <f t="shared" si="9"/>
        <v>2585396</v>
      </c>
      <c r="AK35" s="2">
        <f t="shared" si="9"/>
        <v>2585396</v>
      </c>
      <c r="AL35" s="2">
        <f t="shared" si="9"/>
        <v>2585396</v>
      </c>
      <c r="AM35" s="2">
        <f t="shared" si="9"/>
        <v>2585396</v>
      </c>
      <c r="AN35" s="2">
        <f t="shared" si="9"/>
        <v>2585396</v>
      </c>
      <c r="AO35" s="2">
        <f t="shared" si="9"/>
        <v>2585396</v>
      </c>
      <c r="AP35" s="2">
        <f t="shared" si="9"/>
        <v>2585396</v>
      </c>
      <c r="AQ35" s="2">
        <f t="shared" si="9"/>
        <v>2585396</v>
      </c>
      <c r="AR35" s="2">
        <f t="shared" si="9"/>
        <v>2585396</v>
      </c>
      <c r="AS35" s="2">
        <f t="shared" si="9"/>
        <v>2585396</v>
      </c>
      <c r="AT35" s="2">
        <f t="shared" si="9"/>
        <v>2585396</v>
      </c>
      <c r="AU35" s="2">
        <f t="shared" si="9"/>
        <v>2585396</v>
      </c>
      <c r="AV35" s="2">
        <f t="shared" si="9"/>
        <v>2585396</v>
      </c>
      <c r="AW35" s="2">
        <f t="shared" si="9"/>
        <v>2585396</v>
      </c>
      <c r="AX35" s="2">
        <f t="shared" si="9"/>
        <v>2585396</v>
      </c>
      <c r="AY35" s="2">
        <f t="shared" si="9"/>
        <v>2585396</v>
      </c>
      <c r="AZ35" s="2">
        <f t="shared" si="9"/>
        <v>2585396</v>
      </c>
      <c r="BA35" s="2">
        <f t="shared" si="9"/>
        <v>2585396</v>
      </c>
      <c r="BB35" s="2">
        <f t="shared" si="9"/>
        <v>2585396</v>
      </c>
      <c r="BC35" s="2">
        <f t="shared" si="9"/>
        <v>2585396</v>
      </c>
      <c r="BD35" s="2">
        <f t="shared" si="9"/>
        <v>2585396</v>
      </c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</row>
    <row r="36" spans="1:105" x14ac:dyDescent="0.25">
      <c r="A36" s="20" t="s">
        <v>13</v>
      </c>
      <c r="B36" s="20"/>
      <c r="C36" s="20"/>
      <c r="D36" s="16"/>
      <c r="E36" s="16"/>
      <c r="F36" s="16"/>
      <c r="G36" s="2">
        <f>SUM($G$35:G35)</f>
        <v>2767396</v>
      </c>
      <c r="H36" s="2">
        <f>SUM($G$35:H35)</f>
        <v>5352792</v>
      </c>
      <c r="I36" s="2">
        <f>SUM($G$35:I35)</f>
        <v>7938188</v>
      </c>
      <c r="J36" s="2">
        <f>SUM($G$35:J35)</f>
        <v>10523584</v>
      </c>
      <c r="K36" s="2">
        <f>SUM($G$35:K35)</f>
        <v>13108980</v>
      </c>
      <c r="L36" s="2">
        <f>SUM($G$35:L35)</f>
        <v>15694376</v>
      </c>
      <c r="M36" s="2">
        <f>SUM($G$35:M35)</f>
        <v>18279772</v>
      </c>
      <c r="N36" s="2">
        <f>SUM($G$35:N35)</f>
        <v>20865168</v>
      </c>
      <c r="O36" s="2">
        <f>SUM($G$35:O35)</f>
        <v>23450564</v>
      </c>
      <c r="P36" s="2">
        <f>SUM($G$35:P35)</f>
        <v>26035960</v>
      </c>
      <c r="Q36" s="2">
        <f>SUM($G$35:Q35)</f>
        <v>28621356</v>
      </c>
      <c r="R36" s="2">
        <f>SUM($G$35:R35)</f>
        <v>31206752</v>
      </c>
      <c r="S36" s="2">
        <f>SUM($G$35:S35)</f>
        <v>33792148</v>
      </c>
      <c r="T36" s="2">
        <f>SUM($G$35:T35)</f>
        <v>36377544</v>
      </c>
      <c r="U36" s="2">
        <f>SUM($G$35:U35)</f>
        <v>38962940</v>
      </c>
      <c r="V36" s="2">
        <f>SUM($G$35:V35)</f>
        <v>41548336</v>
      </c>
      <c r="W36" s="2">
        <f>SUM($G$35:W35)</f>
        <v>44133732</v>
      </c>
      <c r="X36" s="2">
        <f>SUM($G$35:X35)</f>
        <v>46719128</v>
      </c>
      <c r="Y36" s="2">
        <f>SUM($G$35:Y35)</f>
        <v>49304524</v>
      </c>
      <c r="Z36" s="2">
        <f>SUM($G$35:Z35)</f>
        <v>51889920</v>
      </c>
      <c r="AA36" s="2">
        <f>SUM($G$35:AA35)</f>
        <v>54475316</v>
      </c>
      <c r="AB36" s="2">
        <f>SUM($G$35:AB35)</f>
        <v>57060712</v>
      </c>
      <c r="AC36" s="2">
        <f>SUM($G$35:AC35)</f>
        <v>59646108</v>
      </c>
      <c r="AD36" s="2">
        <f>SUM($G$35:AD35)</f>
        <v>62231504</v>
      </c>
      <c r="AE36" s="2">
        <f>SUM($G$35:AE35)</f>
        <v>64816900</v>
      </c>
      <c r="AF36" s="2">
        <f>SUM($G$35:AF35)</f>
        <v>67402296</v>
      </c>
      <c r="AG36" s="2">
        <f>SUM($G$35:AG35)</f>
        <v>69987692</v>
      </c>
      <c r="AH36" s="2">
        <f>SUM($G$35:AH35)</f>
        <v>72573088</v>
      </c>
      <c r="AI36" s="2">
        <f>SUM($G$35:AI35)</f>
        <v>75158484</v>
      </c>
      <c r="AJ36" s="2">
        <f>SUM($G$35:AJ35)</f>
        <v>77743880</v>
      </c>
      <c r="AK36" s="2">
        <f>SUM($G$35:AK35)</f>
        <v>80329276</v>
      </c>
      <c r="AL36" s="2">
        <f>SUM($G$35:AL35)</f>
        <v>82914672</v>
      </c>
      <c r="AM36" s="2">
        <f>SUM($G$35:AM35)</f>
        <v>85500068</v>
      </c>
      <c r="AN36" s="2">
        <f>SUM($G$35:AN35)</f>
        <v>88085464</v>
      </c>
      <c r="AO36" s="2">
        <f>SUM($G$35:AO35)</f>
        <v>90670860</v>
      </c>
      <c r="AP36" s="2">
        <f>SUM($G$35:AP35)</f>
        <v>93256256</v>
      </c>
      <c r="AQ36" s="2">
        <f>SUM($G$35:AQ35)</f>
        <v>95841652</v>
      </c>
      <c r="AR36" s="2">
        <f>SUM($G$35:AR35)</f>
        <v>98427048</v>
      </c>
      <c r="AS36" s="2">
        <f>SUM($G$35:AS35)</f>
        <v>101012444</v>
      </c>
      <c r="AT36" s="2">
        <f>SUM($G$35:AT35)</f>
        <v>103597840</v>
      </c>
      <c r="AU36" s="2">
        <f>SUM($G$35:AU35)</f>
        <v>106183236</v>
      </c>
      <c r="AV36" s="2">
        <f>SUM($G$35:AV35)</f>
        <v>108768632</v>
      </c>
      <c r="AW36" s="2">
        <f>SUM($G$35:AW35)</f>
        <v>111354028</v>
      </c>
      <c r="AX36" s="2">
        <f>SUM($G$35:AX35)</f>
        <v>113939424</v>
      </c>
      <c r="AY36" s="2">
        <f>SUM($G$35:AY35)</f>
        <v>116524820</v>
      </c>
      <c r="AZ36" s="2">
        <f>SUM($G$35:AZ35)</f>
        <v>119110216</v>
      </c>
      <c r="BA36" s="2">
        <f>SUM($G$35:BA35)</f>
        <v>121695612</v>
      </c>
      <c r="BB36" s="2">
        <f>SUM($G$35:BB35)</f>
        <v>124281008</v>
      </c>
      <c r="BC36" s="2">
        <f>SUM($G$35:BC35)</f>
        <v>126866404</v>
      </c>
      <c r="BD36" s="2">
        <f>SUM($G$35:BD35)</f>
        <v>129451800</v>
      </c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</row>
    <row r="37" spans="1:105" x14ac:dyDescent="0.25">
      <c r="A37" s="20"/>
      <c r="B37" s="20"/>
      <c r="C37" s="20"/>
      <c r="D37" s="16"/>
      <c r="E37" s="16"/>
      <c r="F37" s="2">
        <f>F35</f>
        <v>-75692626</v>
      </c>
      <c r="G37" s="2">
        <f>$F$35+G36</f>
        <v>-72925230</v>
      </c>
      <c r="H37" s="2">
        <f t="shared" ref="H37:BD37" si="10">$F$35+H36</f>
        <v>-70339834</v>
      </c>
      <c r="I37" s="2">
        <f t="shared" si="10"/>
        <v>-67754438</v>
      </c>
      <c r="J37" s="2">
        <f t="shared" si="10"/>
        <v>-65169042</v>
      </c>
      <c r="K37" s="2">
        <f t="shared" si="10"/>
        <v>-62583646</v>
      </c>
      <c r="L37" s="2">
        <f t="shared" si="10"/>
        <v>-59998250</v>
      </c>
      <c r="M37" s="2">
        <f t="shared" si="10"/>
        <v>-57412854</v>
      </c>
      <c r="N37" s="2">
        <f t="shared" si="10"/>
        <v>-54827458</v>
      </c>
      <c r="O37" s="2">
        <f t="shared" si="10"/>
        <v>-52242062</v>
      </c>
      <c r="P37" s="2">
        <f t="shared" si="10"/>
        <v>-49656666</v>
      </c>
      <c r="Q37" s="2">
        <f t="shared" si="10"/>
        <v>-47071270</v>
      </c>
      <c r="R37" s="2">
        <f t="shared" si="10"/>
        <v>-44485874</v>
      </c>
      <c r="S37" s="2">
        <f t="shared" si="10"/>
        <v>-41900478</v>
      </c>
      <c r="T37" s="2">
        <f t="shared" si="10"/>
        <v>-39315082</v>
      </c>
      <c r="U37" s="2">
        <f t="shared" si="10"/>
        <v>-36729686</v>
      </c>
      <c r="V37" s="2">
        <f t="shared" si="10"/>
        <v>-34144290</v>
      </c>
      <c r="W37" s="2">
        <f t="shared" si="10"/>
        <v>-31558894</v>
      </c>
      <c r="X37" s="2">
        <f t="shared" si="10"/>
        <v>-28973498</v>
      </c>
      <c r="Y37" s="2">
        <f t="shared" si="10"/>
        <v>-26388102</v>
      </c>
      <c r="Z37" s="2">
        <f t="shared" si="10"/>
        <v>-23802706</v>
      </c>
      <c r="AA37" s="2">
        <f t="shared" si="10"/>
        <v>-21217310</v>
      </c>
      <c r="AB37" s="2">
        <f t="shared" si="10"/>
        <v>-18631914</v>
      </c>
      <c r="AC37" s="2">
        <f t="shared" si="10"/>
        <v>-16046518</v>
      </c>
      <c r="AD37" s="2">
        <f t="shared" si="10"/>
        <v>-13461122</v>
      </c>
      <c r="AE37" s="2">
        <f t="shared" si="10"/>
        <v>-10875726</v>
      </c>
      <c r="AF37" s="2">
        <f t="shared" si="10"/>
        <v>-8290330</v>
      </c>
      <c r="AG37" s="2">
        <f t="shared" si="10"/>
        <v>-5704934</v>
      </c>
      <c r="AH37" s="2">
        <f t="shared" si="10"/>
        <v>-3119538</v>
      </c>
      <c r="AI37" s="2">
        <f t="shared" si="10"/>
        <v>-534142</v>
      </c>
      <c r="AJ37" s="2">
        <f t="shared" si="10"/>
        <v>2051254</v>
      </c>
      <c r="AK37" s="2">
        <f t="shared" si="10"/>
        <v>4636650</v>
      </c>
      <c r="AL37" s="2">
        <f t="shared" si="10"/>
        <v>7222046</v>
      </c>
      <c r="AM37" s="2">
        <f t="shared" si="10"/>
        <v>9807442</v>
      </c>
      <c r="AN37" s="2">
        <f t="shared" si="10"/>
        <v>12392838</v>
      </c>
      <c r="AO37" s="2">
        <f t="shared" si="10"/>
        <v>14978234</v>
      </c>
      <c r="AP37" s="2">
        <f t="shared" si="10"/>
        <v>17563630</v>
      </c>
      <c r="AQ37" s="2">
        <f t="shared" si="10"/>
        <v>20149026</v>
      </c>
      <c r="AR37" s="2">
        <f t="shared" si="10"/>
        <v>22734422</v>
      </c>
      <c r="AS37" s="2">
        <f t="shared" si="10"/>
        <v>25319818</v>
      </c>
      <c r="AT37" s="2">
        <f t="shared" si="10"/>
        <v>27905214</v>
      </c>
      <c r="AU37" s="2">
        <f t="shared" si="10"/>
        <v>30490610</v>
      </c>
      <c r="AV37" s="2">
        <f t="shared" si="10"/>
        <v>33076006</v>
      </c>
      <c r="AW37" s="2">
        <f t="shared" si="10"/>
        <v>35661402</v>
      </c>
      <c r="AX37" s="2">
        <f t="shared" si="10"/>
        <v>38246798</v>
      </c>
      <c r="AY37" s="2">
        <f t="shared" si="10"/>
        <v>40832194</v>
      </c>
      <c r="AZ37" s="2">
        <f t="shared" si="10"/>
        <v>43417590</v>
      </c>
      <c r="BA37" s="2">
        <f t="shared" si="10"/>
        <v>46002986</v>
      </c>
      <c r="BB37" s="2">
        <f t="shared" si="10"/>
        <v>48588382</v>
      </c>
      <c r="BC37" s="2">
        <f t="shared" si="10"/>
        <v>51173778</v>
      </c>
      <c r="BD37" s="2">
        <f t="shared" si="10"/>
        <v>53759174</v>
      </c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</row>
    <row r="38" spans="1:105" x14ac:dyDescent="0.2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</row>
    <row r="39" spans="1:105" x14ac:dyDescent="0.2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</row>
    <row r="40" spans="1:105" x14ac:dyDescent="0.25">
      <c r="A40" s="16"/>
      <c r="B40" s="16"/>
      <c r="C40" s="16"/>
      <c r="D40" s="3">
        <f>NPV(C5,G35:BD35)+F35</f>
        <v>-28320496.004656412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</row>
    <row r="41" spans="1:105" x14ac:dyDescent="0.25">
      <c r="A41" s="16"/>
      <c r="B41" s="16"/>
      <c r="C41" s="16"/>
      <c r="D41" s="1">
        <f>IRR(F35:BD35)</f>
        <v>2.3540287200213728E-2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</row>
    <row r="42" spans="1:105" x14ac:dyDescent="0.25">
      <c r="A42" s="16"/>
      <c r="B42" s="16"/>
      <c r="C42" s="16"/>
      <c r="D42" s="16"/>
      <c r="E42" s="16"/>
      <c r="F42" s="19"/>
      <c r="G42" s="19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</row>
    <row r="43" spans="1:105" x14ac:dyDescent="0.25">
      <c r="A43" s="16"/>
      <c r="B43" s="16"/>
      <c r="C43" s="16"/>
      <c r="D43" s="16"/>
      <c r="E43" s="16"/>
      <c r="F43" s="17" t="s">
        <v>1</v>
      </c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</row>
    <row r="44" spans="1:105" x14ac:dyDescent="0.25">
      <c r="A44" s="16"/>
      <c r="B44" s="16"/>
      <c r="C44" s="16"/>
      <c r="D44" s="16"/>
      <c r="E44" s="16"/>
      <c r="F44" s="17">
        <v>0</v>
      </c>
      <c r="G44" s="16">
        <f t="array" ref="G44:G94">TRANSPOSE(F37:BD37)</f>
        <v>-75692626</v>
      </c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</row>
    <row r="45" spans="1:105" x14ac:dyDescent="0.25">
      <c r="A45" s="16"/>
      <c r="B45" s="16"/>
      <c r="C45" s="16"/>
      <c r="D45" s="3"/>
      <c r="E45" s="16"/>
      <c r="F45" s="17">
        <v>1</v>
      </c>
      <c r="G45" s="16">
        <v>-72925230</v>
      </c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</row>
    <row r="46" spans="1:105" x14ac:dyDescent="0.25">
      <c r="A46" s="16"/>
      <c r="B46" s="16"/>
      <c r="C46" s="16"/>
      <c r="D46" s="16"/>
      <c r="E46" s="16"/>
      <c r="F46" s="17">
        <f>F45+1</f>
        <v>2</v>
      </c>
      <c r="G46" s="16">
        <v>-70339834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</row>
    <row r="47" spans="1:105" x14ac:dyDescent="0.25">
      <c r="A47" s="16"/>
      <c r="B47" s="16"/>
      <c r="C47" s="16"/>
      <c r="D47" s="16"/>
      <c r="E47" s="16"/>
      <c r="F47" s="17">
        <f t="shared" ref="F47:F94" si="11">F46+1</f>
        <v>3</v>
      </c>
      <c r="G47" s="16">
        <v>-67754438</v>
      </c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</row>
    <row r="48" spans="1:105" x14ac:dyDescent="0.25">
      <c r="A48" s="16"/>
      <c r="B48" s="16"/>
      <c r="C48" s="16"/>
      <c r="D48" s="16"/>
      <c r="E48" s="16"/>
      <c r="F48" s="17">
        <f t="shared" si="11"/>
        <v>4</v>
      </c>
      <c r="G48" s="16">
        <v>-65169042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</row>
    <row r="49" spans="1:105" x14ac:dyDescent="0.25">
      <c r="A49" s="16"/>
      <c r="B49" s="16"/>
      <c r="C49" s="16"/>
      <c r="D49" s="16"/>
      <c r="E49" s="16"/>
      <c r="F49" s="17">
        <f t="shared" si="11"/>
        <v>5</v>
      </c>
      <c r="G49" s="16">
        <v>-62583646</v>
      </c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</row>
    <row r="50" spans="1:105" x14ac:dyDescent="0.25">
      <c r="A50" s="16"/>
      <c r="B50" s="16"/>
      <c r="C50" s="16"/>
      <c r="D50" s="16"/>
      <c r="E50" s="16"/>
      <c r="F50" s="17">
        <f t="shared" si="11"/>
        <v>6</v>
      </c>
      <c r="G50" s="16">
        <v>-59998250</v>
      </c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</row>
    <row r="51" spans="1:105" x14ac:dyDescent="0.25">
      <c r="A51" s="16"/>
      <c r="B51" s="16"/>
      <c r="C51" s="16"/>
      <c r="D51" s="16"/>
      <c r="E51" s="16"/>
      <c r="F51" s="17">
        <f t="shared" si="11"/>
        <v>7</v>
      </c>
      <c r="G51" s="16">
        <v>-57412854</v>
      </c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</row>
    <row r="52" spans="1:105" x14ac:dyDescent="0.25">
      <c r="A52" s="16"/>
      <c r="B52" s="16"/>
      <c r="C52" s="16"/>
      <c r="D52" s="16"/>
      <c r="E52" s="16"/>
      <c r="F52" s="17">
        <f t="shared" si="11"/>
        <v>8</v>
      </c>
      <c r="G52" s="16">
        <v>-54827458</v>
      </c>
      <c r="H52" s="16"/>
      <c r="I52" s="16"/>
      <c r="J52" s="2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</row>
    <row r="53" spans="1:105" x14ac:dyDescent="0.25">
      <c r="A53" s="16"/>
      <c r="B53" s="16"/>
      <c r="C53" s="16"/>
      <c r="D53" s="16"/>
      <c r="E53" s="16"/>
      <c r="F53" s="17">
        <f t="shared" si="11"/>
        <v>9</v>
      </c>
      <c r="G53" s="16">
        <v>-52242062</v>
      </c>
      <c r="H53" s="16"/>
      <c r="I53" s="16"/>
      <c r="J53" s="2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</row>
    <row r="54" spans="1:105" x14ac:dyDescent="0.25">
      <c r="A54" s="16"/>
      <c r="B54" s="16"/>
      <c r="C54" s="16"/>
      <c r="D54" s="16"/>
      <c r="E54" s="16"/>
      <c r="F54" s="17">
        <f t="shared" si="11"/>
        <v>10</v>
      </c>
      <c r="G54" s="16">
        <v>-49656666</v>
      </c>
      <c r="H54" s="16"/>
      <c r="I54" s="16"/>
      <c r="J54" s="2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</row>
    <row r="55" spans="1:105" x14ac:dyDescent="0.25">
      <c r="A55" s="16"/>
      <c r="B55" s="16"/>
      <c r="C55" s="16"/>
      <c r="D55" s="16"/>
      <c r="E55" s="16"/>
      <c r="F55" s="17">
        <f t="shared" si="11"/>
        <v>11</v>
      </c>
      <c r="G55" s="16">
        <v>-47071270</v>
      </c>
      <c r="H55" s="16"/>
      <c r="I55" s="16"/>
      <c r="J55" s="2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</row>
    <row r="56" spans="1:105" x14ac:dyDescent="0.25">
      <c r="A56" s="16"/>
      <c r="B56" s="16"/>
      <c r="C56" s="16"/>
      <c r="D56" s="16"/>
      <c r="E56" s="16"/>
      <c r="F56" s="17">
        <f t="shared" si="11"/>
        <v>12</v>
      </c>
      <c r="G56" s="16">
        <v>-44485874</v>
      </c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</row>
    <row r="57" spans="1:105" x14ac:dyDescent="0.25">
      <c r="A57" s="16"/>
      <c r="B57" s="16"/>
      <c r="C57" s="16"/>
      <c r="D57" s="16"/>
      <c r="E57" s="16"/>
      <c r="F57" s="17">
        <f t="shared" si="11"/>
        <v>13</v>
      </c>
      <c r="G57" s="16">
        <v>-41900478</v>
      </c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</row>
    <row r="58" spans="1:105" x14ac:dyDescent="0.25">
      <c r="A58" s="16"/>
      <c r="B58" s="16"/>
      <c r="C58" s="16"/>
      <c r="D58" s="16"/>
      <c r="E58" s="16"/>
      <c r="F58" s="17">
        <f t="shared" si="11"/>
        <v>14</v>
      </c>
      <c r="G58" s="16">
        <v>-39315082</v>
      </c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</row>
    <row r="59" spans="1:105" x14ac:dyDescent="0.25">
      <c r="A59" s="16"/>
      <c r="B59" s="16"/>
      <c r="C59" s="16"/>
      <c r="D59" s="16"/>
      <c r="E59" s="16"/>
      <c r="F59" s="17">
        <f t="shared" si="11"/>
        <v>15</v>
      </c>
      <c r="G59" s="16">
        <v>-36729686</v>
      </c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</row>
    <row r="60" spans="1:105" x14ac:dyDescent="0.25">
      <c r="A60" s="16"/>
      <c r="B60" s="16"/>
      <c r="C60" s="16"/>
      <c r="D60" s="16"/>
      <c r="E60" s="16"/>
      <c r="F60" s="17">
        <f t="shared" si="11"/>
        <v>16</v>
      </c>
      <c r="G60" s="16">
        <v>-34144290</v>
      </c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</row>
    <row r="61" spans="1:105" x14ac:dyDescent="0.25">
      <c r="A61" s="16"/>
      <c r="B61" s="16"/>
      <c r="C61" s="16"/>
      <c r="D61" s="16"/>
      <c r="E61" s="16"/>
      <c r="F61" s="17">
        <f t="shared" si="11"/>
        <v>17</v>
      </c>
      <c r="G61" s="16">
        <v>-31558894</v>
      </c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</row>
    <row r="62" spans="1:105" x14ac:dyDescent="0.25">
      <c r="A62" s="16"/>
      <c r="B62" s="16"/>
      <c r="C62" s="16"/>
      <c r="D62" s="16"/>
      <c r="E62" s="16"/>
      <c r="F62" s="17">
        <f t="shared" si="11"/>
        <v>18</v>
      </c>
      <c r="G62" s="16">
        <v>-28973498</v>
      </c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</row>
    <row r="63" spans="1:105" x14ac:dyDescent="0.25">
      <c r="A63" s="16"/>
      <c r="B63" s="16"/>
      <c r="C63" s="16"/>
      <c r="D63" s="16"/>
      <c r="E63" s="16"/>
      <c r="F63" s="17">
        <f t="shared" si="11"/>
        <v>19</v>
      </c>
      <c r="G63" s="16">
        <v>-26388102</v>
      </c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6"/>
      <c r="CU63" s="16"/>
      <c r="CV63" s="16"/>
      <c r="CW63" s="16"/>
      <c r="CX63" s="16"/>
      <c r="CY63" s="16"/>
      <c r="CZ63" s="16"/>
      <c r="DA63" s="16"/>
    </row>
    <row r="64" spans="1:105" x14ac:dyDescent="0.25">
      <c r="A64" s="16"/>
      <c r="B64" s="16"/>
      <c r="C64" s="16"/>
      <c r="D64" s="16"/>
      <c r="E64" s="16"/>
      <c r="F64" s="17">
        <f t="shared" si="11"/>
        <v>20</v>
      </c>
      <c r="G64" s="16">
        <v>-23802706</v>
      </c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</row>
    <row r="65" spans="1:105" x14ac:dyDescent="0.25">
      <c r="A65" s="16"/>
      <c r="B65" s="16"/>
      <c r="C65" s="16"/>
      <c r="D65" s="16"/>
      <c r="E65" s="16"/>
      <c r="F65" s="17">
        <f t="shared" si="11"/>
        <v>21</v>
      </c>
      <c r="G65" s="16">
        <v>-21217310</v>
      </c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6"/>
      <c r="CU65" s="16"/>
      <c r="CV65" s="16"/>
      <c r="CW65" s="16"/>
      <c r="CX65" s="16"/>
      <c r="CY65" s="16"/>
      <c r="CZ65" s="16"/>
      <c r="DA65" s="16"/>
    </row>
    <row r="66" spans="1:105" x14ac:dyDescent="0.25">
      <c r="A66" s="16"/>
      <c r="B66" s="16"/>
      <c r="C66" s="16"/>
      <c r="D66" s="16"/>
      <c r="E66" s="16"/>
      <c r="F66" s="17">
        <f t="shared" si="11"/>
        <v>22</v>
      </c>
      <c r="G66" s="16">
        <v>-18631914</v>
      </c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</row>
    <row r="67" spans="1:105" x14ac:dyDescent="0.25">
      <c r="A67" s="16"/>
      <c r="B67" s="16"/>
      <c r="C67" s="16"/>
      <c r="D67" s="16"/>
      <c r="E67" s="16"/>
      <c r="F67" s="17">
        <f t="shared" si="11"/>
        <v>23</v>
      </c>
      <c r="G67" s="16">
        <v>-16046518</v>
      </c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</row>
    <row r="68" spans="1:105" x14ac:dyDescent="0.25">
      <c r="A68" s="16"/>
      <c r="B68" s="16"/>
      <c r="C68" s="16"/>
      <c r="D68" s="16"/>
      <c r="E68" s="16"/>
      <c r="F68" s="17">
        <f t="shared" si="11"/>
        <v>24</v>
      </c>
      <c r="G68" s="16">
        <v>-13461122</v>
      </c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</row>
    <row r="69" spans="1:105" x14ac:dyDescent="0.25">
      <c r="A69" s="16"/>
      <c r="B69" s="16"/>
      <c r="C69" s="16"/>
      <c r="D69" s="16"/>
      <c r="E69" s="16"/>
      <c r="F69" s="17">
        <f t="shared" si="11"/>
        <v>25</v>
      </c>
      <c r="G69" s="16">
        <v>-10875726</v>
      </c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</row>
    <row r="70" spans="1:105" x14ac:dyDescent="0.25">
      <c r="A70" s="16"/>
      <c r="B70" s="16"/>
      <c r="C70" s="16"/>
      <c r="D70" s="16"/>
      <c r="E70" s="16"/>
      <c r="F70" s="17">
        <f t="shared" si="11"/>
        <v>26</v>
      </c>
      <c r="G70" s="16">
        <v>-8290330</v>
      </c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6"/>
    </row>
    <row r="71" spans="1:105" x14ac:dyDescent="0.25">
      <c r="A71" s="16"/>
      <c r="B71" s="16"/>
      <c r="C71" s="16"/>
      <c r="D71" s="16"/>
      <c r="E71" s="16"/>
      <c r="F71" s="17">
        <f>F70+1</f>
        <v>27</v>
      </c>
      <c r="G71" s="16">
        <v>-5704934</v>
      </c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6"/>
      <c r="CU71" s="16"/>
      <c r="CV71" s="16"/>
      <c r="CW71" s="16"/>
      <c r="CX71" s="16"/>
      <c r="CY71" s="16"/>
      <c r="CZ71" s="16"/>
      <c r="DA71" s="16"/>
    </row>
    <row r="72" spans="1:105" x14ac:dyDescent="0.25">
      <c r="A72" s="16"/>
      <c r="B72" s="16"/>
      <c r="C72" s="16"/>
      <c r="D72" s="16"/>
      <c r="E72" s="16"/>
      <c r="F72" s="17">
        <f t="shared" si="11"/>
        <v>28</v>
      </c>
      <c r="G72" s="16">
        <v>-3119538</v>
      </c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  <c r="CU72" s="16"/>
      <c r="CV72" s="16"/>
      <c r="CW72" s="16"/>
      <c r="CX72" s="16"/>
      <c r="CY72" s="16"/>
      <c r="CZ72" s="16"/>
      <c r="DA72" s="16"/>
    </row>
    <row r="73" spans="1:105" x14ac:dyDescent="0.25">
      <c r="A73" s="16"/>
      <c r="B73" s="16"/>
      <c r="C73" s="16"/>
      <c r="D73" s="16"/>
      <c r="E73" s="16"/>
      <c r="F73" s="17">
        <f t="shared" si="11"/>
        <v>29</v>
      </c>
      <c r="G73" s="16">
        <v>-534142</v>
      </c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/>
      <c r="CU73" s="16"/>
      <c r="CV73" s="16"/>
      <c r="CW73" s="16"/>
      <c r="CX73" s="16"/>
      <c r="CY73" s="16"/>
      <c r="CZ73" s="16"/>
      <c r="DA73" s="16"/>
    </row>
    <row r="74" spans="1:105" x14ac:dyDescent="0.25">
      <c r="A74" s="16"/>
      <c r="B74" s="16"/>
      <c r="C74" s="16"/>
      <c r="D74" s="16"/>
      <c r="E74" s="16"/>
      <c r="F74" s="17">
        <f t="shared" si="11"/>
        <v>30</v>
      </c>
      <c r="G74" s="16">
        <v>2051254</v>
      </c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/>
      <c r="CZ74" s="16"/>
      <c r="DA74" s="16"/>
    </row>
    <row r="75" spans="1:105" x14ac:dyDescent="0.25">
      <c r="A75" s="16"/>
      <c r="B75" s="16"/>
      <c r="C75" s="16"/>
      <c r="D75" s="16"/>
      <c r="E75" s="16"/>
      <c r="F75" s="17">
        <f t="shared" si="11"/>
        <v>31</v>
      </c>
      <c r="G75" s="16">
        <v>4636650</v>
      </c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6"/>
      <c r="CU75" s="16"/>
      <c r="CV75" s="16"/>
      <c r="CW75" s="16"/>
      <c r="CX75" s="16"/>
      <c r="CY75" s="16"/>
      <c r="CZ75" s="16"/>
      <c r="DA75" s="16"/>
    </row>
    <row r="76" spans="1:105" x14ac:dyDescent="0.25">
      <c r="A76" s="16"/>
      <c r="B76" s="16"/>
      <c r="C76" s="16"/>
      <c r="D76" s="16"/>
      <c r="E76" s="16"/>
      <c r="F76" s="17">
        <f t="shared" si="11"/>
        <v>32</v>
      </c>
      <c r="G76" s="16">
        <v>7222046</v>
      </c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6"/>
      <c r="CU76" s="16"/>
      <c r="CV76" s="16"/>
      <c r="CW76" s="16"/>
      <c r="CX76" s="16"/>
      <c r="CY76" s="16"/>
      <c r="CZ76" s="16"/>
      <c r="DA76" s="16"/>
    </row>
    <row r="77" spans="1:105" x14ac:dyDescent="0.25">
      <c r="A77" s="16"/>
      <c r="B77" s="16"/>
      <c r="C77" s="16"/>
      <c r="D77" s="16"/>
      <c r="E77" s="16"/>
      <c r="F77" s="17">
        <f t="shared" si="11"/>
        <v>33</v>
      </c>
      <c r="G77" s="16">
        <v>9807442</v>
      </c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6"/>
      <c r="CU77" s="16"/>
      <c r="CV77" s="16"/>
      <c r="CW77" s="16"/>
      <c r="CX77" s="16"/>
      <c r="CY77" s="16"/>
      <c r="CZ77" s="16"/>
      <c r="DA77" s="16"/>
    </row>
    <row r="78" spans="1:105" x14ac:dyDescent="0.25">
      <c r="A78" s="16"/>
      <c r="B78" s="16"/>
      <c r="C78" s="16"/>
      <c r="D78" s="16"/>
      <c r="E78" s="16"/>
      <c r="F78" s="17">
        <f t="shared" si="11"/>
        <v>34</v>
      </c>
      <c r="G78" s="16">
        <v>12392838</v>
      </c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</row>
    <row r="79" spans="1:105" x14ac:dyDescent="0.25">
      <c r="A79" s="16"/>
      <c r="B79" s="16"/>
      <c r="C79" s="16"/>
      <c r="D79" s="16"/>
      <c r="E79" s="16"/>
      <c r="F79" s="17">
        <f t="shared" si="11"/>
        <v>35</v>
      </c>
      <c r="G79" s="16">
        <v>14978234</v>
      </c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</row>
    <row r="80" spans="1:105" x14ac:dyDescent="0.25">
      <c r="A80" s="16"/>
      <c r="B80" s="16"/>
      <c r="C80" s="16"/>
      <c r="D80" s="16"/>
      <c r="E80" s="16"/>
      <c r="F80" s="17">
        <f t="shared" si="11"/>
        <v>36</v>
      </c>
      <c r="G80" s="16">
        <v>17563630</v>
      </c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</row>
    <row r="81" spans="1:105" x14ac:dyDescent="0.25">
      <c r="A81" s="16"/>
      <c r="B81" s="16"/>
      <c r="C81" s="16"/>
      <c r="D81" s="16"/>
      <c r="E81" s="16"/>
      <c r="F81" s="17">
        <f t="shared" si="11"/>
        <v>37</v>
      </c>
      <c r="G81" s="16">
        <v>20149026</v>
      </c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</row>
    <row r="82" spans="1:105" x14ac:dyDescent="0.25">
      <c r="A82" s="16"/>
      <c r="B82" s="16"/>
      <c r="C82" s="16"/>
      <c r="D82" s="16"/>
      <c r="E82" s="16"/>
      <c r="F82" s="17">
        <f t="shared" si="11"/>
        <v>38</v>
      </c>
      <c r="G82" s="16">
        <v>22734422</v>
      </c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</row>
    <row r="83" spans="1:105" x14ac:dyDescent="0.25">
      <c r="A83" s="16"/>
      <c r="B83" s="16"/>
      <c r="C83" s="16"/>
      <c r="D83" s="16"/>
      <c r="E83" s="16"/>
      <c r="F83" s="17">
        <f t="shared" si="11"/>
        <v>39</v>
      </c>
      <c r="G83" s="16">
        <v>25319818</v>
      </c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</row>
    <row r="84" spans="1:105" x14ac:dyDescent="0.25">
      <c r="A84" s="16"/>
      <c r="B84" s="16"/>
      <c r="C84" s="16"/>
      <c r="D84" s="16"/>
      <c r="E84" s="16"/>
      <c r="F84" s="17">
        <f t="shared" si="11"/>
        <v>40</v>
      </c>
      <c r="G84" s="16">
        <v>27905214</v>
      </c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/>
      <c r="CU84" s="16"/>
      <c r="CV84" s="16"/>
      <c r="CW84" s="16"/>
      <c r="CX84" s="16"/>
      <c r="CY84" s="16"/>
      <c r="CZ84" s="16"/>
      <c r="DA84" s="16"/>
    </row>
    <row r="85" spans="1:105" x14ac:dyDescent="0.25">
      <c r="A85" s="16"/>
      <c r="B85" s="16"/>
      <c r="C85" s="16"/>
      <c r="D85" s="16"/>
      <c r="E85" s="16"/>
      <c r="F85" s="17">
        <f t="shared" si="11"/>
        <v>41</v>
      </c>
      <c r="G85" s="16">
        <v>30490610</v>
      </c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6"/>
      <c r="CU85" s="16"/>
      <c r="CV85" s="16"/>
      <c r="CW85" s="16"/>
      <c r="CX85" s="16"/>
      <c r="CY85" s="16"/>
      <c r="CZ85" s="16"/>
      <c r="DA85" s="16"/>
    </row>
    <row r="86" spans="1:105" x14ac:dyDescent="0.25">
      <c r="A86" s="16"/>
      <c r="B86" s="16"/>
      <c r="C86" s="16"/>
      <c r="D86" s="16"/>
      <c r="E86" s="16"/>
      <c r="F86" s="17">
        <f>F85+1</f>
        <v>42</v>
      </c>
      <c r="G86" s="16">
        <v>33076006</v>
      </c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6"/>
      <c r="CU86" s="16"/>
      <c r="CV86" s="16"/>
      <c r="CW86" s="16"/>
      <c r="CX86" s="16"/>
      <c r="CY86" s="16"/>
      <c r="CZ86" s="16"/>
      <c r="DA86" s="16"/>
    </row>
    <row r="87" spans="1:105" x14ac:dyDescent="0.25">
      <c r="A87" s="16"/>
      <c r="B87" s="16"/>
      <c r="C87" s="16"/>
      <c r="D87" s="16"/>
      <c r="E87" s="16"/>
      <c r="F87" s="17">
        <f t="shared" si="11"/>
        <v>43</v>
      </c>
      <c r="G87" s="16">
        <v>35661402</v>
      </c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6"/>
      <c r="CU87" s="16"/>
      <c r="CV87" s="16"/>
      <c r="CW87" s="16"/>
      <c r="CX87" s="16"/>
      <c r="CY87" s="16"/>
      <c r="CZ87" s="16"/>
      <c r="DA87" s="16"/>
    </row>
    <row r="88" spans="1:105" x14ac:dyDescent="0.25">
      <c r="A88" s="16"/>
      <c r="B88" s="16"/>
      <c r="C88" s="16"/>
      <c r="D88" s="16"/>
      <c r="E88" s="16"/>
      <c r="F88" s="17">
        <f t="shared" si="11"/>
        <v>44</v>
      </c>
      <c r="G88" s="16">
        <v>38246798</v>
      </c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6"/>
      <c r="CU88" s="16"/>
      <c r="CV88" s="16"/>
      <c r="CW88" s="16"/>
      <c r="CX88" s="16"/>
      <c r="CY88" s="16"/>
      <c r="CZ88" s="16"/>
      <c r="DA88" s="16"/>
    </row>
    <row r="89" spans="1:105" x14ac:dyDescent="0.25">
      <c r="A89" s="16"/>
      <c r="B89" s="16"/>
      <c r="C89" s="16"/>
      <c r="D89" s="16"/>
      <c r="E89" s="16"/>
      <c r="F89" s="17">
        <f t="shared" si="11"/>
        <v>45</v>
      </c>
      <c r="G89" s="16">
        <v>40832194</v>
      </c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  <c r="CT89" s="16"/>
      <c r="CU89" s="16"/>
      <c r="CV89" s="16"/>
      <c r="CW89" s="16"/>
      <c r="CX89" s="16"/>
      <c r="CY89" s="16"/>
      <c r="CZ89" s="16"/>
      <c r="DA89" s="16"/>
    </row>
    <row r="90" spans="1:105" x14ac:dyDescent="0.25">
      <c r="A90" s="16"/>
      <c r="B90" s="16"/>
      <c r="C90" s="16"/>
      <c r="D90" s="16"/>
      <c r="E90" s="16"/>
      <c r="F90" s="17">
        <f t="shared" si="11"/>
        <v>46</v>
      </c>
      <c r="G90" s="16">
        <v>43417590</v>
      </c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</row>
    <row r="91" spans="1:105" x14ac:dyDescent="0.25">
      <c r="A91" s="16"/>
      <c r="B91" s="16"/>
      <c r="C91" s="16"/>
      <c r="D91" s="16"/>
      <c r="E91" s="16"/>
      <c r="F91" s="17">
        <f t="shared" si="11"/>
        <v>47</v>
      </c>
      <c r="G91" s="16">
        <v>46002986</v>
      </c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</row>
    <row r="92" spans="1:105" x14ac:dyDescent="0.25">
      <c r="A92" s="16"/>
      <c r="B92" s="16"/>
      <c r="C92" s="16"/>
      <c r="D92" s="16"/>
      <c r="E92" s="16"/>
      <c r="F92" s="17">
        <f t="shared" si="11"/>
        <v>48</v>
      </c>
      <c r="G92" s="16">
        <v>48588382</v>
      </c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6"/>
      <c r="CU92" s="16"/>
      <c r="CV92" s="16"/>
      <c r="CW92" s="16"/>
      <c r="CX92" s="16"/>
      <c r="CY92" s="16"/>
      <c r="CZ92" s="16"/>
      <c r="DA92" s="16"/>
    </row>
    <row r="93" spans="1:105" x14ac:dyDescent="0.25">
      <c r="A93" s="16"/>
      <c r="B93" s="16"/>
      <c r="C93" s="16"/>
      <c r="D93" s="16"/>
      <c r="E93" s="16"/>
      <c r="F93" s="17">
        <f t="shared" si="11"/>
        <v>49</v>
      </c>
      <c r="G93" s="16">
        <v>51173778</v>
      </c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6"/>
      <c r="CU93" s="16"/>
      <c r="CV93" s="16"/>
      <c r="CW93" s="16"/>
      <c r="CX93" s="16"/>
      <c r="CY93" s="16"/>
      <c r="CZ93" s="16"/>
      <c r="DA93" s="16"/>
    </row>
    <row r="94" spans="1:105" x14ac:dyDescent="0.25">
      <c r="A94" s="16"/>
      <c r="B94" s="16"/>
      <c r="C94" s="16"/>
      <c r="D94" s="16"/>
      <c r="E94" s="16"/>
      <c r="F94" s="17">
        <f t="shared" si="11"/>
        <v>50</v>
      </c>
      <c r="G94" s="16">
        <v>53759174</v>
      </c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6"/>
      <c r="CO94" s="16"/>
      <c r="CP94" s="16"/>
      <c r="CQ94" s="16"/>
      <c r="CR94" s="16"/>
      <c r="CS94" s="16"/>
      <c r="CT94" s="16"/>
      <c r="CU94" s="16"/>
      <c r="CV94" s="16"/>
      <c r="CW94" s="16"/>
      <c r="CX94" s="16"/>
      <c r="CY94" s="16"/>
      <c r="CZ94" s="16"/>
      <c r="DA94" s="16"/>
    </row>
    <row r="95" spans="1:105" x14ac:dyDescent="0.2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16"/>
      <c r="CG95" s="16"/>
      <c r="CH95" s="16"/>
      <c r="CI95" s="16"/>
      <c r="CJ95" s="16"/>
      <c r="CK95" s="16"/>
      <c r="CL95" s="16"/>
      <c r="CM95" s="16"/>
      <c r="CN95" s="16"/>
      <c r="CO95" s="16"/>
      <c r="CP95" s="16"/>
      <c r="CQ95" s="16"/>
      <c r="CR95" s="16"/>
      <c r="CS95" s="16"/>
      <c r="CT95" s="16"/>
      <c r="CU95" s="16"/>
      <c r="CV95" s="16"/>
      <c r="CW95" s="16"/>
      <c r="CX95" s="16"/>
      <c r="CY95" s="16"/>
      <c r="CZ95" s="16"/>
      <c r="DA95" s="16"/>
    </row>
    <row r="96" spans="1:105" x14ac:dyDescent="0.2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/>
      <c r="CG96" s="16"/>
      <c r="CH96" s="16"/>
      <c r="CI96" s="16"/>
      <c r="CJ96" s="16"/>
      <c r="CK96" s="16"/>
      <c r="CL96" s="16"/>
      <c r="CM96" s="16"/>
      <c r="CN96" s="16"/>
      <c r="CO96" s="16"/>
      <c r="CP96" s="16"/>
      <c r="CQ96" s="16"/>
      <c r="CR96" s="16"/>
      <c r="CS96" s="16"/>
      <c r="CT96" s="16"/>
      <c r="CU96" s="16"/>
      <c r="CV96" s="16"/>
      <c r="CW96" s="16"/>
      <c r="CX96" s="16"/>
      <c r="CY96" s="16"/>
      <c r="CZ96" s="16"/>
      <c r="DA96" s="16"/>
    </row>
    <row r="97" spans="1:105" x14ac:dyDescent="0.2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  <c r="CB97" s="16"/>
      <c r="CC97" s="16"/>
      <c r="CD97" s="16"/>
      <c r="CE97" s="16"/>
      <c r="CF97" s="16"/>
      <c r="CG97" s="16"/>
      <c r="CH97" s="16"/>
      <c r="CI97" s="16"/>
      <c r="CJ97" s="16"/>
      <c r="CK97" s="16"/>
      <c r="CL97" s="16"/>
      <c r="CM97" s="16"/>
      <c r="CN97" s="16"/>
      <c r="CO97" s="16"/>
      <c r="CP97" s="16"/>
      <c r="CQ97" s="16"/>
      <c r="CR97" s="16"/>
      <c r="CS97" s="16"/>
      <c r="CT97" s="16"/>
      <c r="CU97" s="16"/>
      <c r="CV97" s="16"/>
      <c r="CW97" s="16"/>
      <c r="CX97" s="16"/>
      <c r="CY97" s="16"/>
      <c r="CZ97" s="16"/>
      <c r="DA97" s="16"/>
    </row>
  </sheetData>
  <mergeCells count="33">
    <mergeCell ref="A36:C36"/>
    <mergeCell ref="A37:C37"/>
    <mergeCell ref="F42:G42"/>
    <mergeCell ref="A30:C30"/>
    <mergeCell ref="A31:C31"/>
    <mergeCell ref="A32:C32"/>
    <mergeCell ref="A33:C33"/>
    <mergeCell ref="A34:C34"/>
    <mergeCell ref="A35:C35"/>
    <mergeCell ref="A29:C29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17:C17"/>
    <mergeCell ref="A1:J2"/>
    <mergeCell ref="A5:B5"/>
    <mergeCell ref="A7:B7"/>
    <mergeCell ref="A9:C9"/>
    <mergeCell ref="A10:C10"/>
    <mergeCell ref="A11:C11"/>
    <mergeCell ref="A12:C12"/>
    <mergeCell ref="A13:C13"/>
    <mergeCell ref="A14:C14"/>
    <mergeCell ref="A15:C15"/>
    <mergeCell ref="A16:C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8"/>
  <sheetViews>
    <sheetView zoomScale="70" zoomScaleNormal="70" workbookViewId="0">
      <selection activeCell="C6" sqref="C6"/>
    </sheetView>
  </sheetViews>
  <sheetFormatPr defaultRowHeight="15" x14ac:dyDescent="0.25"/>
  <cols>
    <col min="2" max="2" width="38.140625" customWidth="1"/>
    <col min="3" max="3" width="13.28515625" customWidth="1"/>
    <col min="4" max="4" width="16.42578125" customWidth="1"/>
    <col min="5" max="5" width="18.28515625" customWidth="1"/>
    <col min="6" max="6" width="20.5703125" customWidth="1"/>
    <col min="7" max="7" width="20.7109375" customWidth="1"/>
    <col min="8" max="8" width="20.28515625" customWidth="1"/>
  </cols>
  <sheetData>
    <row r="1" spans="1:61" x14ac:dyDescent="0.25">
      <c r="A1" s="23" t="s">
        <v>16</v>
      </c>
      <c r="B1" s="23"/>
      <c r="C1" s="23"/>
      <c r="D1" s="23"/>
      <c r="E1" s="23"/>
      <c r="F1" s="23"/>
      <c r="G1" s="23"/>
      <c r="H1" s="23"/>
      <c r="I1" s="23"/>
      <c r="J1" s="23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</row>
    <row r="2" spans="1:6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</row>
    <row r="3" spans="1:6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</row>
    <row r="4" spans="1:61" x14ac:dyDescent="0.2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</row>
    <row r="5" spans="1:61" x14ac:dyDescent="0.25">
      <c r="A5" s="19" t="s">
        <v>28</v>
      </c>
      <c r="B5" s="19"/>
      <c r="C5" s="9">
        <v>1</v>
      </c>
      <c r="D5" s="9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</row>
    <row r="6" spans="1:61" x14ac:dyDescent="0.25">
      <c r="A6" s="14"/>
      <c r="B6" s="14"/>
      <c r="C6" s="9"/>
      <c r="D6" s="9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</row>
    <row r="7" spans="1:61" x14ac:dyDescent="0.25">
      <c r="A7" s="19" t="s">
        <v>14</v>
      </c>
      <c r="B7" s="19"/>
      <c r="C7" s="2">
        <v>65692626</v>
      </c>
      <c r="D7" s="2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</row>
    <row r="8" spans="1:61" x14ac:dyDescent="0.2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</row>
    <row r="9" spans="1:61" x14ac:dyDescent="0.25">
      <c r="A9" s="22" t="s">
        <v>0</v>
      </c>
      <c r="B9" s="21"/>
      <c r="C9" s="21"/>
      <c r="D9" s="13"/>
      <c r="E9" s="5" t="s">
        <v>1</v>
      </c>
      <c r="F9" s="5">
        <v>0</v>
      </c>
      <c r="G9" s="5">
        <v>1</v>
      </c>
      <c r="H9" s="5">
        <v>2</v>
      </c>
      <c r="I9" s="5">
        <v>3</v>
      </c>
      <c r="J9" s="5">
        <v>4</v>
      </c>
      <c r="K9" s="5">
        <v>5</v>
      </c>
      <c r="L9" s="5">
        <v>6</v>
      </c>
      <c r="M9" s="5">
        <v>7</v>
      </c>
      <c r="N9" s="5">
        <v>8</v>
      </c>
      <c r="O9" s="5">
        <v>9</v>
      </c>
      <c r="P9" s="5">
        <v>10</v>
      </c>
      <c r="Q9" s="5">
        <v>11</v>
      </c>
      <c r="R9" s="5">
        <v>12</v>
      </c>
      <c r="S9" s="5">
        <v>13</v>
      </c>
      <c r="T9" s="5">
        <v>14</v>
      </c>
      <c r="U9" s="5">
        <v>15</v>
      </c>
      <c r="V9" s="5">
        <v>16</v>
      </c>
      <c r="W9" s="5">
        <v>17</v>
      </c>
      <c r="X9" s="5">
        <v>18</v>
      </c>
      <c r="Y9" s="5">
        <v>19</v>
      </c>
      <c r="Z9" s="5">
        <v>20</v>
      </c>
      <c r="AA9" s="5">
        <v>21</v>
      </c>
      <c r="AB9" s="5">
        <v>22</v>
      </c>
      <c r="AC9" s="5">
        <v>23</v>
      </c>
      <c r="AD9" s="5">
        <v>24</v>
      </c>
      <c r="AE9" s="5">
        <v>25</v>
      </c>
      <c r="AF9" s="5">
        <v>26</v>
      </c>
      <c r="AG9" s="5">
        <v>27</v>
      </c>
      <c r="AH9" s="5">
        <v>28</v>
      </c>
      <c r="AI9" s="5">
        <v>29</v>
      </c>
      <c r="AJ9" s="5">
        <v>30</v>
      </c>
      <c r="AK9" s="5">
        <v>31</v>
      </c>
      <c r="AL9" s="5">
        <v>32</v>
      </c>
      <c r="AM9" s="5">
        <v>33</v>
      </c>
      <c r="AN9" s="5">
        <v>34</v>
      </c>
      <c r="AO9" s="5">
        <v>35</v>
      </c>
      <c r="AP9" s="5">
        <v>36</v>
      </c>
      <c r="AQ9" s="5">
        <v>37</v>
      </c>
      <c r="AR9" s="5">
        <v>38</v>
      </c>
      <c r="AS9" s="5">
        <v>39</v>
      </c>
      <c r="AT9" s="5">
        <v>40</v>
      </c>
      <c r="AU9" s="5">
        <v>41</v>
      </c>
      <c r="AV9" s="5">
        <v>42</v>
      </c>
      <c r="AW9" s="5">
        <v>43</v>
      </c>
      <c r="AX9" s="5">
        <v>44</v>
      </c>
      <c r="AY9" s="5">
        <v>45</v>
      </c>
      <c r="AZ9" s="5">
        <v>46</v>
      </c>
      <c r="BA9" s="5">
        <v>47</v>
      </c>
      <c r="BB9" s="5">
        <v>48</v>
      </c>
      <c r="BC9" s="5">
        <v>49</v>
      </c>
      <c r="BD9" s="5">
        <v>50</v>
      </c>
      <c r="BE9" s="16"/>
      <c r="BF9" s="16"/>
      <c r="BG9" s="16"/>
      <c r="BH9" s="16"/>
      <c r="BI9" s="16"/>
    </row>
    <row r="10" spans="1:61" x14ac:dyDescent="0.25">
      <c r="A10" s="24" t="s">
        <v>29</v>
      </c>
      <c r="B10" s="22"/>
      <c r="C10" s="22"/>
      <c r="D10" s="13"/>
      <c r="E10" s="16"/>
      <c r="F10" s="16"/>
      <c r="G10" s="2">
        <v>2861880</v>
      </c>
      <c r="H10" s="2">
        <v>2861880</v>
      </c>
      <c r="I10" s="2">
        <v>2861880</v>
      </c>
      <c r="J10" s="2">
        <v>2861880</v>
      </c>
      <c r="K10" s="2">
        <v>2861880</v>
      </c>
      <c r="L10" s="2">
        <v>2861880</v>
      </c>
      <c r="M10" s="2">
        <v>2861880</v>
      </c>
      <c r="N10" s="2">
        <v>2861880</v>
      </c>
      <c r="O10" s="2">
        <v>2861880</v>
      </c>
      <c r="P10" s="2">
        <v>2861880</v>
      </c>
      <c r="Q10" s="2">
        <v>2861880</v>
      </c>
      <c r="R10" s="2">
        <v>2861880</v>
      </c>
      <c r="S10" s="2">
        <v>2861880</v>
      </c>
      <c r="T10" s="2">
        <v>2861880</v>
      </c>
      <c r="U10" s="2">
        <v>2861880</v>
      </c>
      <c r="V10" s="2">
        <v>2861880</v>
      </c>
      <c r="W10" s="2">
        <v>2861880</v>
      </c>
      <c r="X10" s="2">
        <v>2861880</v>
      </c>
      <c r="Y10" s="2">
        <v>2861880</v>
      </c>
      <c r="Z10" s="2">
        <v>2861880</v>
      </c>
      <c r="AA10" s="2">
        <v>2861880</v>
      </c>
      <c r="AB10" s="2">
        <v>2861880</v>
      </c>
      <c r="AC10" s="2">
        <v>2861880</v>
      </c>
      <c r="AD10" s="2">
        <v>2861880</v>
      </c>
      <c r="AE10" s="2">
        <v>2861880</v>
      </c>
      <c r="AF10" s="2">
        <v>2861880</v>
      </c>
      <c r="AG10" s="2">
        <v>2861880</v>
      </c>
      <c r="AH10" s="2">
        <v>2861880</v>
      </c>
      <c r="AI10" s="2">
        <v>2861880</v>
      </c>
      <c r="AJ10" s="2">
        <v>2861880</v>
      </c>
      <c r="AK10" s="2">
        <v>2861880</v>
      </c>
      <c r="AL10" s="2">
        <v>2861880</v>
      </c>
      <c r="AM10" s="2">
        <v>2861880</v>
      </c>
      <c r="AN10" s="2">
        <v>2861880</v>
      </c>
      <c r="AO10" s="2">
        <v>2861880</v>
      </c>
      <c r="AP10" s="2">
        <v>2861880</v>
      </c>
      <c r="AQ10" s="2">
        <v>2861880</v>
      </c>
      <c r="AR10" s="2">
        <v>2861880</v>
      </c>
      <c r="AS10" s="2">
        <v>2861880</v>
      </c>
      <c r="AT10" s="2">
        <v>2861880</v>
      </c>
      <c r="AU10" s="2">
        <v>2861880</v>
      </c>
      <c r="AV10" s="2">
        <v>2861880</v>
      </c>
      <c r="AW10" s="2">
        <v>2861880</v>
      </c>
      <c r="AX10" s="2">
        <v>2861880</v>
      </c>
      <c r="AY10" s="2">
        <v>2861880</v>
      </c>
      <c r="AZ10" s="2">
        <v>2861880</v>
      </c>
      <c r="BA10" s="2">
        <v>2861880</v>
      </c>
      <c r="BB10" s="2">
        <v>2861880</v>
      </c>
      <c r="BC10" s="2">
        <v>2861880</v>
      </c>
      <c r="BD10" s="2">
        <v>2861880</v>
      </c>
      <c r="BE10" s="16"/>
      <c r="BF10" s="16"/>
      <c r="BG10" s="16"/>
      <c r="BH10" s="16"/>
      <c r="BI10" s="16"/>
    </row>
    <row r="11" spans="1:61" x14ac:dyDescent="0.25">
      <c r="A11" s="24" t="s">
        <v>27</v>
      </c>
      <c r="B11" s="22"/>
      <c r="C11" s="22"/>
      <c r="D11" s="13"/>
      <c r="E11" s="16"/>
      <c r="F11" s="16"/>
      <c r="G11" s="18">
        <v>2093184</v>
      </c>
      <c r="H11" s="18">
        <v>2093184</v>
      </c>
      <c r="I11" s="18">
        <v>2093184</v>
      </c>
      <c r="J11" s="18">
        <v>2093184</v>
      </c>
      <c r="K11" s="18">
        <v>2093184</v>
      </c>
      <c r="L11" s="18">
        <v>2093184</v>
      </c>
      <c r="M11" s="18">
        <v>2093184</v>
      </c>
      <c r="N11" s="18">
        <v>2093184</v>
      </c>
      <c r="O11" s="18">
        <v>2093184</v>
      </c>
      <c r="P11" s="18">
        <v>2093184</v>
      </c>
      <c r="Q11" s="18">
        <v>2093184</v>
      </c>
      <c r="R11" s="18">
        <v>2093184</v>
      </c>
      <c r="S11" s="18">
        <v>2093184</v>
      </c>
      <c r="T11" s="18">
        <v>2093184</v>
      </c>
      <c r="U11" s="18">
        <v>2093184</v>
      </c>
      <c r="V11" s="18">
        <v>2093184</v>
      </c>
      <c r="W11" s="18">
        <v>2093184</v>
      </c>
      <c r="X11" s="18">
        <v>2093184</v>
      </c>
      <c r="Y11" s="18">
        <v>2093184</v>
      </c>
      <c r="Z11" s="18">
        <v>2093184</v>
      </c>
      <c r="AA11" s="18">
        <v>2093184</v>
      </c>
      <c r="AB11" s="18">
        <v>2093184</v>
      </c>
      <c r="AC11" s="18">
        <v>2093184</v>
      </c>
      <c r="AD11" s="18">
        <v>2093184</v>
      </c>
      <c r="AE11" s="18">
        <v>2093184</v>
      </c>
      <c r="AF11" s="18">
        <v>2093184</v>
      </c>
      <c r="AG11" s="18">
        <v>2093184</v>
      </c>
      <c r="AH11" s="18">
        <v>2093184</v>
      </c>
      <c r="AI11" s="18">
        <v>2093184</v>
      </c>
      <c r="AJ11" s="18">
        <v>2093184</v>
      </c>
      <c r="AK11" s="18">
        <v>2093184</v>
      </c>
      <c r="AL11" s="18">
        <v>2093184</v>
      </c>
      <c r="AM11" s="18">
        <v>2093184</v>
      </c>
      <c r="AN11" s="18">
        <v>2093184</v>
      </c>
      <c r="AO11" s="18">
        <v>2093184</v>
      </c>
      <c r="AP11" s="18">
        <v>2093184</v>
      </c>
      <c r="AQ11" s="18">
        <v>2093184</v>
      </c>
      <c r="AR11" s="18">
        <v>2093184</v>
      </c>
      <c r="AS11" s="18">
        <v>2093184</v>
      </c>
      <c r="AT11" s="18">
        <v>2093184</v>
      </c>
      <c r="AU11" s="18">
        <v>2093184</v>
      </c>
      <c r="AV11" s="18">
        <v>2093184</v>
      </c>
      <c r="AW11" s="18">
        <v>2093184</v>
      </c>
      <c r="AX11" s="18">
        <v>2093184</v>
      </c>
      <c r="AY11" s="18">
        <v>2093184</v>
      </c>
      <c r="AZ11" s="18">
        <v>2093184</v>
      </c>
      <c r="BA11" s="18">
        <v>2093184</v>
      </c>
      <c r="BB11" s="18">
        <v>2093184</v>
      </c>
      <c r="BC11" s="18">
        <v>2093184</v>
      </c>
      <c r="BD11" s="18">
        <v>2093184</v>
      </c>
      <c r="BE11" s="16"/>
      <c r="BF11" s="16"/>
      <c r="BG11" s="16"/>
      <c r="BH11" s="16"/>
      <c r="BI11" s="16"/>
    </row>
    <row r="12" spans="1:61" x14ac:dyDescent="0.25">
      <c r="A12" s="21" t="s">
        <v>15</v>
      </c>
      <c r="B12" s="21"/>
      <c r="C12" s="21"/>
      <c r="D12" s="13"/>
      <c r="E12" s="16"/>
      <c r="F12" s="16"/>
      <c r="G12" s="2">
        <f>G10+G11</f>
        <v>4955064</v>
      </c>
      <c r="H12" s="2">
        <f t="shared" ref="H12:BD12" si="0">H10+H11</f>
        <v>4955064</v>
      </c>
      <c r="I12" s="2">
        <f t="shared" si="0"/>
        <v>4955064</v>
      </c>
      <c r="J12" s="2">
        <f t="shared" si="0"/>
        <v>4955064</v>
      </c>
      <c r="K12" s="2">
        <f t="shared" si="0"/>
        <v>4955064</v>
      </c>
      <c r="L12" s="2">
        <f t="shared" si="0"/>
        <v>4955064</v>
      </c>
      <c r="M12" s="2">
        <f t="shared" si="0"/>
        <v>4955064</v>
      </c>
      <c r="N12" s="2">
        <f t="shared" si="0"/>
        <v>4955064</v>
      </c>
      <c r="O12" s="2">
        <f t="shared" si="0"/>
        <v>4955064</v>
      </c>
      <c r="P12" s="2">
        <f t="shared" si="0"/>
        <v>4955064</v>
      </c>
      <c r="Q12" s="2">
        <f t="shared" si="0"/>
        <v>4955064</v>
      </c>
      <c r="R12" s="2">
        <f t="shared" si="0"/>
        <v>4955064</v>
      </c>
      <c r="S12" s="2">
        <f t="shared" si="0"/>
        <v>4955064</v>
      </c>
      <c r="T12" s="2">
        <f t="shared" si="0"/>
        <v>4955064</v>
      </c>
      <c r="U12" s="2">
        <f t="shared" si="0"/>
        <v>4955064</v>
      </c>
      <c r="V12" s="2">
        <f t="shared" si="0"/>
        <v>4955064</v>
      </c>
      <c r="W12" s="2">
        <f t="shared" si="0"/>
        <v>4955064</v>
      </c>
      <c r="X12" s="2">
        <f t="shared" si="0"/>
        <v>4955064</v>
      </c>
      <c r="Y12" s="2">
        <f t="shared" si="0"/>
        <v>4955064</v>
      </c>
      <c r="Z12" s="2">
        <f t="shared" si="0"/>
        <v>4955064</v>
      </c>
      <c r="AA12" s="2">
        <f t="shared" si="0"/>
        <v>4955064</v>
      </c>
      <c r="AB12" s="2">
        <f t="shared" si="0"/>
        <v>4955064</v>
      </c>
      <c r="AC12" s="2">
        <f t="shared" si="0"/>
        <v>4955064</v>
      </c>
      <c r="AD12" s="2">
        <f t="shared" si="0"/>
        <v>4955064</v>
      </c>
      <c r="AE12" s="2">
        <f t="shared" si="0"/>
        <v>4955064</v>
      </c>
      <c r="AF12" s="2">
        <f t="shared" si="0"/>
        <v>4955064</v>
      </c>
      <c r="AG12" s="2">
        <f t="shared" si="0"/>
        <v>4955064</v>
      </c>
      <c r="AH12" s="2">
        <f t="shared" si="0"/>
        <v>4955064</v>
      </c>
      <c r="AI12" s="2">
        <f t="shared" si="0"/>
        <v>4955064</v>
      </c>
      <c r="AJ12" s="2">
        <f t="shared" si="0"/>
        <v>4955064</v>
      </c>
      <c r="AK12" s="2">
        <f t="shared" si="0"/>
        <v>4955064</v>
      </c>
      <c r="AL12" s="2">
        <f t="shared" si="0"/>
        <v>4955064</v>
      </c>
      <c r="AM12" s="2">
        <f t="shared" si="0"/>
        <v>4955064</v>
      </c>
      <c r="AN12" s="2">
        <f t="shared" si="0"/>
        <v>4955064</v>
      </c>
      <c r="AO12" s="2">
        <f t="shared" si="0"/>
        <v>4955064</v>
      </c>
      <c r="AP12" s="2">
        <f t="shared" si="0"/>
        <v>4955064</v>
      </c>
      <c r="AQ12" s="2">
        <f t="shared" si="0"/>
        <v>4955064</v>
      </c>
      <c r="AR12" s="2">
        <f t="shared" si="0"/>
        <v>4955064</v>
      </c>
      <c r="AS12" s="2">
        <f t="shared" si="0"/>
        <v>4955064</v>
      </c>
      <c r="AT12" s="2">
        <f t="shared" si="0"/>
        <v>4955064</v>
      </c>
      <c r="AU12" s="2">
        <f t="shared" si="0"/>
        <v>4955064</v>
      </c>
      <c r="AV12" s="2">
        <f t="shared" si="0"/>
        <v>4955064</v>
      </c>
      <c r="AW12" s="2">
        <f t="shared" si="0"/>
        <v>4955064</v>
      </c>
      <c r="AX12" s="2">
        <f t="shared" si="0"/>
        <v>4955064</v>
      </c>
      <c r="AY12" s="2">
        <f t="shared" si="0"/>
        <v>4955064</v>
      </c>
      <c r="AZ12" s="2">
        <f t="shared" si="0"/>
        <v>4955064</v>
      </c>
      <c r="BA12" s="2">
        <f t="shared" si="0"/>
        <v>4955064</v>
      </c>
      <c r="BB12" s="2">
        <f t="shared" si="0"/>
        <v>4955064</v>
      </c>
      <c r="BC12" s="2">
        <f t="shared" si="0"/>
        <v>4955064</v>
      </c>
      <c r="BD12" s="2">
        <f t="shared" si="0"/>
        <v>4955064</v>
      </c>
      <c r="BE12" s="16"/>
      <c r="BF12" s="16"/>
      <c r="BG12" s="16"/>
      <c r="BH12" s="16"/>
      <c r="BI12" s="16"/>
    </row>
    <row r="13" spans="1:61" x14ac:dyDescent="0.25">
      <c r="A13" s="21" t="s">
        <v>2</v>
      </c>
      <c r="B13" s="21"/>
      <c r="C13" s="21"/>
      <c r="D13" s="13"/>
      <c r="E13" s="16"/>
      <c r="F13" s="16"/>
      <c r="G13" s="3">
        <f>G12/(1+$C$5)^G9</f>
        <v>2477532</v>
      </c>
      <c r="H13" s="3">
        <f t="shared" ref="H13:BD13" si="1">H12/(1+$C$5)^H9</f>
        <v>1238766</v>
      </c>
      <c r="I13" s="3">
        <f t="shared" si="1"/>
        <v>619383</v>
      </c>
      <c r="J13" s="3">
        <f t="shared" si="1"/>
        <v>309691.5</v>
      </c>
      <c r="K13" s="3">
        <f t="shared" si="1"/>
        <v>154845.75</v>
      </c>
      <c r="L13" s="3">
        <f t="shared" si="1"/>
        <v>77422.875</v>
      </c>
      <c r="M13" s="3">
        <f t="shared" si="1"/>
        <v>38711.4375</v>
      </c>
      <c r="N13" s="3">
        <f t="shared" si="1"/>
        <v>19355.71875</v>
      </c>
      <c r="O13" s="3">
        <f t="shared" si="1"/>
        <v>9677.859375</v>
      </c>
      <c r="P13" s="3">
        <f t="shared" si="1"/>
        <v>4838.9296875</v>
      </c>
      <c r="Q13" s="3">
        <f t="shared" si="1"/>
        <v>2419.46484375</v>
      </c>
      <c r="R13" s="3">
        <f t="shared" si="1"/>
        <v>1209.732421875</v>
      </c>
      <c r="S13" s="3">
        <f t="shared" si="1"/>
        <v>604.8662109375</v>
      </c>
      <c r="T13" s="3">
        <f t="shared" si="1"/>
        <v>302.43310546875</v>
      </c>
      <c r="U13" s="3">
        <f t="shared" si="1"/>
        <v>151.216552734375</v>
      </c>
      <c r="V13" s="3">
        <f t="shared" si="1"/>
        <v>75.6082763671875</v>
      </c>
      <c r="W13" s="3">
        <f t="shared" si="1"/>
        <v>37.80413818359375</v>
      </c>
      <c r="X13" s="3">
        <f t="shared" si="1"/>
        <v>18.902069091796875</v>
      </c>
      <c r="Y13" s="3">
        <f t="shared" si="1"/>
        <v>9.4510345458984375</v>
      </c>
      <c r="Z13" s="3">
        <f t="shared" si="1"/>
        <v>4.7255172729492188</v>
      </c>
      <c r="AA13" s="3">
        <f t="shared" si="1"/>
        <v>2.3627586364746094</v>
      </c>
      <c r="AB13" s="3">
        <f t="shared" si="1"/>
        <v>1.1813793182373047</v>
      </c>
      <c r="AC13" s="3">
        <f t="shared" si="1"/>
        <v>0.59068965911865234</v>
      </c>
      <c r="AD13" s="3">
        <f t="shared" si="1"/>
        <v>0.29534482955932617</v>
      </c>
      <c r="AE13" s="3">
        <f t="shared" si="1"/>
        <v>0.14767241477966309</v>
      </c>
      <c r="AF13" s="3">
        <f t="shared" si="1"/>
        <v>7.3836207389831543E-2</v>
      </c>
      <c r="AG13" s="3">
        <f t="shared" si="1"/>
        <v>3.6918103694915771E-2</v>
      </c>
      <c r="AH13" s="3">
        <f t="shared" si="1"/>
        <v>1.8459051847457886E-2</v>
      </c>
      <c r="AI13" s="3">
        <f t="shared" si="1"/>
        <v>9.2295259237289429E-3</v>
      </c>
      <c r="AJ13" s="3">
        <f t="shared" si="1"/>
        <v>4.6147629618644714E-3</v>
      </c>
      <c r="AK13" s="3">
        <f t="shared" si="1"/>
        <v>2.3073814809322357E-3</v>
      </c>
      <c r="AL13" s="3">
        <f t="shared" si="1"/>
        <v>1.1536907404661179E-3</v>
      </c>
      <c r="AM13" s="3">
        <f t="shared" si="1"/>
        <v>5.7684537023305893E-4</v>
      </c>
      <c r="AN13" s="3">
        <f t="shared" si="1"/>
        <v>2.8842268511652946E-4</v>
      </c>
      <c r="AO13" s="3">
        <f t="shared" si="1"/>
        <v>1.4421134255826473E-4</v>
      </c>
      <c r="AP13" s="3">
        <f t="shared" si="1"/>
        <v>7.2105671279132366E-5</v>
      </c>
      <c r="AQ13" s="3">
        <f t="shared" si="1"/>
        <v>3.6052835639566183E-5</v>
      </c>
      <c r="AR13" s="3">
        <f t="shared" si="1"/>
        <v>1.8026417819783092E-5</v>
      </c>
      <c r="AS13" s="3">
        <f t="shared" si="1"/>
        <v>9.0132089098915458E-6</v>
      </c>
      <c r="AT13" s="3">
        <f t="shared" si="1"/>
        <v>4.5066044549457729E-6</v>
      </c>
      <c r="AU13" s="3">
        <f t="shared" si="1"/>
        <v>2.2533022274728864E-6</v>
      </c>
      <c r="AV13" s="3">
        <f t="shared" si="1"/>
        <v>1.1266511137364432E-6</v>
      </c>
      <c r="AW13" s="3">
        <f t="shared" si="1"/>
        <v>5.6332555686822161E-7</v>
      </c>
      <c r="AX13" s="3">
        <f t="shared" si="1"/>
        <v>2.8166277843411081E-7</v>
      </c>
      <c r="AY13" s="3">
        <f t="shared" si="1"/>
        <v>1.408313892170554E-7</v>
      </c>
      <c r="AZ13" s="3">
        <f t="shared" si="1"/>
        <v>7.0415694608527701E-8</v>
      </c>
      <c r="BA13" s="3">
        <f t="shared" si="1"/>
        <v>3.5207847304263851E-8</v>
      </c>
      <c r="BB13" s="3">
        <f t="shared" si="1"/>
        <v>1.7603923652131925E-8</v>
      </c>
      <c r="BC13" s="3">
        <f t="shared" si="1"/>
        <v>8.8019618260659627E-9</v>
      </c>
      <c r="BD13" s="3">
        <f t="shared" si="1"/>
        <v>4.4009809130329813E-9</v>
      </c>
      <c r="BE13" s="16"/>
      <c r="BF13" s="16"/>
      <c r="BG13" s="16"/>
      <c r="BH13" s="16"/>
      <c r="BI13" s="16"/>
    </row>
    <row r="14" spans="1:61" x14ac:dyDescent="0.25">
      <c r="A14" s="21" t="s">
        <v>3</v>
      </c>
      <c r="B14" s="21"/>
      <c r="C14" s="21"/>
      <c r="D14" s="13"/>
      <c r="E14" s="16"/>
      <c r="F14" s="16"/>
      <c r="G14" s="4">
        <f>SUM($G$13:G13)</f>
        <v>2477532</v>
      </c>
      <c r="H14" s="4">
        <f>SUM($G$13:H13)</f>
        <v>3716298</v>
      </c>
      <c r="I14" s="4">
        <f>SUM($G$13:I13)</f>
        <v>4335681</v>
      </c>
      <c r="J14" s="4">
        <f>SUM($G$13:J13)</f>
        <v>4645372.5</v>
      </c>
      <c r="K14" s="4">
        <f>SUM($G$13:K13)</f>
        <v>4800218.25</v>
      </c>
      <c r="L14" s="4">
        <f>SUM($G$13:L13)</f>
        <v>4877641.125</v>
      </c>
      <c r="M14" s="4">
        <f>SUM($G$13:M13)</f>
        <v>4916352.5625</v>
      </c>
      <c r="N14" s="4">
        <f>SUM($G$13:N13)</f>
        <v>4935708.28125</v>
      </c>
      <c r="O14" s="4">
        <f>SUM($G$13:O13)</f>
        <v>4945386.140625</v>
      </c>
      <c r="P14" s="4">
        <f>SUM($G$13:P13)</f>
        <v>4950225.0703125</v>
      </c>
      <c r="Q14" s="4">
        <f>SUM($G$13:Q13)</f>
        <v>4952644.53515625</v>
      </c>
      <c r="R14" s="4">
        <f>SUM($G$13:R13)</f>
        <v>4953854.267578125</v>
      </c>
      <c r="S14" s="4">
        <f>SUM($G$13:S13)</f>
        <v>4954459.1337890625</v>
      </c>
      <c r="T14" s="4">
        <f>SUM($G$13:T13)</f>
        <v>4954761.5668945313</v>
      </c>
      <c r="U14" s="4">
        <f>SUM($G$13:U13)</f>
        <v>4954912.7834472656</v>
      </c>
      <c r="V14" s="4">
        <f>SUM($G$13:V13)</f>
        <v>4954988.3917236328</v>
      </c>
      <c r="W14" s="4">
        <f>SUM($G$13:W13)</f>
        <v>4955026.1958618164</v>
      </c>
      <c r="X14" s="4">
        <f>SUM($G$13:X13)</f>
        <v>4955045.0979309082</v>
      </c>
      <c r="Y14" s="4">
        <f>SUM($G$13:Y13)</f>
        <v>4955054.5489654541</v>
      </c>
      <c r="Z14" s="4">
        <f>SUM($G$13:Z13)</f>
        <v>4955059.2744827271</v>
      </c>
      <c r="AA14" s="4">
        <f>SUM($G$13:AA13)</f>
        <v>4955061.6372413635</v>
      </c>
      <c r="AB14" s="4">
        <f>SUM($G$13:AB13)</f>
        <v>4955062.8186206818</v>
      </c>
      <c r="AC14" s="4">
        <f>SUM($G$13:AC13)</f>
        <v>4955063.4093103409</v>
      </c>
      <c r="AD14" s="4">
        <f>SUM($G$13:AD13)</f>
        <v>4955063.7046551704</v>
      </c>
      <c r="AE14" s="4">
        <f>SUM($G$13:AE13)</f>
        <v>4955063.8523275852</v>
      </c>
      <c r="AF14" s="4">
        <f>SUM($G$13:AF13)</f>
        <v>4955063.9261637926</v>
      </c>
      <c r="AG14" s="4">
        <f>SUM($G$13:AG13)</f>
        <v>4955063.9630818963</v>
      </c>
      <c r="AH14" s="4">
        <f>SUM($G$13:AH13)</f>
        <v>4955063.9815409482</v>
      </c>
      <c r="AI14" s="4">
        <f>SUM($G$13:AI13)</f>
        <v>4955063.9907704741</v>
      </c>
      <c r="AJ14" s="4">
        <f>SUM($G$13:AJ13)</f>
        <v>4955063.995385237</v>
      </c>
      <c r="AK14" s="4">
        <f>SUM($G$13:AK13)</f>
        <v>4955063.9976926185</v>
      </c>
      <c r="AL14" s="4">
        <f>SUM($G$13:AL13)</f>
        <v>4955063.9988463093</v>
      </c>
      <c r="AM14" s="4">
        <f>SUM($G$13:AM13)</f>
        <v>4955063.9994231546</v>
      </c>
      <c r="AN14" s="4">
        <f>SUM($G$13:AN13)</f>
        <v>4955063.9997115768</v>
      </c>
      <c r="AO14" s="4">
        <f>SUM($G$13:AO13)</f>
        <v>4955063.9998557884</v>
      </c>
      <c r="AP14" s="4">
        <f>SUM($G$13:AP13)</f>
        <v>4955063.9999278942</v>
      </c>
      <c r="AQ14" s="4">
        <f>SUM($G$13:AQ13)</f>
        <v>4955063.9999639466</v>
      </c>
      <c r="AR14" s="4">
        <f>SUM($G$13:AR13)</f>
        <v>4955063.9999819733</v>
      </c>
      <c r="AS14" s="4">
        <f>SUM($G$13:AS13)</f>
        <v>4955063.9999909867</v>
      </c>
      <c r="AT14" s="4">
        <f>SUM($G$13:AT13)</f>
        <v>4955063.9999954933</v>
      </c>
      <c r="AU14" s="4">
        <f>SUM($G$13:AU13)</f>
        <v>4955063.9999977462</v>
      </c>
      <c r="AV14" s="4">
        <f>SUM($G$13:AV13)</f>
        <v>4955063.9999988731</v>
      </c>
      <c r="AW14" s="4">
        <f>SUM($G$13:AW13)</f>
        <v>4955063.9999994365</v>
      </c>
      <c r="AX14" s="4">
        <f>SUM($G$13:AX13)</f>
        <v>4955063.9999997178</v>
      </c>
      <c r="AY14" s="4">
        <f>SUM($G$13:AY13)</f>
        <v>4955063.9999998584</v>
      </c>
      <c r="AZ14" s="4">
        <f>SUM($G$13:AZ13)</f>
        <v>4955063.9999999292</v>
      </c>
      <c r="BA14" s="4">
        <f>SUM($G$13:BA13)</f>
        <v>4955063.9999999646</v>
      </c>
      <c r="BB14" s="4">
        <f>SUM($G$13:BB13)</f>
        <v>4955063.9999999823</v>
      </c>
      <c r="BC14" s="4">
        <f>SUM($G$13:BC13)</f>
        <v>4955063.9999999907</v>
      </c>
      <c r="BD14" s="4">
        <f>SUM($G$13:BD13)</f>
        <v>4955063.9999999953</v>
      </c>
      <c r="BE14" s="16"/>
      <c r="BF14" s="16"/>
      <c r="BG14" s="16"/>
      <c r="BH14" s="16"/>
      <c r="BI14" s="16"/>
    </row>
    <row r="15" spans="1:61" x14ac:dyDescent="0.25">
      <c r="A15" s="21"/>
      <c r="B15" s="21"/>
      <c r="C15" s="21"/>
      <c r="D15" s="13"/>
      <c r="E15" s="16"/>
      <c r="F15" s="16"/>
      <c r="G15" s="3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</row>
    <row r="16" spans="1:61" x14ac:dyDescent="0.25">
      <c r="A16" s="22" t="s">
        <v>4</v>
      </c>
      <c r="B16" s="22"/>
      <c r="C16" s="22"/>
      <c r="D16" s="15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</row>
    <row r="17" spans="1:61" x14ac:dyDescent="0.25">
      <c r="A17" s="21" t="s">
        <v>5</v>
      </c>
      <c r="B17" s="21"/>
      <c r="C17" s="21"/>
      <c r="D17" s="16"/>
      <c r="E17" s="16"/>
      <c r="F17" s="2">
        <f>C7</f>
        <v>65692626</v>
      </c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</row>
    <row r="18" spans="1:61" x14ac:dyDescent="0.25">
      <c r="A18" s="21" t="s">
        <v>17</v>
      </c>
      <c r="B18" s="21"/>
      <c r="C18" s="21"/>
      <c r="D18" s="13" t="s">
        <v>22</v>
      </c>
      <c r="E18" s="16"/>
      <c r="F18" s="16"/>
      <c r="G18" s="2">
        <f>0.6*72680</f>
        <v>43608</v>
      </c>
      <c r="H18" s="2">
        <f t="shared" ref="H18:BD18" si="2">0.6*72680</f>
        <v>43608</v>
      </c>
      <c r="I18" s="2">
        <f t="shared" si="2"/>
        <v>43608</v>
      </c>
      <c r="J18" s="2">
        <f t="shared" si="2"/>
        <v>43608</v>
      </c>
      <c r="K18" s="2">
        <f t="shared" si="2"/>
        <v>43608</v>
      </c>
      <c r="L18" s="2">
        <f t="shared" si="2"/>
        <v>43608</v>
      </c>
      <c r="M18" s="2">
        <f t="shared" si="2"/>
        <v>43608</v>
      </c>
      <c r="N18" s="2">
        <f t="shared" si="2"/>
        <v>43608</v>
      </c>
      <c r="O18" s="2">
        <f t="shared" si="2"/>
        <v>43608</v>
      </c>
      <c r="P18" s="2">
        <f t="shared" si="2"/>
        <v>43608</v>
      </c>
      <c r="Q18" s="2">
        <f t="shared" si="2"/>
        <v>43608</v>
      </c>
      <c r="R18" s="2">
        <f t="shared" si="2"/>
        <v>43608</v>
      </c>
      <c r="S18" s="2">
        <f t="shared" si="2"/>
        <v>43608</v>
      </c>
      <c r="T18" s="2">
        <f t="shared" si="2"/>
        <v>43608</v>
      </c>
      <c r="U18" s="2">
        <f t="shared" si="2"/>
        <v>43608</v>
      </c>
      <c r="V18" s="2">
        <f t="shared" si="2"/>
        <v>43608</v>
      </c>
      <c r="W18" s="2">
        <f t="shared" si="2"/>
        <v>43608</v>
      </c>
      <c r="X18" s="2">
        <f t="shared" si="2"/>
        <v>43608</v>
      </c>
      <c r="Y18" s="2">
        <f t="shared" si="2"/>
        <v>43608</v>
      </c>
      <c r="Z18" s="2">
        <f t="shared" si="2"/>
        <v>43608</v>
      </c>
      <c r="AA18" s="2">
        <f t="shared" si="2"/>
        <v>43608</v>
      </c>
      <c r="AB18" s="2">
        <f t="shared" si="2"/>
        <v>43608</v>
      </c>
      <c r="AC18" s="2">
        <f t="shared" si="2"/>
        <v>43608</v>
      </c>
      <c r="AD18" s="2">
        <f t="shared" si="2"/>
        <v>43608</v>
      </c>
      <c r="AE18" s="2">
        <f t="shared" si="2"/>
        <v>43608</v>
      </c>
      <c r="AF18" s="2">
        <f t="shared" si="2"/>
        <v>43608</v>
      </c>
      <c r="AG18" s="2">
        <f t="shared" si="2"/>
        <v>43608</v>
      </c>
      <c r="AH18" s="2">
        <f t="shared" si="2"/>
        <v>43608</v>
      </c>
      <c r="AI18" s="2">
        <f t="shared" si="2"/>
        <v>43608</v>
      </c>
      <c r="AJ18" s="2">
        <f t="shared" si="2"/>
        <v>43608</v>
      </c>
      <c r="AK18" s="2">
        <f t="shared" si="2"/>
        <v>43608</v>
      </c>
      <c r="AL18" s="2">
        <f t="shared" si="2"/>
        <v>43608</v>
      </c>
      <c r="AM18" s="2">
        <f t="shared" si="2"/>
        <v>43608</v>
      </c>
      <c r="AN18" s="2">
        <f t="shared" si="2"/>
        <v>43608</v>
      </c>
      <c r="AO18" s="2">
        <f t="shared" si="2"/>
        <v>43608</v>
      </c>
      <c r="AP18" s="2">
        <f t="shared" si="2"/>
        <v>43608</v>
      </c>
      <c r="AQ18" s="2">
        <f t="shared" si="2"/>
        <v>43608</v>
      </c>
      <c r="AR18" s="2">
        <f t="shared" si="2"/>
        <v>43608</v>
      </c>
      <c r="AS18" s="2">
        <f t="shared" si="2"/>
        <v>43608</v>
      </c>
      <c r="AT18" s="2">
        <f t="shared" si="2"/>
        <v>43608</v>
      </c>
      <c r="AU18" s="2">
        <f t="shared" si="2"/>
        <v>43608</v>
      </c>
      <c r="AV18" s="2">
        <f t="shared" si="2"/>
        <v>43608</v>
      </c>
      <c r="AW18" s="2">
        <f t="shared" si="2"/>
        <v>43608</v>
      </c>
      <c r="AX18" s="2">
        <f t="shared" si="2"/>
        <v>43608</v>
      </c>
      <c r="AY18" s="2">
        <f t="shared" si="2"/>
        <v>43608</v>
      </c>
      <c r="AZ18" s="2">
        <f t="shared" si="2"/>
        <v>43608</v>
      </c>
      <c r="BA18" s="2">
        <f t="shared" si="2"/>
        <v>43608</v>
      </c>
      <c r="BB18" s="2">
        <f t="shared" si="2"/>
        <v>43608</v>
      </c>
      <c r="BC18" s="2">
        <f t="shared" si="2"/>
        <v>43608</v>
      </c>
      <c r="BD18" s="2">
        <f t="shared" si="2"/>
        <v>43608</v>
      </c>
      <c r="BE18" s="16"/>
      <c r="BF18" s="16"/>
      <c r="BG18" s="16"/>
      <c r="BH18" s="16"/>
      <c r="BI18" s="16"/>
    </row>
    <row r="19" spans="1:61" x14ac:dyDescent="0.25">
      <c r="A19" s="21" t="s">
        <v>18</v>
      </c>
      <c r="B19" s="21"/>
      <c r="C19" s="21"/>
      <c r="D19" s="13" t="s">
        <v>23</v>
      </c>
      <c r="E19" s="16"/>
      <c r="F19" s="16"/>
      <c r="G19" s="2">
        <f>9*72680</f>
        <v>654120</v>
      </c>
      <c r="H19" s="2">
        <f t="shared" ref="H19:BD19" si="3">9*72680</f>
        <v>654120</v>
      </c>
      <c r="I19" s="2">
        <f t="shared" si="3"/>
        <v>654120</v>
      </c>
      <c r="J19" s="2">
        <f t="shared" si="3"/>
        <v>654120</v>
      </c>
      <c r="K19" s="2">
        <f t="shared" si="3"/>
        <v>654120</v>
      </c>
      <c r="L19" s="2">
        <f t="shared" si="3"/>
        <v>654120</v>
      </c>
      <c r="M19" s="2">
        <f t="shared" si="3"/>
        <v>654120</v>
      </c>
      <c r="N19" s="2">
        <f t="shared" si="3"/>
        <v>654120</v>
      </c>
      <c r="O19" s="2">
        <f t="shared" si="3"/>
        <v>654120</v>
      </c>
      <c r="P19" s="2">
        <f t="shared" si="3"/>
        <v>654120</v>
      </c>
      <c r="Q19" s="2">
        <f t="shared" si="3"/>
        <v>654120</v>
      </c>
      <c r="R19" s="2">
        <f t="shared" si="3"/>
        <v>654120</v>
      </c>
      <c r="S19" s="2">
        <f t="shared" si="3"/>
        <v>654120</v>
      </c>
      <c r="T19" s="2">
        <f t="shared" si="3"/>
        <v>654120</v>
      </c>
      <c r="U19" s="2">
        <f t="shared" si="3"/>
        <v>654120</v>
      </c>
      <c r="V19" s="2">
        <f t="shared" si="3"/>
        <v>654120</v>
      </c>
      <c r="W19" s="2">
        <f t="shared" si="3"/>
        <v>654120</v>
      </c>
      <c r="X19" s="2">
        <f t="shared" si="3"/>
        <v>654120</v>
      </c>
      <c r="Y19" s="2">
        <f t="shared" si="3"/>
        <v>654120</v>
      </c>
      <c r="Z19" s="2">
        <f t="shared" si="3"/>
        <v>654120</v>
      </c>
      <c r="AA19" s="2">
        <f t="shared" si="3"/>
        <v>654120</v>
      </c>
      <c r="AB19" s="2">
        <f t="shared" si="3"/>
        <v>654120</v>
      </c>
      <c r="AC19" s="2">
        <f t="shared" si="3"/>
        <v>654120</v>
      </c>
      <c r="AD19" s="2">
        <f t="shared" si="3"/>
        <v>654120</v>
      </c>
      <c r="AE19" s="2">
        <f t="shared" si="3"/>
        <v>654120</v>
      </c>
      <c r="AF19" s="2">
        <f t="shared" si="3"/>
        <v>654120</v>
      </c>
      <c r="AG19" s="2">
        <f t="shared" si="3"/>
        <v>654120</v>
      </c>
      <c r="AH19" s="2">
        <f t="shared" si="3"/>
        <v>654120</v>
      </c>
      <c r="AI19" s="2">
        <f t="shared" si="3"/>
        <v>654120</v>
      </c>
      <c r="AJ19" s="2">
        <f t="shared" si="3"/>
        <v>654120</v>
      </c>
      <c r="AK19" s="2">
        <f t="shared" si="3"/>
        <v>654120</v>
      </c>
      <c r="AL19" s="2">
        <f t="shared" si="3"/>
        <v>654120</v>
      </c>
      <c r="AM19" s="2">
        <f t="shared" si="3"/>
        <v>654120</v>
      </c>
      <c r="AN19" s="2">
        <f t="shared" si="3"/>
        <v>654120</v>
      </c>
      <c r="AO19" s="2">
        <f t="shared" si="3"/>
        <v>654120</v>
      </c>
      <c r="AP19" s="2">
        <f t="shared" si="3"/>
        <v>654120</v>
      </c>
      <c r="AQ19" s="2">
        <f t="shared" si="3"/>
        <v>654120</v>
      </c>
      <c r="AR19" s="2">
        <f t="shared" si="3"/>
        <v>654120</v>
      </c>
      <c r="AS19" s="2">
        <f t="shared" si="3"/>
        <v>654120</v>
      </c>
      <c r="AT19" s="2">
        <f t="shared" si="3"/>
        <v>654120</v>
      </c>
      <c r="AU19" s="2">
        <f t="shared" si="3"/>
        <v>654120</v>
      </c>
      <c r="AV19" s="2">
        <f t="shared" si="3"/>
        <v>654120</v>
      </c>
      <c r="AW19" s="2">
        <f t="shared" si="3"/>
        <v>654120</v>
      </c>
      <c r="AX19" s="2">
        <f t="shared" si="3"/>
        <v>654120</v>
      </c>
      <c r="AY19" s="2">
        <f t="shared" si="3"/>
        <v>654120</v>
      </c>
      <c r="AZ19" s="2">
        <f t="shared" si="3"/>
        <v>654120</v>
      </c>
      <c r="BA19" s="2">
        <f t="shared" si="3"/>
        <v>654120</v>
      </c>
      <c r="BB19" s="2">
        <f t="shared" si="3"/>
        <v>654120</v>
      </c>
      <c r="BC19" s="2">
        <f t="shared" si="3"/>
        <v>654120</v>
      </c>
      <c r="BD19" s="2">
        <f t="shared" si="3"/>
        <v>654120</v>
      </c>
      <c r="BE19" s="16"/>
      <c r="BF19" s="16"/>
      <c r="BG19" s="16"/>
      <c r="BH19" s="16"/>
      <c r="BI19" s="16"/>
    </row>
    <row r="20" spans="1:61" x14ac:dyDescent="0.25">
      <c r="A20" s="21" t="s">
        <v>19</v>
      </c>
      <c r="B20" s="21"/>
      <c r="C20" s="21"/>
      <c r="D20" s="13" t="s">
        <v>24</v>
      </c>
      <c r="E20" s="16"/>
      <c r="F20" s="16"/>
      <c r="G20" s="2">
        <f>3.4*72680</f>
        <v>247112</v>
      </c>
      <c r="H20" s="2">
        <f t="shared" ref="H20:BD20" si="4">3.4*72680</f>
        <v>247112</v>
      </c>
      <c r="I20" s="2">
        <f t="shared" si="4"/>
        <v>247112</v>
      </c>
      <c r="J20" s="2">
        <f t="shared" si="4"/>
        <v>247112</v>
      </c>
      <c r="K20" s="2">
        <f t="shared" si="4"/>
        <v>247112</v>
      </c>
      <c r="L20" s="2">
        <f t="shared" si="4"/>
        <v>247112</v>
      </c>
      <c r="M20" s="2">
        <f t="shared" si="4"/>
        <v>247112</v>
      </c>
      <c r="N20" s="2">
        <f t="shared" si="4"/>
        <v>247112</v>
      </c>
      <c r="O20" s="2">
        <f t="shared" si="4"/>
        <v>247112</v>
      </c>
      <c r="P20" s="2">
        <f t="shared" si="4"/>
        <v>247112</v>
      </c>
      <c r="Q20" s="2">
        <f t="shared" si="4"/>
        <v>247112</v>
      </c>
      <c r="R20" s="2">
        <f t="shared" si="4"/>
        <v>247112</v>
      </c>
      <c r="S20" s="2">
        <f t="shared" si="4"/>
        <v>247112</v>
      </c>
      <c r="T20" s="2">
        <f t="shared" si="4"/>
        <v>247112</v>
      </c>
      <c r="U20" s="2">
        <f t="shared" si="4"/>
        <v>247112</v>
      </c>
      <c r="V20" s="2">
        <f t="shared" si="4"/>
        <v>247112</v>
      </c>
      <c r="W20" s="2">
        <f t="shared" si="4"/>
        <v>247112</v>
      </c>
      <c r="X20" s="2">
        <f t="shared" si="4"/>
        <v>247112</v>
      </c>
      <c r="Y20" s="2">
        <f t="shared" si="4"/>
        <v>247112</v>
      </c>
      <c r="Z20" s="2">
        <f t="shared" si="4"/>
        <v>247112</v>
      </c>
      <c r="AA20" s="2">
        <f t="shared" si="4"/>
        <v>247112</v>
      </c>
      <c r="AB20" s="2">
        <f t="shared" si="4"/>
        <v>247112</v>
      </c>
      <c r="AC20" s="2">
        <f t="shared" si="4"/>
        <v>247112</v>
      </c>
      <c r="AD20" s="2">
        <f t="shared" si="4"/>
        <v>247112</v>
      </c>
      <c r="AE20" s="2">
        <f t="shared" si="4"/>
        <v>247112</v>
      </c>
      <c r="AF20" s="2">
        <f t="shared" si="4"/>
        <v>247112</v>
      </c>
      <c r="AG20" s="2">
        <f t="shared" si="4"/>
        <v>247112</v>
      </c>
      <c r="AH20" s="2">
        <f t="shared" si="4"/>
        <v>247112</v>
      </c>
      <c r="AI20" s="2">
        <f t="shared" si="4"/>
        <v>247112</v>
      </c>
      <c r="AJ20" s="2">
        <f t="shared" si="4"/>
        <v>247112</v>
      </c>
      <c r="AK20" s="2">
        <f t="shared" si="4"/>
        <v>247112</v>
      </c>
      <c r="AL20" s="2">
        <f t="shared" si="4"/>
        <v>247112</v>
      </c>
      <c r="AM20" s="2">
        <f t="shared" si="4"/>
        <v>247112</v>
      </c>
      <c r="AN20" s="2">
        <f t="shared" si="4"/>
        <v>247112</v>
      </c>
      <c r="AO20" s="2">
        <f t="shared" si="4"/>
        <v>247112</v>
      </c>
      <c r="AP20" s="2">
        <f t="shared" si="4"/>
        <v>247112</v>
      </c>
      <c r="AQ20" s="2">
        <f t="shared" si="4"/>
        <v>247112</v>
      </c>
      <c r="AR20" s="2">
        <f t="shared" si="4"/>
        <v>247112</v>
      </c>
      <c r="AS20" s="2">
        <f t="shared" si="4"/>
        <v>247112</v>
      </c>
      <c r="AT20" s="2">
        <f t="shared" si="4"/>
        <v>247112</v>
      </c>
      <c r="AU20" s="2">
        <f t="shared" si="4"/>
        <v>247112</v>
      </c>
      <c r="AV20" s="2">
        <f t="shared" si="4"/>
        <v>247112</v>
      </c>
      <c r="AW20" s="2">
        <f t="shared" si="4"/>
        <v>247112</v>
      </c>
      <c r="AX20" s="2">
        <f t="shared" si="4"/>
        <v>247112</v>
      </c>
      <c r="AY20" s="2">
        <f t="shared" si="4"/>
        <v>247112</v>
      </c>
      <c r="AZ20" s="2">
        <f t="shared" si="4"/>
        <v>247112</v>
      </c>
      <c r="BA20" s="2">
        <f t="shared" si="4"/>
        <v>247112</v>
      </c>
      <c r="BB20" s="2">
        <f t="shared" si="4"/>
        <v>247112</v>
      </c>
      <c r="BC20" s="2">
        <f t="shared" si="4"/>
        <v>247112</v>
      </c>
      <c r="BD20" s="2">
        <f t="shared" si="4"/>
        <v>247112</v>
      </c>
      <c r="BE20" s="16"/>
      <c r="BF20" s="16"/>
      <c r="BG20" s="16"/>
      <c r="BH20" s="16"/>
      <c r="BI20" s="16"/>
    </row>
    <row r="21" spans="1:61" x14ac:dyDescent="0.25">
      <c r="A21" s="21" t="s">
        <v>20</v>
      </c>
      <c r="B21" s="21"/>
      <c r="C21" s="21"/>
      <c r="D21" s="13" t="s">
        <v>25</v>
      </c>
      <c r="E21" s="16"/>
      <c r="F21" s="16"/>
      <c r="G21" s="2">
        <f>72680*11.1</f>
        <v>806748</v>
      </c>
      <c r="H21" s="2">
        <f t="shared" ref="H21:BD21" si="5">72680*11.1</f>
        <v>806748</v>
      </c>
      <c r="I21" s="2">
        <f t="shared" si="5"/>
        <v>806748</v>
      </c>
      <c r="J21" s="2">
        <f t="shared" si="5"/>
        <v>806748</v>
      </c>
      <c r="K21" s="2">
        <f t="shared" si="5"/>
        <v>806748</v>
      </c>
      <c r="L21" s="2">
        <f t="shared" si="5"/>
        <v>806748</v>
      </c>
      <c r="M21" s="2">
        <f t="shared" si="5"/>
        <v>806748</v>
      </c>
      <c r="N21" s="2">
        <f t="shared" si="5"/>
        <v>806748</v>
      </c>
      <c r="O21" s="2">
        <f t="shared" si="5"/>
        <v>806748</v>
      </c>
      <c r="P21" s="2">
        <f t="shared" si="5"/>
        <v>806748</v>
      </c>
      <c r="Q21" s="2">
        <f t="shared" si="5"/>
        <v>806748</v>
      </c>
      <c r="R21" s="2">
        <f t="shared" si="5"/>
        <v>806748</v>
      </c>
      <c r="S21" s="2">
        <f t="shared" si="5"/>
        <v>806748</v>
      </c>
      <c r="T21" s="2">
        <f t="shared" si="5"/>
        <v>806748</v>
      </c>
      <c r="U21" s="2">
        <f t="shared" si="5"/>
        <v>806748</v>
      </c>
      <c r="V21" s="2">
        <f t="shared" si="5"/>
        <v>806748</v>
      </c>
      <c r="W21" s="2">
        <f t="shared" si="5"/>
        <v>806748</v>
      </c>
      <c r="X21" s="2">
        <f t="shared" si="5"/>
        <v>806748</v>
      </c>
      <c r="Y21" s="2">
        <f t="shared" si="5"/>
        <v>806748</v>
      </c>
      <c r="Z21" s="2">
        <f t="shared" si="5"/>
        <v>806748</v>
      </c>
      <c r="AA21" s="2">
        <f t="shared" si="5"/>
        <v>806748</v>
      </c>
      <c r="AB21" s="2">
        <f t="shared" si="5"/>
        <v>806748</v>
      </c>
      <c r="AC21" s="2">
        <f t="shared" si="5"/>
        <v>806748</v>
      </c>
      <c r="AD21" s="2">
        <f t="shared" si="5"/>
        <v>806748</v>
      </c>
      <c r="AE21" s="2">
        <f t="shared" si="5"/>
        <v>806748</v>
      </c>
      <c r="AF21" s="2">
        <f t="shared" si="5"/>
        <v>806748</v>
      </c>
      <c r="AG21" s="2">
        <f t="shared" si="5"/>
        <v>806748</v>
      </c>
      <c r="AH21" s="2">
        <f t="shared" si="5"/>
        <v>806748</v>
      </c>
      <c r="AI21" s="2">
        <f t="shared" si="5"/>
        <v>806748</v>
      </c>
      <c r="AJ21" s="2">
        <f t="shared" si="5"/>
        <v>806748</v>
      </c>
      <c r="AK21" s="2">
        <f t="shared" si="5"/>
        <v>806748</v>
      </c>
      <c r="AL21" s="2">
        <f t="shared" si="5"/>
        <v>806748</v>
      </c>
      <c r="AM21" s="2">
        <f t="shared" si="5"/>
        <v>806748</v>
      </c>
      <c r="AN21" s="2">
        <f t="shared" si="5"/>
        <v>806748</v>
      </c>
      <c r="AO21" s="2">
        <f t="shared" si="5"/>
        <v>806748</v>
      </c>
      <c r="AP21" s="2">
        <f t="shared" si="5"/>
        <v>806748</v>
      </c>
      <c r="AQ21" s="2">
        <f t="shared" si="5"/>
        <v>806748</v>
      </c>
      <c r="AR21" s="2">
        <f t="shared" si="5"/>
        <v>806748</v>
      </c>
      <c r="AS21" s="2">
        <f t="shared" si="5"/>
        <v>806748</v>
      </c>
      <c r="AT21" s="2">
        <f t="shared" si="5"/>
        <v>806748</v>
      </c>
      <c r="AU21" s="2">
        <f t="shared" si="5"/>
        <v>806748</v>
      </c>
      <c r="AV21" s="2">
        <f t="shared" si="5"/>
        <v>806748</v>
      </c>
      <c r="AW21" s="2">
        <f t="shared" si="5"/>
        <v>806748</v>
      </c>
      <c r="AX21" s="2">
        <f t="shared" si="5"/>
        <v>806748</v>
      </c>
      <c r="AY21" s="2">
        <f t="shared" si="5"/>
        <v>806748</v>
      </c>
      <c r="AZ21" s="2">
        <f t="shared" si="5"/>
        <v>806748</v>
      </c>
      <c r="BA21" s="2">
        <f t="shared" si="5"/>
        <v>806748</v>
      </c>
      <c r="BB21" s="2">
        <f t="shared" si="5"/>
        <v>806748</v>
      </c>
      <c r="BC21" s="2">
        <f t="shared" si="5"/>
        <v>806748</v>
      </c>
      <c r="BD21" s="2">
        <f t="shared" si="5"/>
        <v>806748</v>
      </c>
      <c r="BE21" s="16"/>
      <c r="BF21" s="16"/>
      <c r="BG21" s="16"/>
      <c r="BH21" s="16"/>
      <c r="BI21" s="16"/>
    </row>
    <row r="22" spans="1:61" x14ac:dyDescent="0.25">
      <c r="A22" s="21" t="s">
        <v>21</v>
      </c>
      <c r="B22" s="21"/>
      <c r="C22" s="21"/>
      <c r="D22" s="13" t="s">
        <v>26</v>
      </c>
      <c r="E22" s="16"/>
      <c r="F22" s="16"/>
      <c r="G22" s="2">
        <f>6*72680</f>
        <v>436080</v>
      </c>
      <c r="H22" s="2">
        <f t="shared" ref="H22:BD22" si="6">6*72680</f>
        <v>436080</v>
      </c>
      <c r="I22" s="2">
        <f t="shared" si="6"/>
        <v>436080</v>
      </c>
      <c r="J22" s="2">
        <f t="shared" si="6"/>
        <v>436080</v>
      </c>
      <c r="K22" s="2">
        <f t="shared" si="6"/>
        <v>436080</v>
      </c>
      <c r="L22" s="2">
        <f t="shared" si="6"/>
        <v>436080</v>
      </c>
      <c r="M22" s="2">
        <f t="shared" si="6"/>
        <v>436080</v>
      </c>
      <c r="N22" s="2">
        <f t="shared" si="6"/>
        <v>436080</v>
      </c>
      <c r="O22" s="2">
        <f t="shared" si="6"/>
        <v>436080</v>
      </c>
      <c r="P22" s="2">
        <f t="shared" si="6"/>
        <v>436080</v>
      </c>
      <c r="Q22" s="2">
        <f t="shared" si="6"/>
        <v>436080</v>
      </c>
      <c r="R22" s="2">
        <f t="shared" si="6"/>
        <v>436080</v>
      </c>
      <c r="S22" s="2">
        <f t="shared" si="6"/>
        <v>436080</v>
      </c>
      <c r="T22" s="2">
        <f t="shared" si="6"/>
        <v>436080</v>
      </c>
      <c r="U22" s="2">
        <f t="shared" si="6"/>
        <v>436080</v>
      </c>
      <c r="V22" s="2">
        <f t="shared" si="6"/>
        <v>436080</v>
      </c>
      <c r="W22" s="2">
        <f t="shared" si="6"/>
        <v>436080</v>
      </c>
      <c r="X22" s="2">
        <f t="shared" si="6"/>
        <v>436080</v>
      </c>
      <c r="Y22" s="2">
        <f t="shared" si="6"/>
        <v>436080</v>
      </c>
      <c r="Z22" s="2">
        <f t="shared" si="6"/>
        <v>436080</v>
      </c>
      <c r="AA22" s="2">
        <f t="shared" si="6"/>
        <v>436080</v>
      </c>
      <c r="AB22" s="2">
        <f t="shared" si="6"/>
        <v>436080</v>
      </c>
      <c r="AC22" s="2">
        <f t="shared" si="6"/>
        <v>436080</v>
      </c>
      <c r="AD22" s="2">
        <f t="shared" si="6"/>
        <v>436080</v>
      </c>
      <c r="AE22" s="2">
        <f t="shared" si="6"/>
        <v>436080</v>
      </c>
      <c r="AF22" s="2">
        <f t="shared" si="6"/>
        <v>436080</v>
      </c>
      <c r="AG22" s="2">
        <f t="shared" si="6"/>
        <v>436080</v>
      </c>
      <c r="AH22" s="2">
        <f t="shared" si="6"/>
        <v>436080</v>
      </c>
      <c r="AI22" s="2">
        <f t="shared" si="6"/>
        <v>436080</v>
      </c>
      <c r="AJ22" s="2">
        <f t="shared" si="6"/>
        <v>436080</v>
      </c>
      <c r="AK22" s="2">
        <f t="shared" si="6"/>
        <v>436080</v>
      </c>
      <c r="AL22" s="2">
        <f t="shared" si="6"/>
        <v>436080</v>
      </c>
      <c r="AM22" s="2">
        <f t="shared" si="6"/>
        <v>436080</v>
      </c>
      <c r="AN22" s="2">
        <f t="shared" si="6"/>
        <v>436080</v>
      </c>
      <c r="AO22" s="2">
        <f t="shared" si="6"/>
        <v>436080</v>
      </c>
      <c r="AP22" s="2">
        <f t="shared" si="6"/>
        <v>436080</v>
      </c>
      <c r="AQ22" s="2">
        <f t="shared" si="6"/>
        <v>436080</v>
      </c>
      <c r="AR22" s="2">
        <f t="shared" si="6"/>
        <v>436080</v>
      </c>
      <c r="AS22" s="2">
        <f t="shared" si="6"/>
        <v>436080</v>
      </c>
      <c r="AT22" s="2">
        <f t="shared" si="6"/>
        <v>436080</v>
      </c>
      <c r="AU22" s="2">
        <f t="shared" si="6"/>
        <v>436080</v>
      </c>
      <c r="AV22" s="2">
        <f t="shared" si="6"/>
        <v>436080</v>
      </c>
      <c r="AW22" s="2">
        <f t="shared" si="6"/>
        <v>436080</v>
      </c>
      <c r="AX22" s="2">
        <f t="shared" si="6"/>
        <v>436080</v>
      </c>
      <c r="AY22" s="2">
        <f t="shared" si="6"/>
        <v>436080</v>
      </c>
      <c r="AZ22" s="2">
        <f t="shared" si="6"/>
        <v>436080</v>
      </c>
      <c r="BA22" s="2">
        <f t="shared" si="6"/>
        <v>436080</v>
      </c>
      <c r="BB22" s="2">
        <f t="shared" si="6"/>
        <v>436080</v>
      </c>
      <c r="BC22" s="2">
        <f t="shared" si="6"/>
        <v>436080</v>
      </c>
      <c r="BD22" s="2">
        <f t="shared" si="6"/>
        <v>436080</v>
      </c>
      <c r="BE22" s="16"/>
      <c r="BF22" s="16"/>
      <c r="BG22" s="16"/>
      <c r="BH22" s="16"/>
      <c r="BI22" s="16"/>
    </row>
    <row r="23" spans="1:61" x14ac:dyDescent="0.25">
      <c r="A23" s="21" t="s">
        <v>30</v>
      </c>
      <c r="B23" s="21"/>
      <c r="C23" s="21"/>
      <c r="D23" s="13" t="s">
        <v>33</v>
      </c>
      <c r="E23" s="16"/>
      <c r="F23" s="16"/>
      <c r="G23" s="2">
        <v>182000</v>
      </c>
      <c r="H23" s="2">
        <v>182000</v>
      </c>
      <c r="I23" s="2">
        <v>182000</v>
      </c>
      <c r="J23" s="2">
        <v>182000</v>
      </c>
      <c r="K23" s="2">
        <v>182000</v>
      </c>
      <c r="L23" s="2">
        <v>182000</v>
      </c>
      <c r="M23" s="2">
        <v>182000</v>
      </c>
      <c r="N23" s="2">
        <v>182000</v>
      </c>
      <c r="O23" s="2">
        <v>182000</v>
      </c>
      <c r="P23" s="2">
        <v>182000</v>
      </c>
      <c r="Q23" s="2">
        <v>182000</v>
      </c>
      <c r="R23" s="2">
        <v>182000</v>
      </c>
      <c r="S23" s="2">
        <v>182000</v>
      </c>
      <c r="T23" s="2">
        <v>182000</v>
      </c>
      <c r="U23" s="2">
        <v>182000</v>
      </c>
      <c r="V23" s="2">
        <v>182000</v>
      </c>
      <c r="W23" s="2">
        <v>182000</v>
      </c>
      <c r="X23" s="2">
        <v>182000</v>
      </c>
      <c r="Y23" s="2">
        <v>182000</v>
      </c>
      <c r="Z23" s="2">
        <v>182000</v>
      </c>
      <c r="AA23" s="2">
        <v>182000</v>
      </c>
      <c r="AB23" s="2">
        <v>182000</v>
      </c>
      <c r="AC23" s="2">
        <v>182000</v>
      </c>
      <c r="AD23" s="2">
        <v>182000</v>
      </c>
      <c r="AE23" s="2">
        <v>182000</v>
      </c>
      <c r="AF23" s="2">
        <v>182000</v>
      </c>
      <c r="AG23" s="2">
        <v>182000</v>
      </c>
      <c r="AH23" s="2">
        <v>182000</v>
      </c>
      <c r="AI23" s="2">
        <v>182000</v>
      </c>
      <c r="AJ23" s="2">
        <v>182000</v>
      </c>
      <c r="AK23" s="2">
        <v>182000</v>
      </c>
      <c r="AL23" s="2">
        <v>182000</v>
      </c>
      <c r="AM23" s="2">
        <v>182000</v>
      </c>
      <c r="AN23" s="2">
        <v>182000</v>
      </c>
      <c r="AO23" s="2">
        <v>182000</v>
      </c>
      <c r="AP23" s="2">
        <v>182000</v>
      </c>
      <c r="AQ23" s="2">
        <v>182000</v>
      </c>
      <c r="AR23" s="2">
        <v>182000</v>
      </c>
      <c r="AS23" s="2">
        <v>182000</v>
      </c>
      <c r="AT23" s="2">
        <v>182000</v>
      </c>
      <c r="AU23" s="2">
        <v>182000</v>
      </c>
      <c r="AV23" s="2">
        <v>182000</v>
      </c>
      <c r="AW23" s="2">
        <v>182000</v>
      </c>
      <c r="AX23" s="2">
        <v>182000</v>
      </c>
      <c r="AY23" s="2">
        <v>182000</v>
      </c>
      <c r="AZ23" s="2">
        <v>182000</v>
      </c>
      <c r="BA23" s="2">
        <v>182000</v>
      </c>
      <c r="BB23" s="2">
        <v>182000</v>
      </c>
      <c r="BC23" s="2">
        <v>182000</v>
      </c>
      <c r="BD23" s="2">
        <v>182000</v>
      </c>
      <c r="BE23" s="16"/>
      <c r="BF23" s="16"/>
      <c r="BG23" s="16"/>
      <c r="BH23" s="16"/>
      <c r="BI23" s="16"/>
    </row>
    <row r="24" spans="1:61" x14ac:dyDescent="0.25">
      <c r="A24" s="20"/>
      <c r="B24" s="20"/>
      <c r="C24" s="20"/>
      <c r="D24" s="16"/>
      <c r="E24" s="16"/>
      <c r="F24" s="16"/>
      <c r="G24" s="2"/>
      <c r="H24" s="2"/>
      <c r="I24" s="2"/>
      <c r="J24" s="2"/>
      <c r="K24" s="2"/>
      <c r="L24" s="2"/>
      <c r="M24" s="2"/>
      <c r="N24" s="2"/>
      <c r="O24" s="2"/>
      <c r="P24" s="2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</row>
    <row r="25" spans="1:61" x14ac:dyDescent="0.25">
      <c r="A25" s="21" t="s">
        <v>6</v>
      </c>
      <c r="B25" s="21"/>
      <c r="C25" s="21"/>
      <c r="D25" s="13"/>
      <c r="E25" s="16"/>
      <c r="F25" s="16"/>
      <c r="G25" s="2">
        <f>SUM(G18:G22)</f>
        <v>2187668</v>
      </c>
      <c r="H25" s="2">
        <f t="shared" ref="H25:BD25" si="7">SUM(H18:H24)</f>
        <v>2369668</v>
      </c>
      <c r="I25" s="2">
        <f t="shared" si="7"/>
        <v>2369668</v>
      </c>
      <c r="J25" s="2">
        <f t="shared" si="7"/>
        <v>2369668</v>
      </c>
      <c r="K25" s="2">
        <f t="shared" si="7"/>
        <v>2369668</v>
      </c>
      <c r="L25" s="2">
        <f t="shared" si="7"/>
        <v>2369668</v>
      </c>
      <c r="M25" s="2">
        <f t="shared" si="7"/>
        <v>2369668</v>
      </c>
      <c r="N25" s="2">
        <f t="shared" si="7"/>
        <v>2369668</v>
      </c>
      <c r="O25" s="2">
        <f t="shared" si="7"/>
        <v>2369668</v>
      </c>
      <c r="P25" s="2">
        <f t="shared" si="7"/>
        <v>2369668</v>
      </c>
      <c r="Q25" s="2">
        <f t="shared" si="7"/>
        <v>2369668</v>
      </c>
      <c r="R25" s="2">
        <f t="shared" si="7"/>
        <v>2369668</v>
      </c>
      <c r="S25" s="2">
        <f t="shared" si="7"/>
        <v>2369668</v>
      </c>
      <c r="T25" s="2">
        <f t="shared" si="7"/>
        <v>2369668</v>
      </c>
      <c r="U25" s="2">
        <f t="shared" si="7"/>
        <v>2369668</v>
      </c>
      <c r="V25" s="2">
        <f t="shared" si="7"/>
        <v>2369668</v>
      </c>
      <c r="W25" s="2">
        <f t="shared" si="7"/>
        <v>2369668</v>
      </c>
      <c r="X25" s="2">
        <f t="shared" si="7"/>
        <v>2369668</v>
      </c>
      <c r="Y25" s="2">
        <f t="shared" si="7"/>
        <v>2369668</v>
      </c>
      <c r="Z25" s="2">
        <f t="shared" si="7"/>
        <v>2369668</v>
      </c>
      <c r="AA25" s="2">
        <f t="shared" si="7"/>
        <v>2369668</v>
      </c>
      <c r="AB25" s="2">
        <f t="shared" si="7"/>
        <v>2369668</v>
      </c>
      <c r="AC25" s="2">
        <f t="shared" si="7"/>
        <v>2369668</v>
      </c>
      <c r="AD25" s="2">
        <f t="shared" si="7"/>
        <v>2369668</v>
      </c>
      <c r="AE25" s="2">
        <f t="shared" si="7"/>
        <v>2369668</v>
      </c>
      <c r="AF25" s="2">
        <f t="shared" si="7"/>
        <v>2369668</v>
      </c>
      <c r="AG25" s="2">
        <f t="shared" si="7"/>
        <v>2369668</v>
      </c>
      <c r="AH25" s="2">
        <f t="shared" si="7"/>
        <v>2369668</v>
      </c>
      <c r="AI25" s="2">
        <f t="shared" si="7"/>
        <v>2369668</v>
      </c>
      <c r="AJ25" s="2">
        <f t="shared" si="7"/>
        <v>2369668</v>
      </c>
      <c r="AK25" s="2">
        <f t="shared" si="7"/>
        <v>2369668</v>
      </c>
      <c r="AL25" s="2">
        <f t="shared" si="7"/>
        <v>2369668</v>
      </c>
      <c r="AM25" s="2">
        <f t="shared" si="7"/>
        <v>2369668</v>
      </c>
      <c r="AN25" s="2">
        <f t="shared" si="7"/>
        <v>2369668</v>
      </c>
      <c r="AO25" s="2">
        <f t="shared" si="7"/>
        <v>2369668</v>
      </c>
      <c r="AP25" s="2">
        <f t="shared" si="7"/>
        <v>2369668</v>
      </c>
      <c r="AQ25" s="2">
        <f t="shared" si="7"/>
        <v>2369668</v>
      </c>
      <c r="AR25" s="2">
        <f t="shared" si="7"/>
        <v>2369668</v>
      </c>
      <c r="AS25" s="2">
        <f t="shared" si="7"/>
        <v>2369668</v>
      </c>
      <c r="AT25" s="2">
        <f t="shared" si="7"/>
        <v>2369668</v>
      </c>
      <c r="AU25" s="2">
        <f t="shared" si="7"/>
        <v>2369668</v>
      </c>
      <c r="AV25" s="2">
        <f t="shared" si="7"/>
        <v>2369668</v>
      </c>
      <c r="AW25" s="2">
        <f t="shared" si="7"/>
        <v>2369668</v>
      </c>
      <c r="AX25" s="2">
        <f t="shared" si="7"/>
        <v>2369668</v>
      </c>
      <c r="AY25" s="2">
        <f t="shared" si="7"/>
        <v>2369668</v>
      </c>
      <c r="AZ25" s="2">
        <f t="shared" si="7"/>
        <v>2369668</v>
      </c>
      <c r="BA25" s="2">
        <f t="shared" si="7"/>
        <v>2369668</v>
      </c>
      <c r="BB25" s="2">
        <f t="shared" si="7"/>
        <v>2369668</v>
      </c>
      <c r="BC25" s="2">
        <f t="shared" si="7"/>
        <v>2369668</v>
      </c>
      <c r="BD25" s="2">
        <f t="shared" si="7"/>
        <v>2369668</v>
      </c>
      <c r="BE25" s="16"/>
      <c r="BF25" s="16"/>
      <c r="BG25" s="16"/>
      <c r="BH25" s="16"/>
      <c r="BI25" s="16"/>
    </row>
    <row r="26" spans="1:61" x14ac:dyDescent="0.25">
      <c r="A26" s="21" t="s">
        <v>7</v>
      </c>
      <c r="B26" s="21"/>
      <c r="C26" s="21"/>
      <c r="D26" s="13"/>
      <c r="E26" s="16"/>
      <c r="F26" s="2">
        <f>F17</f>
        <v>65692626</v>
      </c>
      <c r="G26" s="3">
        <f>G25/(1+$C$5)^G9</f>
        <v>1093834</v>
      </c>
      <c r="H26" s="3">
        <f t="shared" ref="H26:BD26" si="8">H25/(1+$C$5)^H9</f>
        <v>592417</v>
      </c>
      <c r="I26" s="3">
        <f t="shared" si="8"/>
        <v>296208.5</v>
      </c>
      <c r="J26" s="3">
        <f t="shared" si="8"/>
        <v>148104.25</v>
      </c>
      <c r="K26" s="3">
        <f t="shared" si="8"/>
        <v>74052.125</v>
      </c>
      <c r="L26" s="3">
        <f t="shared" si="8"/>
        <v>37026.0625</v>
      </c>
      <c r="M26" s="3">
        <f t="shared" si="8"/>
        <v>18513.03125</v>
      </c>
      <c r="N26" s="3">
        <f t="shared" si="8"/>
        <v>9256.515625</v>
      </c>
      <c r="O26" s="3">
        <f t="shared" si="8"/>
        <v>4628.2578125</v>
      </c>
      <c r="P26" s="3">
        <f t="shared" si="8"/>
        <v>2314.12890625</v>
      </c>
      <c r="Q26" s="3">
        <f t="shared" si="8"/>
        <v>1157.064453125</v>
      </c>
      <c r="R26" s="3">
        <f t="shared" si="8"/>
        <v>578.5322265625</v>
      </c>
      <c r="S26" s="3">
        <f t="shared" si="8"/>
        <v>289.26611328125</v>
      </c>
      <c r="T26" s="3">
        <f t="shared" si="8"/>
        <v>144.633056640625</v>
      </c>
      <c r="U26" s="3">
        <f t="shared" si="8"/>
        <v>72.3165283203125</v>
      </c>
      <c r="V26" s="3">
        <f t="shared" si="8"/>
        <v>36.15826416015625</v>
      </c>
      <c r="W26" s="3">
        <f t="shared" si="8"/>
        <v>18.079132080078125</v>
      </c>
      <c r="X26" s="3">
        <f t="shared" si="8"/>
        <v>9.0395660400390625</v>
      </c>
      <c r="Y26" s="3">
        <f t="shared" si="8"/>
        <v>4.5197830200195313</v>
      </c>
      <c r="Z26" s="3">
        <f t="shared" si="8"/>
        <v>2.2598915100097656</v>
      </c>
      <c r="AA26" s="3">
        <f t="shared" si="8"/>
        <v>1.1299457550048828</v>
      </c>
      <c r="AB26" s="3">
        <f t="shared" si="8"/>
        <v>0.56497287750244141</v>
      </c>
      <c r="AC26" s="3">
        <f t="shared" si="8"/>
        <v>0.2824864387512207</v>
      </c>
      <c r="AD26" s="3">
        <f t="shared" si="8"/>
        <v>0.14124321937561035</v>
      </c>
      <c r="AE26" s="3">
        <f t="shared" si="8"/>
        <v>7.0621609687805176E-2</v>
      </c>
      <c r="AF26" s="3">
        <f t="shared" si="8"/>
        <v>3.5310804843902588E-2</v>
      </c>
      <c r="AG26" s="3">
        <f t="shared" si="8"/>
        <v>1.7655402421951294E-2</v>
      </c>
      <c r="AH26" s="3">
        <f t="shared" si="8"/>
        <v>8.827701210975647E-3</v>
      </c>
      <c r="AI26" s="3">
        <f t="shared" si="8"/>
        <v>4.4138506054878235E-3</v>
      </c>
      <c r="AJ26" s="3">
        <f t="shared" si="8"/>
        <v>2.2069253027439117E-3</v>
      </c>
      <c r="AK26" s="3">
        <f t="shared" si="8"/>
        <v>1.1034626513719559E-3</v>
      </c>
      <c r="AL26" s="3">
        <f t="shared" si="8"/>
        <v>5.5173132568597794E-4</v>
      </c>
      <c r="AM26" s="3">
        <f t="shared" si="8"/>
        <v>2.7586566284298897E-4</v>
      </c>
      <c r="AN26" s="3">
        <f t="shared" si="8"/>
        <v>1.3793283142149448E-4</v>
      </c>
      <c r="AO26" s="3">
        <f t="shared" si="8"/>
        <v>6.8966415710747242E-5</v>
      </c>
      <c r="AP26" s="3">
        <f t="shared" si="8"/>
        <v>3.4483207855373621E-5</v>
      </c>
      <c r="AQ26" s="3">
        <f t="shared" si="8"/>
        <v>1.724160392768681E-5</v>
      </c>
      <c r="AR26" s="3">
        <f t="shared" si="8"/>
        <v>8.6208019638434052E-6</v>
      </c>
      <c r="AS26" s="3">
        <f t="shared" si="8"/>
        <v>4.3104009819217026E-6</v>
      </c>
      <c r="AT26" s="3">
        <f t="shared" si="8"/>
        <v>2.1552004909608513E-6</v>
      </c>
      <c r="AU26" s="3">
        <f t="shared" si="8"/>
        <v>1.0776002454804257E-6</v>
      </c>
      <c r="AV26" s="3">
        <f t="shared" si="8"/>
        <v>5.3880012274021283E-7</v>
      </c>
      <c r="AW26" s="3">
        <f t="shared" si="8"/>
        <v>2.6940006137010641E-7</v>
      </c>
      <c r="AX26" s="3">
        <f t="shared" si="8"/>
        <v>1.3470003068505321E-7</v>
      </c>
      <c r="AY26" s="3">
        <f t="shared" si="8"/>
        <v>6.7350015342526603E-8</v>
      </c>
      <c r="AZ26" s="3">
        <f t="shared" si="8"/>
        <v>3.3675007671263302E-8</v>
      </c>
      <c r="BA26" s="3">
        <f t="shared" si="8"/>
        <v>1.6837503835631651E-8</v>
      </c>
      <c r="BB26" s="3">
        <f t="shared" si="8"/>
        <v>8.4187519178158254E-9</v>
      </c>
      <c r="BC26" s="3">
        <f t="shared" si="8"/>
        <v>4.2093759589079127E-9</v>
      </c>
      <c r="BD26" s="3">
        <f t="shared" si="8"/>
        <v>2.1046879794539564E-9</v>
      </c>
      <c r="BE26" s="16"/>
      <c r="BF26" s="16"/>
      <c r="BG26" s="16"/>
      <c r="BH26" s="16"/>
      <c r="BI26" s="16"/>
    </row>
    <row r="27" spans="1:61" x14ac:dyDescent="0.25">
      <c r="A27" s="21" t="s">
        <v>8</v>
      </c>
      <c r="B27" s="21"/>
      <c r="C27" s="21"/>
      <c r="D27" s="13"/>
      <c r="E27" s="16"/>
      <c r="F27" s="6">
        <f>SUM($F$26:F26)</f>
        <v>65692626</v>
      </c>
      <c r="G27" s="6">
        <f>SUM($F$26:G26)</f>
        <v>66786460</v>
      </c>
      <c r="H27" s="6">
        <f>SUM($F$26:H26)</f>
        <v>67378877</v>
      </c>
      <c r="I27" s="6">
        <f>SUM($F$26:I26)</f>
        <v>67675085.5</v>
      </c>
      <c r="J27" s="6">
        <f>SUM($F$26:J26)</f>
        <v>67823189.75</v>
      </c>
      <c r="K27" s="6">
        <f>SUM($F$26:K26)</f>
        <v>67897241.875</v>
      </c>
      <c r="L27" s="6">
        <f>SUM($F$26:L26)</f>
        <v>67934267.9375</v>
      </c>
      <c r="M27" s="6">
        <f>SUM($F$26:M26)</f>
        <v>67952780.96875</v>
      </c>
      <c r="N27" s="6">
        <f>SUM($F$26:N26)</f>
        <v>67962037.484375</v>
      </c>
      <c r="O27" s="6">
        <f>SUM($F$26:O26)</f>
        <v>67966665.7421875</v>
      </c>
      <c r="P27" s="6">
        <f>SUM($F$26:P26)</f>
        <v>67968979.87109375</v>
      </c>
      <c r="Q27" s="6">
        <f>SUM($F$26:Q26)</f>
        <v>67970136.935546875</v>
      </c>
      <c r="R27" s="6">
        <f>SUM($F$26:R26)</f>
        <v>67970715.467773438</v>
      </c>
      <c r="S27" s="6">
        <f>SUM($F$26:S26)</f>
        <v>67971004.733886719</v>
      </c>
      <c r="T27" s="6">
        <f>SUM($F$26:T26)</f>
        <v>67971149.366943359</v>
      </c>
      <c r="U27" s="6">
        <f>SUM($F$26:U26)</f>
        <v>67971221.68347168</v>
      </c>
      <c r="V27" s="6">
        <f>SUM($F$26:V26)</f>
        <v>67971257.84173584</v>
      </c>
      <c r="W27" s="6">
        <f>SUM($F$26:W26)</f>
        <v>67971275.92086792</v>
      </c>
      <c r="X27" s="6">
        <f>SUM($F$26:X26)</f>
        <v>67971284.96043396</v>
      </c>
      <c r="Y27" s="6">
        <f>SUM($F$26:Y26)</f>
        <v>67971289.48021698</v>
      </c>
      <c r="Z27" s="6">
        <f>SUM($F$26:Z26)</f>
        <v>67971291.74010849</v>
      </c>
      <c r="AA27" s="6">
        <f>SUM($F$26:AA26)</f>
        <v>67971292.870054245</v>
      </c>
      <c r="AB27" s="6">
        <f>SUM($F$26:AB26)</f>
        <v>67971293.435027122</v>
      </c>
      <c r="AC27" s="6">
        <f>SUM($F$26:AC26)</f>
        <v>67971293.717513561</v>
      </c>
      <c r="AD27" s="6">
        <f>SUM($F$26:AD26)</f>
        <v>67971293.858756781</v>
      </c>
      <c r="AE27" s="6">
        <f>SUM($F$26:AE26)</f>
        <v>67971293.92937839</v>
      </c>
      <c r="AF27" s="6">
        <f>SUM($F$26:AF26)</f>
        <v>67971293.964689195</v>
      </c>
      <c r="AG27" s="6">
        <f>SUM($F$26:AG26)</f>
        <v>67971293.982344598</v>
      </c>
      <c r="AH27" s="6">
        <f>SUM($F$26:AH26)</f>
        <v>67971293.991172299</v>
      </c>
      <c r="AI27" s="6">
        <f>SUM($F$26:AI26)</f>
        <v>67971293.995586157</v>
      </c>
      <c r="AJ27" s="6">
        <f>SUM($F$26:AJ26)</f>
        <v>67971293.997793078</v>
      </c>
      <c r="AK27" s="6">
        <f>SUM($F$26:AK26)</f>
        <v>67971293.998896539</v>
      </c>
      <c r="AL27" s="6">
        <f>SUM($F$26:AL26)</f>
        <v>67971293.99944827</v>
      </c>
      <c r="AM27" s="6">
        <f>SUM($F$26:AM26)</f>
        <v>67971293.999724135</v>
      </c>
      <c r="AN27" s="6">
        <f>SUM($F$26:AN26)</f>
        <v>67971293.999862075</v>
      </c>
      <c r="AO27" s="6">
        <f>SUM($F$26:AO26)</f>
        <v>67971293.999931037</v>
      </c>
      <c r="AP27" s="6">
        <f>SUM($F$26:AP26)</f>
        <v>67971293.999965519</v>
      </c>
      <c r="AQ27" s="6">
        <f>SUM($F$26:AQ26)</f>
        <v>67971293.999982759</v>
      </c>
      <c r="AR27" s="6">
        <f>SUM($F$26:AR26)</f>
        <v>67971293.999991387</v>
      </c>
      <c r="AS27" s="6">
        <f>SUM($F$26:AS26)</f>
        <v>67971293.999995694</v>
      </c>
      <c r="AT27" s="6">
        <f>SUM($F$26:AT26)</f>
        <v>67971293.999997854</v>
      </c>
      <c r="AU27" s="6">
        <f>SUM($F$26:AU26)</f>
        <v>67971293.999998927</v>
      </c>
      <c r="AV27" s="6">
        <f>SUM($F$26:AV26)</f>
        <v>67971293.999999464</v>
      </c>
      <c r="AW27" s="6">
        <f>SUM($F$26:AW26)</f>
        <v>67971293.999999732</v>
      </c>
      <c r="AX27" s="6">
        <f>SUM($F$26:AX26)</f>
        <v>67971293.999999866</v>
      </c>
      <c r="AY27" s="6">
        <f>SUM($F$26:AY26)</f>
        <v>67971293.99999994</v>
      </c>
      <c r="AZ27" s="6">
        <f>SUM($F$26:AZ26)</f>
        <v>67971293.99999997</v>
      </c>
      <c r="BA27" s="6">
        <f>SUM($F$26:BA26)</f>
        <v>67971293.999999985</v>
      </c>
      <c r="BB27" s="6">
        <f>SUM($F$26:BB26)</f>
        <v>67971294</v>
      </c>
      <c r="BC27" s="6">
        <f>SUM($F$26:BC26)</f>
        <v>67971294</v>
      </c>
      <c r="BD27" s="6">
        <f>SUM($F$26:BD26)</f>
        <v>67971294</v>
      </c>
      <c r="BE27" s="16"/>
      <c r="BF27" s="16"/>
      <c r="BG27" s="16"/>
      <c r="BH27" s="16"/>
      <c r="BI27" s="16"/>
    </row>
    <row r="28" spans="1:61" x14ac:dyDescent="0.25">
      <c r="A28" s="20"/>
      <c r="B28" s="20"/>
      <c r="C28" s="20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</row>
    <row r="29" spans="1:61" x14ac:dyDescent="0.25">
      <c r="A29" s="20"/>
      <c r="B29" s="20"/>
      <c r="C29" s="20"/>
      <c r="D29" s="16" t="s">
        <v>31</v>
      </c>
      <c r="E29" s="16" t="s">
        <v>32</v>
      </c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</row>
    <row r="30" spans="1:61" x14ac:dyDescent="0.25">
      <c r="A30" s="20" t="s">
        <v>9</v>
      </c>
      <c r="B30" s="20"/>
      <c r="C30" s="20"/>
      <c r="D30" s="3">
        <f>AT14-AT27</f>
        <v>-63016230.000002362</v>
      </c>
      <c r="E30" s="3">
        <f>BD14-BD27</f>
        <v>-63016230.000000007</v>
      </c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</row>
    <row r="31" spans="1:61" x14ac:dyDescent="0.25">
      <c r="A31" s="20" t="s">
        <v>10</v>
      </c>
      <c r="B31" s="20"/>
      <c r="C31" s="20"/>
      <c r="D31" s="1">
        <f>IRR(F35:AT35)</f>
        <v>2.4441830135814469E-2</v>
      </c>
      <c r="E31" s="1">
        <f>IRR(F35:BD35)</f>
        <v>3.0805507540993204E-2</v>
      </c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</row>
    <row r="32" spans="1:61" x14ac:dyDescent="0.25">
      <c r="A32" s="20" t="s">
        <v>11</v>
      </c>
      <c r="B32" s="20"/>
      <c r="C32" s="20"/>
      <c r="D32" s="16">
        <f>D30/AT27</f>
        <v>-0.92710063751330596</v>
      </c>
      <c r="E32" s="7">
        <f>E30/BD27</f>
        <v>-0.92710063751324212</v>
      </c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</row>
    <row r="33" spans="1:61" x14ac:dyDescent="0.25">
      <c r="A33" s="20"/>
      <c r="B33" s="20"/>
      <c r="C33" s="20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</row>
    <row r="34" spans="1:61" x14ac:dyDescent="0.25">
      <c r="A34" s="20"/>
      <c r="B34" s="20"/>
      <c r="C34" s="20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</row>
    <row r="35" spans="1:61" x14ac:dyDescent="0.25">
      <c r="A35" s="20" t="s">
        <v>12</v>
      </c>
      <c r="B35" s="20"/>
      <c r="C35" s="20"/>
      <c r="D35" s="16"/>
      <c r="E35" s="16"/>
      <c r="F35" s="2">
        <f>-(F27)</f>
        <v>-65692626</v>
      </c>
      <c r="G35" s="2">
        <f>G12-G25</f>
        <v>2767396</v>
      </c>
      <c r="H35" s="2">
        <f t="shared" ref="H35:BD35" si="9">H12-H25</f>
        <v>2585396</v>
      </c>
      <c r="I35" s="2">
        <f t="shared" si="9"/>
        <v>2585396</v>
      </c>
      <c r="J35" s="2">
        <f t="shared" si="9"/>
        <v>2585396</v>
      </c>
      <c r="K35" s="2">
        <f t="shared" si="9"/>
        <v>2585396</v>
      </c>
      <c r="L35" s="2">
        <f t="shared" si="9"/>
        <v>2585396</v>
      </c>
      <c r="M35" s="2">
        <f t="shared" si="9"/>
        <v>2585396</v>
      </c>
      <c r="N35" s="2">
        <f t="shared" si="9"/>
        <v>2585396</v>
      </c>
      <c r="O35" s="2">
        <f t="shared" si="9"/>
        <v>2585396</v>
      </c>
      <c r="P35" s="2">
        <f t="shared" si="9"/>
        <v>2585396</v>
      </c>
      <c r="Q35" s="2">
        <f t="shared" si="9"/>
        <v>2585396</v>
      </c>
      <c r="R35" s="2">
        <f t="shared" si="9"/>
        <v>2585396</v>
      </c>
      <c r="S35" s="2">
        <f t="shared" si="9"/>
        <v>2585396</v>
      </c>
      <c r="T35" s="2">
        <f t="shared" si="9"/>
        <v>2585396</v>
      </c>
      <c r="U35" s="2">
        <f t="shared" si="9"/>
        <v>2585396</v>
      </c>
      <c r="V35" s="2">
        <f t="shared" si="9"/>
        <v>2585396</v>
      </c>
      <c r="W35" s="2">
        <f t="shared" si="9"/>
        <v>2585396</v>
      </c>
      <c r="X35" s="2">
        <f t="shared" si="9"/>
        <v>2585396</v>
      </c>
      <c r="Y35" s="2">
        <f t="shared" si="9"/>
        <v>2585396</v>
      </c>
      <c r="Z35" s="2">
        <f t="shared" si="9"/>
        <v>2585396</v>
      </c>
      <c r="AA35" s="2">
        <f t="shared" si="9"/>
        <v>2585396</v>
      </c>
      <c r="AB35" s="2">
        <f t="shared" si="9"/>
        <v>2585396</v>
      </c>
      <c r="AC35" s="2">
        <f t="shared" si="9"/>
        <v>2585396</v>
      </c>
      <c r="AD35" s="2">
        <f t="shared" si="9"/>
        <v>2585396</v>
      </c>
      <c r="AE35" s="2">
        <f t="shared" si="9"/>
        <v>2585396</v>
      </c>
      <c r="AF35" s="2">
        <f t="shared" si="9"/>
        <v>2585396</v>
      </c>
      <c r="AG35" s="2">
        <f t="shared" si="9"/>
        <v>2585396</v>
      </c>
      <c r="AH35" s="2">
        <f t="shared" si="9"/>
        <v>2585396</v>
      </c>
      <c r="AI35" s="2">
        <f t="shared" si="9"/>
        <v>2585396</v>
      </c>
      <c r="AJ35" s="2">
        <f t="shared" si="9"/>
        <v>2585396</v>
      </c>
      <c r="AK35" s="2">
        <f t="shared" si="9"/>
        <v>2585396</v>
      </c>
      <c r="AL35" s="2">
        <f t="shared" si="9"/>
        <v>2585396</v>
      </c>
      <c r="AM35" s="2">
        <f t="shared" si="9"/>
        <v>2585396</v>
      </c>
      <c r="AN35" s="2">
        <f t="shared" si="9"/>
        <v>2585396</v>
      </c>
      <c r="AO35" s="2">
        <f t="shared" si="9"/>
        <v>2585396</v>
      </c>
      <c r="AP35" s="2">
        <f t="shared" si="9"/>
        <v>2585396</v>
      </c>
      <c r="AQ35" s="2">
        <f t="shared" si="9"/>
        <v>2585396</v>
      </c>
      <c r="AR35" s="2">
        <f t="shared" si="9"/>
        <v>2585396</v>
      </c>
      <c r="AS35" s="2">
        <f t="shared" si="9"/>
        <v>2585396</v>
      </c>
      <c r="AT35" s="2">
        <f t="shared" si="9"/>
        <v>2585396</v>
      </c>
      <c r="AU35" s="2">
        <f t="shared" si="9"/>
        <v>2585396</v>
      </c>
      <c r="AV35" s="2">
        <f t="shared" si="9"/>
        <v>2585396</v>
      </c>
      <c r="AW35" s="2">
        <f t="shared" si="9"/>
        <v>2585396</v>
      </c>
      <c r="AX35" s="2">
        <f t="shared" si="9"/>
        <v>2585396</v>
      </c>
      <c r="AY35" s="2">
        <f t="shared" si="9"/>
        <v>2585396</v>
      </c>
      <c r="AZ35" s="2">
        <f t="shared" si="9"/>
        <v>2585396</v>
      </c>
      <c r="BA35" s="2">
        <f t="shared" si="9"/>
        <v>2585396</v>
      </c>
      <c r="BB35" s="2">
        <f t="shared" si="9"/>
        <v>2585396</v>
      </c>
      <c r="BC35" s="2">
        <f t="shared" si="9"/>
        <v>2585396</v>
      </c>
      <c r="BD35" s="2">
        <f t="shared" si="9"/>
        <v>2585396</v>
      </c>
      <c r="BE35" s="16"/>
      <c r="BF35" s="16"/>
      <c r="BG35" s="16"/>
      <c r="BH35" s="16"/>
      <c r="BI35" s="16"/>
    </row>
    <row r="36" spans="1:61" x14ac:dyDescent="0.25">
      <c r="A36" s="20" t="s">
        <v>13</v>
      </c>
      <c r="B36" s="20"/>
      <c r="C36" s="20"/>
      <c r="D36" s="16"/>
      <c r="E36" s="16"/>
      <c r="F36" s="16"/>
      <c r="G36" s="2">
        <f>SUM($G$35:G35)</f>
        <v>2767396</v>
      </c>
      <c r="H36" s="2">
        <f>SUM($G$35:H35)</f>
        <v>5352792</v>
      </c>
      <c r="I36" s="2">
        <f>SUM($G$35:I35)</f>
        <v>7938188</v>
      </c>
      <c r="J36" s="2">
        <f>SUM($G$35:J35)</f>
        <v>10523584</v>
      </c>
      <c r="K36" s="2">
        <f>SUM($G$35:K35)</f>
        <v>13108980</v>
      </c>
      <c r="L36" s="2">
        <f>SUM($G$35:L35)</f>
        <v>15694376</v>
      </c>
      <c r="M36" s="2">
        <f>SUM($G$35:M35)</f>
        <v>18279772</v>
      </c>
      <c r="N36" s="2">
        <f>SUM($G$35:N35)</f>
        <v>20865168</v>
      </c>
      <c r="O36" s="2">
        <f>SUM($G$35:O35)</f>
        <v>23450564</v>
      </c>
      <c r="P36" s="2">
        <f>SUM($G$35:P35)</f>
        <v>26035960</v>
      </c>
      <c r="Q36" s="2">
        <f>SUM($G$35:Q35)</f>
        <v>28621356</v>
      </c>
      <c r="R36" s="2">
        <f>SUM($G$35:R35)</f>
        <v>31206752</v>
      </c>
      <c r="S36" s="2">
        <f>SUM($G$35:S35)</f>
        <v>33792148</v>
      </c>
      <c r="T36" s="2">
        <f>SUM($G$35:T35)</f>
        <v>36377544</v>
      </c>
      <c r="U36" s="2">
        <f>SUM($G$35:U35)</f>
        <v>38962940</v>
      </c>
      <c r="V36" s="2">
        <f>SUM($G$35:V35)</f>
        <v>41548336</v>
      </c>
      <c r="W36" s="2">
        <f>SUM($G$35:W35)</f>
        <v>44133732</v>
      </c>
      <c r="X36" s="2">
        <f>SUM($G$35:X35)</f>
        <v>46719128</v>
      </c>
      <c r="Y36" s="2">
        <f>SUM($G$35:Y35)</f>
        <v>49304524</v>
      </c>
      <c r="Z36" s="2">
        <f>SUM($G$35:Z35)</f>
        <v>51889920</v>
      </c>
      <c r="AA36" s="2">
        <f>SUM($G$35:AA35)</f>
        <v>54475316</v>
      </c>
      <c r="AB36" s="2">
        <f>SUM($G$35:AB35)</f>
        <v>57060712</v>
      </c>
      <c r="AC36" s="2">
        <f>SUM($G$35:AC35)</f>
        <v>59646108</v>
      </c>
      <c r="AD36" s="2">
        <f>SUM($G$35:AD35)</f>
        <v>62231504</v>
      </c>
      <c r="AE36" s="2">
        <f>SUM($G$35:AE35)</f>
        <v>64816900</v>
      </c>
      <c r="AF36" s="2">
        <f>SUM($G$35:AF35)</f>
        <v>67402296</v>
      </c>
      <c r="AG36" s="2">
        <f>SUM($G$35:AG35)</f>
        <v>69987692</v>
      </c>
      <c r="AH36" s="2">
        <f>SUM($G$35:AH35)</f>
        <v>72573088</v>
      </c>
      <c r="AI36" s="2">
        <f>SUM($G$35:AI35)</f>
        <v>75158484</v>
      </c>
      <c r="AJ36" s="2">
        <f>SUM($G$35:AJ35)</f>
        <v>77743880</v>
      </c>
      <c r="AK36" s="2">
        <f>SUM($G$35:AK35)</f>
        <v>80329276</v>
      </c>
      <c r="AL36" s="2">
        <f>SUM($G$35:AL35)</f>
        <v>82914672</v>
      </c>
      <c r="AM36" s="2">
        <f>SUM($G$35:AM35)</f>
        <v>85500068</v>
      </c>
      <c r="AN36" s="2">
        <f>SUM($G$35:AN35)</f>
        <v>88085464</v>
      </c>
      <c r="AO36" s="2">
        <f>SUM($G$35:AO35)</f>
        <v>90670860</v>
      </c>
      <c r="AP36" s="2">
        <f>SUM($G$35:AP35)</f>
        <v>93256256</v>
      </c>
      <c r="AQ36" s="2">
        <f>SUM($G$35:AQ35)</f>
        <v>95841652</v>
      </c>
      <c r="AR36" s="2">
        <f>SUM($G$35:AR35)</f>
        <v>98427048</v>
      </c>
      <c r="AS36" s="2">
        <f>SUM($G$35:AS35)</f>
        <v>101012444</v>
      </c>
      <c r="AT36" s="2">
        <f>SUM($G$35:AT35)</f>
        <v>103597840</v>
      </c>
      <c r="AU36" s="2">
        <f>SUM($G$35:AU35)</f>
        <v>106183236</v>
      </c>
      <c r="AV36" s="2">
        <f>SUM($G$35:AV35)</f>
        <v>108768632</v>
      </c>
      <c r="AW36" s="2">
        <f>SUM($G$35:AW35)</f>
        <v>111354028</v>
      </c>
      <c r="AX36" s="2">
        <f>SUM($G$35:AX35)</f>
        <v>113939424</v>
      </c>
      <c r="AY36" s="2">
        <f>SUM($G$35:AY35)</f>
        <v>116524820</v>
      </c>
      <c r="AZ36" s="2">
        <f>SUM($G$35:AZ35)</f>
        <v>119110216</v>
      </c>
      <c r="BA36" s="2">
        <f>SUM($G$35:BA35)</f>
        <v>121695612</v>
      </c>
      <c r="BB36" s="2">
        <f>SUM($G$35:BB35)</f>
        <v>124281008</v>
      </c>
      <c r="BC36" s="2">
        <f>SUM($G$35:BC35)</f>
        <v>126866404</v>
      </c>
      <c r="BD36" s="2">
        <f>SUM($G$35:BD35)</f>
        <v>129451800</v>
      </c>
      <c r="BE36" s="16"/>
      <c r="BF36" s="16"/>
      <c r="BG36" s="16"/>
      <c r="BH36" s="16"/>
      <c r="BI36" s="16"/>
    </row>
    <row r="37" spans="1:61" x14ac:dyDescent="0.25">
      <c r="A37" s="20"/>
      <c r="B37" s="20"/>
      <c r="C37" s="20"/>
      <c r="D37" s="16"/>
      <c r="E37" s="16"/>
      <c r="F37" s="2">
        <f>F35</f>
        <v>-65692626</v>
      </c>
      <c r="G37" s="2">
        <f>$F$35+G36</f>
        <v>-62925230</v>
      </c>
      <c r="H37" s="2">
        <f t="shared" ref="H37:BD37" si="10">$F$35+H36</f>
        <v>-60339834</v>
      </c>
      <c r="I37" s="2">
        <f t="shared" si="10"/>
        <v>-57754438</v>
      </c>
      <c r="J37" s="2">
        <f t="shared" si="10"/>
        <v>-55169042</v>
      </c>
      <c r="K37" s="2">
        <f t="shared" si="10"/>
        <v>-52583646</v>
      </c>
      <c r="L37" s="2">
        <f t="shared" si="10"/>
        <v>-49998250</v>
      </c>
      <c r="M37" s="2">
        <f t="shared" si="10"/>
        <v>-47412854</v>
      </c>
      <c r="N37" s="2">
        <f t="shared" si="10"/>
        <v>-44827458</v>
      </c>
      <c r="O37" s="2">
        <f t="shared" si="10"/>
        <v>-42242062</v>
      </c>
      <c r="P37" s="2">
        <f t="shared" si="10"/>
        <v>-39656666</v>
      </c>
      <c r="Q37" s="2">
        <f t="shared" si="10"/>
        <v>-37071270</v>
      </c>
      <c r="R37" s="2">
        <f t="shared" si="10"/>
        <v>-34485874</v>
      </c>
      <c r="S37" s="2">
        <f t="shared" si="10"/>
        <v>-31900478</v>
      </c>
      <c r="T37" s="2">
        <f t="shared" si="10"/>
        <v>-29315082</v>
      </c>
      <c r="U37" s="2">
        <f t="shared" si="10"/>
        <v>-26729686</v>
      </c>
      <c r="V37" s="2">
        <f t="shared" si="10"/>
        <v>-24144290</v>
      </c>
      <c r="W37" s="2">
        <f t="shared" si="10"/>
        <v>-21558894</v>
      </c>
      <c r="X37" s="2">
        <f t="shared" si="10"/>
        <v>-18973498</v>
      </c>
      <c r="Y37" s="2">
        <f t="shared" si="10"/>
        <v>-16388102</v>
      </c>
      <c r="Z37" s="2">
        <f t="shared" si="10"/>
        <v>-13802706</v>
      </c>
      <c r="AA37" s="2">
        <f t="shared" si="10"/>
        <v>-11217310</v>
      </c>
      <c r="AB37" s="2">
        <f t="shared" si="10"/>
        <v>-8631914</v>
      </c>
      <c r="AC37" s="2">
        <f t="shared" si="10"/>
        <v>-6046518</v>
      </c>
      <c r="AD37" s="2">
        <f t="shared" si="10"/>
        <v>-3461122</v>
      </c>
      <c r="AE37" s="2">
        <f t="shared" si="10"/>
        <v>-875726</v>
      </c>
      <c r="AF37" s="2">
        <f t="shared" si="10"/>
        <v>1709670</v>
      </c>
      <c r="AG37" s="2">
        <f t="shared" si="10"/>
        <v>4295066</v>
      </c>
      <c r="AH37" s="2">
        <f t="shared" si="10"/>
        <v>6880462</v>
      </c>
      <c r="AI37" s="2">
        <f t="shared" si="10"/>
        <v>9465858</v>
      </c>
      <c r="AJ37" s="2">
        <f t="shared" si="10"/>
        <v>12051254</v>
      </c>
      <c r="AK37" s="2">
        <f t="shared" si="10"/>
        <v>14636650</v>
      </c>
      <c r="AL37" s="2">
        <f t="shared" si="10"/>
        <v>17222046</v>
      </c>
      <c r="AM37" s="2">
        <f t="shared" si="10"/>
        <v>19807442</v>
      </c>
      <c r="AN37" s="2">
        <f t="shared" si="10"/>
        <v>22392838</v>
      </c>
      <c r="AO37" s="2">
        <f t="shared" si="10"/>
        <v>24978234</v>
      </c>
      <c r="AP37" s="2">
        <f t="shared" si="10"/>
        <v>27563630</v>
      </c>
      <c r="AQ37" s="2">
        <f t="shared" si="10"/>
        <v>30149026</v>
      </c>
      <c r="AR37" s="2">
        <f t="shared" si="10"/>
        <v>32734422</v>
      </c>
      <c r="AS37" s="2">
        <f t="shared" si="10"/>
        <v>35319818</v>
      </c>
      <c r="AT37" s="2">
        <f t="shared" si="10"/>
        <v>37905214</v>
      </c>
      <c r="AU37" s="2">
        <f t="shared" si="10"/>
        <v>40490610</v>
      </c>
      <c r="AV37" s="2">
        <f t="shared" si="10"/>
        <v>43076006</v>
      </c>
      <c r="AW37" s="2">
        <f t="shared" si="10"/>
        <v>45661402</v>
      </c>
      <c r="AX37" s="2">
        <f t="shared" si="10"/>
        <v>48246798</v>
      </c>
      <c r="AY37" s="2">
        <f t="shared" si="10"/>
        <v>50832194</v>
      </c>
      <c r="AZ37" s="2">
        <f t="shared" si="10"/>
        <v>53417590</v>
      </c>
      <c r="BA37" s="2">
        <f t="shared" si="10"/>
        <v>56002986</v>
      </c>
      <c r="BB37" s="2">
        <f t="shared" si="10"/>
        <v>58588382</v>
      </c>
      <c r="BC37" s="2">
        <f t="shared" si="10"/>
        <v>61173778</v>
      </c>
      <c r="BD37" s="2">
        <f t="shared" si="10"/>
        <v>63759174</v>
      </c>
      <c r="BE37" s="16"/>
      <c r="BF37" s="16"/>
      <c r="BG37" s="16"/>
      <c r="BH37" s="16"/>
      <c r="BI37" s="16"/>
    </row>
    <row r="38" spans="1:61" x14ac:dyDescent="0.2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</row>
    <row r="39" spans="1:61" x14ac:dyDescent="0.2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</row>
    <row r="40" spans="1:61" x14ac:dyDescent="0.25">
      <c r="A40" s="16"/>
      <c r="B40" s="16"/>
      <c r="C40" s="16"/>
      <c r="D40" s="3">
        <f>NPV(C5,G35:BD35)+F35</f>
        <v>-63016230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</row>
    <row r="41" spans="1:61" x14ac:dyDescent="0.25">
      <c r="A41" s="16"/>
      <c r="B41" s="16"/>
      <c r="C41" s="16"/>
      <c r="D41" s="1">
        <f>IRR(F35:BD35)</f>
        <v>3.0805507540993204E-2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</row>
    <row r="42" spans="1:61" x14ac:dyDescent="0.25">
      <c r="A42" s="16"/>
      <c r="B42" s="16"/>
      <c r="C42" s="16"/>
      <c r="D42" s="16"/>
      <c r="E42" s="16"/>
      <c r="F42" s="19"/>
      <c r="G42" s="19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</row>
    <row r="43" spans="1:61" x14ac:dyDescent="0.25">
      <c r="A43" s="16"/>
      <c r="B43" s="16"/>
      <c r="C43" s="16"/>
      <c r="D43" s="16"/>
      <c r="E43" s="16"/>
      <c r="F43" s="17" t="s">
        <v>1</v>
      </c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</row>
    <row r="44" spans="1:61" x14ac:dyDescent="0.25">
      <c r="A44" s="16"/>
      <c r="B44" s="16"/>
      <c r="C44" s="16"/>
      <c r="D44" s="16"/>
      <c r="E44" s="16"/>
      <c r="F44" s="17">
        <v>0</v>
      </c>
      <c r="G44" s="16">
        <f t="array" ref="G44:G78">TRANSPOSE(F37:BD37)</f>
        <v>-65692626</v>
      </c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</row>
    <row r="45" spans="1:61" x14ac:dyDescent="0.25">
      <c r="A45" s="16"/>
      <c r="B45" s="16"/>
      <c r="C45" s="16"/>
      <c r="D45" s="3"/>
      <c r="E45" s="16"/>
      <c r="F45" s="17">
        <v>1</v>
      </c>
      <c r="G45" s="16">
        <v>-62925230</v>
      </c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</row>
    <row r="46" spans="1:61" x14ac:dyDescent="0.25">
      <c r="A46" s="16"/>
      <c r="B46" s="16"/>
      <c r="C46" s="16"/>
      <c r="D46" s="16"/>
      <c r="E46" s="16"/>
      <c r="F46" s="17">
        <f>F45+1</f>
        <v>2</v>
      </c>
      <c r="G46" s="16">
        <v>-60339834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</row>
    <row r="47" spans="1:61" x14ac:dyDescent="0.25">
      <c r="A47" s="16"/>
      <c r="B47" s="16"/>
      <c r="C47" s="16"/>
      <c r="D47" s="16"/>
      <c r="E47" s="16"/>
      <c r="F47" s="17">
        <f t="shared" ref="F47:F78" si="11">F46+1</f>
        <v>3</v>
      </c>
      <c r="G47" s="16">
        <v>-57754438</v>
      </c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</row>
    <row r="48" spans="1:61" x14ac:dyDescent="0.25">
      <c r="A48" s="16"/>
      <c r="B48" s="16"/>
      <c r="C48" s="16"/>
      <c r="D48" s="16"/>
      <c r="E48" s="16"/>
      <c r="F48" s="17">
        <f t="shared" si="11"/>
        <v>4</v>
      </c>
      <c r="G48" s="16">
        <v>-55169042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</row>
    <row r="49" spans="1:61" x14ac:dyDescent="0.25">
      <c r="A49" s="16"/>
      <c r="B49" s="16"/>
      <c r="C49" s="16"/>
      <c r="D49" s="16"/>
      <c r="E49" s="16"/>
      <c r="F49" s="17">
        <f t="shared" si="11"/>
        <v>5</v>
      </c>
      <c r="G49" s="16">
        <v>-52583646</v>
      </c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</row>
    <row r="50" spans="1:61" x14ac:dyDescent="0.25">
      <c r="A50" s="16"/>
      <c r="B50" s="16"/>
      <c r="C50" s="16"/>
      <c r="D50" s="16"/>
      <c r="E50" s="16"/>
      <c r="F50" s="17">
        <f t="shared" si="11"/>
        <v>6</v>
      </c>
      <c r="G50" s="16">
        <v>-49998250</v>
      </c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</row>
    <row r="51" spans="1:61" x14ac:dyDescent="0.25">
      <c r="A51" s="16"/>
      <c r="B51" s="16"/>
      <c r="C51" s="16"/>
      <c r="D51" s="16"/>
      <c r="E51" s="16"/>
      <c r="F51" s="17">
        <f t="shared" si="11"/>
        <v>7</v>
      </c>
      <c r="G51" s="16">
        <v>-47412854</v>
      </c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</row>
    <row r="52" spans="1:61" x14ac:dyDescent="0.25">
      <c r="A52" s="16"/>
      <c r="B52" s="16"/>
      <c r="C52" s="16"/>
      <c r="D52" s="16"/>
      <c r="E52" s="16"/>
      <c r="F52" s="17">
        <f t="shared" si="11"/>
        <v>8</v>
      </c>
      <c r="G52" s="16">
        <v>-44827458</v>
      </c>
      <c r="H52" s="16"/>
      <c r="I52" s="16"/>
      <c r="J52" s="2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</row>
    <row r="53" spans="1:61" x14ac:dyDescent="0.25">
      <c r="A53" s="16"/>
      <c r="B53" s="16"/>
      <c r="C53" s="16"/>
      <c r="D53" s="16"/>
      <c r="E53" s="16"/>
      <c r="F53" s="17">
        <f t="shared" si="11"/>
        <v>9</v>
      </c>
      <c r="G53" s="16">
        <v>-42242062</v>
      </c>
      <c r="H53" s="16"/>
      <c r="I53" s="16"/>
      <c r="J53" s="2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</row>
    <row r="54" spans="1:61" x14ac:dyDescent="0.25">
      <c r="A54" s="16"/>
      <c r="B54" s="16"/>
      <c r="C54" s="16"/>
      <c r="D54" s="16"/>
      <c r="E54" s="16"/>
      <c r="F54" s="17">
        <f t="shared" si="11"/>
        <v>10</v>
      </c>
      <c r="G54" s="16">
        <v>-39656666</v>
      </c>
      <c r="H54" s="16"/>
      <c r="I54" s="16"/>
      <c r="J54" s="2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</row>
    <row r="55" spans="1:61" x14ac:dyDescent="0.25">
      <c r="A55" s="16"/>
      <c r="B55" s="16"/>
      <c r="C55" s="16"/>
      <c r="D55" s="16"/>
      <c r="E55" s="16"/>
      <c r="F55" s="17">
        <f t="shared" si="11"/>
        <v>11</v>
      </c>
      <c r="G55" s="16">
        <v>-37071270</v>
      </c>
      <c r="H55" s="16"/>
      <c r="I55" s="16"/>
      <c r="J55" s="2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</row>
    <row r="56" spans="1:61" x14ac:dyDescent="0.25">
      <c r="A56" s="16"/>
      <c r="B56" s="16"/>
      <c r="C56" s="16"/>
      <c r="D56" s="16"/>
      <c r="E56" s="16"/>
      <c r="F56" s="17">
        <f t="shared" si="11"/>
        <v>12</v>
      </c>
      <c r="G56" s="16">
        <v>-34485874</v>
      </c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</row>
    <row r="57" spans="1:61" x14ac:dyDescent="0.25">
      <c r="A57" s="16"/>
      <c r="B57" s="16"/>
      <c r="C57" s="16"/>
      <c r="D57" s="16"/>
      <c r="E57" s="16"/>
      <c r="F57" s="17">
        <f t="shared" si="11"/>
        <v>13</v>
      </c>
      <c r="G57" s="16">
        <v>-31900478</v>
      </c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</row>
    <row r="58" spans="1:61" x14ac:dyDescent="0.25">
      <c r="A58" s="16"/>
      <c r="B58" s="16"/>
      <c r="C58" s="16"/>
      <c r="D58" s="16"/>
      <c r="E58" s="16"/>
      <c r="F58" s="17">
        <f t="shared" si="11"/>
        <v>14</v>
      </c>
      <c r="G58" s="16">
        <v>-29315082</v>
      </c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</row>
    <row r="59" spans="1:61" x14ac:dyDescent="0.25">
      <c r="A59" s="16"/>
      <c r="B59" s="16"/>
      <c r="C59" s="16"/>
      <c r="D59" s="16"/>
      <c r="E59" s="16"/>
      <c r="F59" s="17">
        <f t="shared" si="11"/>
        <v>15</v>
      </c>
      <c r="G59" s="16">
        <v>-26729686</v>
      </c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</row>
    <row r="60" spans="1:61" x14ac:dyDescent="0.25">
      <c r="A60" s="16"/>
      <c r="B60" s="16"/>
      <c r="C60" s="16"/>
      <c r="D60" s="16"/>
      <c r="E60" s="16"/>
      <c r="F60" s="17">
        <f t="shared" si="11"/>
        <v>16</v>
      </c>
      <c r="G60" s="16">
        <v>-24144290</v>
      </c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</row>
    <row r="61" spans="1:61" x14ac:dyDescent="0.25">
      <c r="A61" s="16"/>
      <c r="B61" s="16"/>
      <c r="C61" s="16"/>
      <c r="D61" s="16"/>
      <c r="E61" s="16"/>
      <c r="F61" s="17">
        <f t="shared" si="11"/>
        <v>17</v>
      </c>
      <c r="G61" s="16">
        <v>-21558894</v>
      </c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</row>
    <row r="62" spans="1:61" x14ac:dyDescent="0.25">
      <c r="A62" s="16"/>
      <c r="B62" s="16"/>
      <c r="C62" s="16"/>
      <c r="D62" s="16"/>
      <c r="E62" s="16"/>
      <c r="F62" s="17">
        <f t="shared" si="11"/>
        <v>18</v>
      </c>
      <c r="G62" s="16">
        <v>-18973498</v>
      </c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</row>
    <row r="63" spans="1:61" x14ac:dyDescent="0.25">
      <c r="A63" s="16"/>
      <c r="B63" s="16"/>
      <c r="C63" s="16"/>
      <c r="D63" s="16"/>
      <c r="E63" s="16"/>
      <c r="F63" s="17">
        <f t="shared" si="11"/>
        <v>19</v>
      </c>
      <c r="G63" s="16">
        <v>-16388102</v>
      </c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</row>
    <row r="64" spans="1:61" x14ac:dyDescent="0.25">
      <c r="A64" s="16"/>
      <c r="B64" s="16"/>
      <c r="C64" s="16"/>
      <c r="D64" s="16"/>
      <c r="E64" s="16"/>
      <c r="F64" s="17">
        <f t="shared" si="11"/>
        <v>20</v>
      </c>
      <c r="G64" s="16">
        <v>-13802706</v>
      </c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</row>
    <row r="65" spans="1:61" x14ac:dyDescent="0.25">
      <c r="A65" s="16"/>
      <c r="B65" s="16"/>
      <c r="C65" s="16"/>
      <c r="D65" s="16"/>
      <c r="E65" s="16"/>
      <c r="F65" s="17">
        <f t="shared" si="11"/>
        <v>21</v>
      </c>
      <c r="G65" s="16">
        <v>-11217310</v>
      </c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</row>
    <row r="66" spans="1:61" x14ac:dyDescent="0.25">
      <c r="A66" s="16"/>
      <c r="B66" s="16"/>
      <c r="C66" s="16"/>
      <c r="D66" s="16"/>
      <c r="E66" s="16"/>
      <c r="F66" s="17">
        <f t="shared" si="11"/>
        <v>22</v>
      </c>
      <c r="G66" s="16">
        <v>-8631914</v>
      </c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</row>
    <row r="67" spans="1:61" x14ac:dyDescent="0.25">
      <c r="A67" s="16"/>
      <c r="B67" s="16"/>
      <c r="C67" s="16"/>
      <c r="D67" s="16"/>
      <c r="E67" s="16"/>
      <c r="F67" s="17">
        <f t="shared" si="11"/>
        <v>23</v>
      </c>
      <c r="G67" s="16">
        <v>-6046518</v>
      </c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</row>
    <row r="68" spans="1:61" x14ac:dyDescent="0.25">
      <c r="A68" s="16"/>
      <c r="B68" s="16"/>
      <c r="C68" s="16"/>
      <c r="D68" s="16"/>
      <c r="E68" s="16"/>
      <c r="F68" s="17">
        <f t="shared" si="11"/>
        <v>24</v>
      </c>
      <c r="G68" s="16">
        <v>-3461122</v>
      </c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</row>
    <row r="69" spans="1:61" x14ac:dyDescent="0.25">
      <c r="A69" s="16"/>
      <c r="B69" s="16"/>
      <c r="C69" s="16"/>
      <c r="D69" s="16"/>
      <c r="E69" s="16"/>
      <c r="F69" s="17">
        <f t="shared" si="11"/>
        <v>25</v>
      </c>
      <c r="G69" s="16">
        <v>-875726</v>
      </c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</row>
    <row r="70" spans="1:61" x14ac:dyDescent="0.25">
      <c r="A70" s="16"/>
      <c r="B70" s="16"/>
      <c r="C70" s="16"/>
      <c r="D70" s="16"/>
      <c r="E70" s="16"/>
      <c r="F70" s="17">
        <f t="shared" si="11"/>
        <v>26</v>
      </c>
      <c r="G70" s="16">
        <v>1709670</v>
      </c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</row>
    <row r="71" spans="1:61" x14ac:dyDescent="0.25">
      <c r="A71" s="16"/>
      <c r="B71" s="16"/>
      <c r="C71" s="16"/>
      <c r="D71" s="16"/>
      <c r="E71" s="16"/>
      <c r="F71" s="17">
        <f>F70+1</f>
        <v>27</v>
      </c>
      <c r="G71" s="16">
        <v>4295066</v>
      </c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</row>
    <row r="72" spans="1:61" x14ac:dyDescent="0.25">
      <c r="A72" s="16"/>
      <c r="B72" s="16"/>
      <c r="C72" s="16"/>
      <c r="D72" s="16"/>
      <c r="E72" s="16"/>
      <c r="F72" s="17">
        <f t="shared" si="11"/>
        <v>28</v>
      </c>
      <c r="G72" s="16">
        <v>6880462</v>
      </c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</row>
    <row r="73" spans="1:61" x14ac:dyDescent="0.25">
      <c r="A73" s="16"/>
      <c r="B73" s="16"/>
      <c r="C73" s="16"/>
      <c r="D73" s="16"/>
      <c r="E73" s="16"/>
      <c r="F73" s="17">
        <f t="shared" si="11"/>
        <v>29</v>
      </c>
      <c r="G73" s="16">
        <v>9465858</v>
      </c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</row>
    <row r="74" spans="1:61" x14ac:dyDescent="0.25">
      <c r="A74" s="16"/>
      <c r="B74" s="16"/>
      <c r="C74" s="16"/>
      <c r="D74" s="16"/>
      <c r="E74" s="16"/>
      <c r="F74" s="17">
        <f t="shared" si="11"/>
        <v>30</v>
      </c>
      <c r="G74" s="16">
        <v>12051254</v>
      </c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</row>
    <row r="75" spans="1:61" x14ac:dyDescent="0.25">
      <c r="A75" s="16"/>
      <c r="B75" s="16"/>
      <c r="C75" s="16"/>
      <c r="D75" s="16"/>
      <c r="E75" s="16"/>
      <c r="F75" s="17">
        <f t="shared" si="11"/>
        <v>31</v>
      </c>
      <c r="G75" s="16">
        <v>14636650</v>
      </c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</row>
    <row r="76" spans="1:61" x14ac:dyDescent="0.25">
      <c r="A76" s="16"/>
      <c r="B76" s="16"/>
      <c r="C76" s="16"/>
      <c r="D76" s="16"/>
      <c r="E76" s="16"/>
      <c r="F76" s="17">
        <f t="shared" si="11"/>
        <v>32</v>
      </c>
      <c r="G76" s="16">
        <v>17222046</v>
      </c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</row>
    <row r="77" spans="1:61" x14ac:dyDescent="0.25">
      <c r="A77" s="16"/>
      <c r="B77" s="16"/>
      <c r="C77" s="16"/>
      <c r="D77" s="16"/>
      <c r="E77" s="16"/>
      <c r="F77" s="17">
        <f t="shared" si="11"/>
        <v>33</v>
      </c>
      <c r="G77" s="16">
        <v>19807442</v>
      </c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</row>
    <row r="78" spans="1:61" x14ac:dyDescent="0.25">
      <c r="A78" s="16"/>
      <c r="B78" s="16"/>
      <c r="C78" s="16"/>
      <c r="D78" s="16"/>
      <c r="E78" s="16"/>
      <c r="F78" s="17">
        <f t="shared" si="11"/>
        <v>34</v>
      </c>
      <c r="G78" s="16">
        <v>22392838</v>
      </c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</row>
  </sheetData>
  <mergeCells count="33">
    <mergeCell ref="A36:C36"/>
    <mergeCell ref="A37:C37"/>
    <mergeCell ref="F42:G42"/>
    <mergeCell ref="A30:C30"/>
    <mergeCell ref="A31:C31"/>
    <mergeCell ref="A32:C32"/>
    <mergeCell ref="A33:C33"/>
    <mergeCell ref="A34:C34"/>
    <mergeCell ref="A35:C35"/>
    <mergeCell ref="A29:C29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17:C17"/>
    <mergeCell ref="A1:J2"/>
    <mergeCell ref="A5:B5"/>
    <mergeCell ref="A7:B7"/>
    <mergeCell ref="A9:C9"/>
    <mergeCell ref="A10:C10"/>
    <mergeCell ref="A11:C11"/>
    <mergeCell ref="A12:C12"/>
    <mergeCell ref="A13:C13"/>
    <mergeCell ref="A14:C14"/>
    <mergeCell ref="A15:C15"/>
    <mergeCell ref="A16:C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tabSelected="1" workbookViewId="0">
      <selection activeCell="C5" sqref="C5"/>
    </sheetView>
  </sheetViews>
  <sheetFormatPr defaultRowHeight="15" x14ac:dyDescent="0.25"/>
  <cols>
    <col min="3" max="3" width="21.42578125" customWidth="1"/>
  </cols>
  <sheetData>
    <row r="2" spans="2:4" x14ac:dyDescent="0.25">
      <c r="B2" t="s">
        <v>34</v>
      </c>
      <c r="C2" s="2">
        <v>95692626</v>
      </c>
    </row>
    <row r="3" spans="2:4" x14ac:dyDescent="0.25">
      <c r="B3" t="s">
        <v>35</v>
      </c>
      <c r="C3">
        <v>0.05</v>
      </c>
    </row>
    <row r="4" spans="2:4" x14ac:dyDescent="0.25">
      <c r="B4" t="s">
        <v>36</v>
      </c>
      <c r="C4">
        <v>50</v>
      </c>
    </row>
    <row r="7" spans="2:4" x14ac:dyDescent="0.25">
      <c r="D7">
        <f>(C2*C3)/(1-(1/(1+C3))^C4)</f>
        <v>5241729.6623375081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S1</vt:lpstr>
      <vt:lpstr>S2</vt:lpstr>
      <vt:lpstr>S3</vt:lpstr>
      <vt:lpstr>S4</vt:lpstr>
      <vt:lpstr>annualised CAPEX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Alastair</dc:creator>
  <cp:lastModifiedBy>Alastair Brown</cp:lastModifiedBy>
  <dcterms:created xsi:type="dcterms:W3CDTF">2020-01-29T14:54:48Z</dcterms:created>
  <dcterms:modified xsi:type="dcterms:W3CDTF">2024-01-04T18:29:40Z</dcterms:modified>
</cp:coreProperties>
</file>