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e234d50582f689/Desktop/Git/Notes/Supply-Chain-Management/"/>
    </mc:Choice>
  </mc:AlternateContent>
  <xr:revisionPtr revIDLastSave="100" documentId="8_{5FA06AFB-9A66-42E6-99A7-D9723385E794}" xr6:coauthVersionLast="45" xr6:coauthVersionMax="45" xr10:uidLastSave="{0E06DBD5-C520-446B-B99D-F70EAF0809A3}"/>
  <bookViews>
    <workbookView xWindow="4088" yWindow="16702" windowWidth="20715" windowHeight="13276" activeTab="4" xr2:uid="{916C4053-F8DD-4078-9264-00135AF32A5A}"/>
  </bookViews>
  <sheets>
    <sheet name="EOI" sheetId="1" r:id="rId1"/>
    <sheet name="Safety Stock" sheetId="2" r:id="rId2"/>
    <sheet name="Lecture Safety Stock" sheetId="3" r:id="rId3"/>
    <sheet name="Kanban" sheetId="4" r:id="rId4"/>
    <sheet name="Quiz Safety Stock Data" sheetId="5" r:id="rId5"/>
    <sheet name="EOQ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5" l="1"/>
  <c r="O22" i="5"/>
  <c r="P22" i="5"/>
  <c r="Q22" i="5"/>
  <c r="R22" i="5"/>
  <c r="S22" i="5"/>
  <c r="T22" i="5"/>
  <c r="U22" i="5"/>
  <c r="M22" i="5"/>
  <c r="H13" i="6"/>
  <c r="U7" i="5"/>
  <c r="U8" i="5"/>
  <c r="U12" i="5" s="1"/>
  <c r="U9" i="5"/>
  <c r="U10" i="5"/>
  <c r="U16" i="5"/>
  <c r="S7" i="5"/>
  <c r="S8" i="5"/>
  <c r="S12" i="5" s="1"/>
  <c r="S9" i="5"/>
  <c r="S10" i="5"/>
  <c r="S16" i="5"/>
  <c r="Q7" i="5"/>
  <c r="Q8" i="5"/>
  <c r="Q9" i="5"/>
  <c r="Q10" i="5"/>
  <c r="Q16" i="5"/>
  <c r="O10" i="5"/>
  <c r="O9" i="5"/>
  <c r="O8" i="5"/>
  <c r="O7" i="5"/>
  <c r="O16" i="5"/>
  <c r="M12" i="5"/>
  <c r="M10" i="5"/>
  <c r="M8" i="5"/>
  <c r="M9" i="5"/>
  <c r="M7" i="5"/>
  <c r="M16" i="5"/>
  <c r="F15" i="6"/>
  <c r="G15" i="6"/>
  <c r="H15" i="6"/>
  <c r="I15" i="6"/>
  <c r="E15" i="6"/>
  <c r="F14" i="6"/>
  <c r="G14" i="6"/>
  <c r="H14" i="6"/>
  <c r="I14" i="6"/>
  <c r="F13" i="6"/>
  <c r="G13" i="6"/>
  <c r="I13" i="6"/>
  <c r="E13" i="6"/>
  <c r="E14" i="6"/>
  <c r="F11" i="6"/>
  <c r="G11" i="6"/>
  <c r="H11" i="6"/>
  <c r="I11" i="6"/>
  <c r="E11" i="6"/>
  <c r="G5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J6" i="3"/>
  <c r="K6" i="3"/>
  <c r="L6" i="3" s="1"/>
  <c r="J7" i="3"/>
  <c r="K7" i="3" s="1"/>
  <c r="L7" i="3" s="1"/>
  <c r="M7" i="3" s="1"/>
  <c r="N7" i="3" s="1"/>
  <c r="I6" i="3"/>
  <c r="I7" i="3"/>
  <c r="I13" i="3"/>
  <c r="J13" i="3"/>
  <c r="K13" i="3"/>
  <c r="L13" i="3"/>
  <c r="M13" i="3"/>
  <c r="N1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H13" i="3"/>
  <c r="H7" i="3"/>
  <c r="H6" i="3"/>
  <c r="U20" i="5" l="1"/>
  <c r="S20" i="5"/>
  <c r="Q12" i="5"/>
  <c r="Q20" i="5"/>
  <c r="O12" i="5"/>
  <c r="O20" i="5" s="1"/>
  <c r="M20" i="5"/>
  <c r="G4" i="4"/>
  <c r="G7" i="4" s="1"/>
  <c r="M6" i="3"/>
  <c r="H4" i="3"/>
  <c r="I4" i="3" s="1"/>
  <c r="J4" i="3" s="1"/>
  <c r="K4" i="3" s="1"/>
  <c r="L4" i="3" s="1"/>
  <c r="M4" i="3" s="1"/>
  <c r="N4" i="3" s="1"/>
  <c r="H5" i="3"/>
  <c r="C13" i="1"/>
  <c r="D13" i="1"/>
  <c r="E13" i="1"/>
  <c r="F13" i="1"/>
  <c r="G13" i="1"/>
  <c r="H13" i="1"/>
  <c r="I13" i="1"/>
  <c r="J13" i="1"/>
  <c r="K13" i="1"/>
  <c r="B13" i="1"/>
  <c r="N6" i="3" l="1"/>
  <c r="H9" i="3"/>
  <c r="H17" i="3" s="1"/>
  <c r="I5" i="3"/>
  <c r="J5" i="3" s="1"/>
  <c r="C11" i="1"/>
  <c r="D11" i="1"/>
  <c r="E11" i="1"/>
  <c r="F11" i="1"/>
  <c r="G11" i="1"/>
  <c r="H11" i="1"/>
  <c r="I11" i="1"/>
  <c r="J11" i="1"/>
  <c r="K11" i="1"/>
  <c r="B11" i="1"/>
  <c r="C10" i="1"/>
  <c r="D10" i="1"/>
  <c r="E10" i="1"/>
  <c r="F10" i="1"/>
  <c r="G10" i="1"/>
  <c r="H10" i="1"/>
  <c r="I10" i="1"/>
  <c r="J10" i="1"/>
  <c r="K10" i="1"/>
  <c r="B10" i="1"/>
  <c r="K9" i="1"/>
  <c r="J9" i="1"/>
  <c r="I9" i="1"/>
  <c r="H9" i="1"/>
  <c r="G9" i="1"/>
  <c r="F9" i="1"/>
  <c r="E9" i="1"/>
  <c r="D9" i="1"/>
  <c r="C9" i="1"/>
  <c r="B9" i="1"/>
  <c r="D8" i="1"/>
  <c r="E8" i="1" s="1"/>
  <c r="F8" i="1" s="1"/>
  <c r="G8" i="1" s="1"/>
  <c r="H8" i="1" s="1"/>
  <c r="I8" i="1" s="1"/>
  <c r="J8" i="1" s="1"/>
  <c r="K8" i="1" s="1"/>
  <c r="C8" i="1"/>
  <c r="I9" i="3" l="1"/>
  <c r="I17" i="3" s="1"/>
  <c r="K5" i="3"/>
  <c r="J9" i="3"/>
  <c r="J17" i="3" s="1"/>
  <c r="L5" i="3" l="1"/>
  <c r="K9" i="3"/>
  <c r="K17" i="3" s="1"/>
  <c r="M5" i="3" l="1"/>
  <c r="L9" i="3"/>
  <c r="L17" i="3" s="1"/>
  <c r="N5" i="3" l="1"/>
  <c r="N9" i="3" s="1"/>
  <c r="N17" i="3" s="1"/>
  <c r="M9" i="3"/>
  <c r="M17" i="3" s="1"/>
</calcChain>
</file>

<file path=xl/sharedStrings.xml><?xml version="1.0" encoding="utf-8"?>
<sst xmlns="http://schemas.openxmlformats.org/spreadsheetml/2006/main" count="68" uniqueCount="34">
  <si>
    <t>Product Value</t>
  </si>
  <si>
    <t>Order Cost</t>
  </si>
  <si>
    <t>Inventory Carry Cost</t>
  </si>
  <si>
    <t>Order Quantity</t>
  </si>
  <si>
    <t>Product Demand</t>
  </si>
  <si>
    <t>Order Receiving Cost</t>
  </si>
  <si>
    <t>Inventory Holding Cost</t>
  </si>
  <si>
    <t>Total Cost</t>
  </si>
  <si>
    <t>Demand</t>
  </si>
  <si>
    <t>Calculating the safety stock</t>
  </si>
  <si>
    <t>Average Demand</t>
  </si>
  <si>
    <t>Order Lead Time</t>
  </si>
  <si>
    <t>Standard Deviation of Demand</t>
  </si>
  <si>
    <t>Average Lead Time</t>
  </si>
  <si>
    <t>Standard Deviation of Lead Time</t>
  </si>
  <si>
    <t>Sc</t>
  </si>
  <si>
    <t>Service Lvl(Prcentage)</t>
  </si>
  <si>
    <t>Service Level(k)</t>
  </si>
  <si>
    <t>SS = k*Sc</t>
  </si>
  <si>
    <t>Safety Stock</t>
  </si>
  <si>
    <t>Product A</t>
  </si>
  <si>
    <t>Product B</t>
  </si>
  <si>
    <t>Product C</t>
  </si>
  <si>
    <t>Product D</t>
  </si>
  <si>
    <t>Product E</t>
  </si>
  <si>
    <t>EOQ</t>
  </si>
  <si>
    <t>D</t>
  </si>
  <si>
    <t>V</t>
  </si>
  <si>
    <t>O</t>
  </si>
  <si>
    <t>C</t>
  </si>
  <si>
    <t>OC</t>
  </si>
  <si>
    <t>Holding Cost</t>
  </si>
  <si>
    <t>TC</t>
  </si>
  <si>
    <t>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</si>
</sst>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0.000%"/>
    <numFmt numFmtId="170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.9"/>
      <color rgb="FF1F1F1F"/>
      <name val="Arial"/>
      <family val="2"/>
    </font>
    <font>
      <b/>
      <sz val="9.9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 applyAlignment="1"/>
    <xf numFmtId="0" fontId="0" fillId="0" borderId="0" xfId="0" applyAlignment="1"/>
    <xf numFmtId="165" fontId="0" fillId="0" borderId="0" xfId="0" applyNumberFormat="1"/>
    <xf numFmtId="0" fontId="5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10" fontId="4" fillId="2" borderId="1" xfId="0" applyNumberFormat="1" applyFont="1" applyFill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EOI!$A$9</c:f>
              <c:strCache>
                <c:ptCount val="1"/>
                <c:pt idx="0">
                  <c:v>Order Receiving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EOI!$B$9:$K$9</c:f>
              <c:numCache>
                <c:formatCode>"₹"\ #,##0.00</c:formatCode>
                <c:ptCount val="10"/>
                <c:pt idx="0">
                  <c:v>10000</c:v>
                </c:pt>
                <c:pt idx="1">
                  <c:v>5000</c:v>
                </c:pt>
                <c:pt idx="2">
                  <c:v>3333.3333333333335</c:v>
                </c:pt>
                <c:pt idx="3">
                  <c:v>2500</c:v>
                </c:pt>
                <c:pt idx="4">
                  <c:v>2000</c:v>
                </c:pt>
                <c:pt idx="5">
                  <c:v>1666.6666666666667</c:v>
                </c:pt>
                <c:pt idx="6">
                  <c:v>1428.5714285714287</c:v>
                </c:pt>
                <c:pt idx="7">
                  <c:v>1250</c:v>
                </c:pt>
                <c:pt idx="8">
                  <c:v>1111.1111111111111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2-4254-A511-164036318163}"/>
            </c:ext>
          </c:extLst>
        </c:ser>
        <c:ser>
          <c:idx val="1"/>
          <c:order val="1"/>
          <c:tx>
            <c:strRef>
              <c:f>EOI!$A$10</c:f>
              <c:strCache>
                <c:ptCount val="1"/>
                <c:pt idx="0">
                  <c:v>Inventory Holding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EOI!$B$10:$K$10</c:f>
              <c:numCache>
                <c:formatCode>"₹"\ #,##0.00</c:formatCode>
                <c:ptCount val="10"/>
                <c:pt idx="0">
                  <c:v>625</c:v>
                </c:pt>
                <c:pt idx="1">
                  <c:v>1250</c:v>
                </c:pt>
                <c:pt idx="2">
                  <c:v>1875</c:v>
                </c:pt>
                <c:pt idx="3">
                  <c:v>2500</c:v>
                </c:pt>
                <c:pt idx="4">
                  <c:v>3125</c:v>
                </c:pt>
                <c:pt idx="5">
                  <c:v>3750</c:v>
                </c:pt>
                <c:pt idx="6">
                  <c:v>4375</c:v>
                </c:pt>
                <c:pt idx="7">
                  <c:v>5000</c:v>
                </c:pt>
                <c:pt idx="8">
                  <c:v>5625</c:v>
                </c:pt>
                <c:pt idx="9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2-4254-A511-164036318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505631"/>
        <c:axId val="1357043647"/>
      </c:lineChart>
      <c:catAx>
        <c:axId val="152050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043647"/>
        <c:crosses val="autoZero"/>
        <c:auto val="1"/>
        <c:lblAlgn val="ctr"/>
        <c:lblOffset val="100"/>
        <c:noMultiLvlLbl val="0"/>
      </c:catAx>
      <c:valAx>
        <c:axId val="1357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0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'Lecture Safety Stock'!$H$17:$N$17</c:f>
              <c:numCache>
                <c:formatCode>General</c:formatCode>
                <c:ptCount val="7"/>
                <c:pt idx="0">
                  <c:v>57.722093172362712</c:v>
                </c:pt>
                <c:pt idx="1">
                  <c:v>61.436022552149403</c:v>
                </c:pt>
                <c:pt idx="2">
                  <c:v>66.001826611708395</c:v>
                </c:pt>
                <c:pt idx="3">
                  <c:v>72.071267637254607</c:v>
                </c:pt>
                <c:pt idx="4">
                  <c:v>90.392395176898233</c:v>
                </c:pt>
                <c:pt idx="5">
                  <c:v>108.44410358352599</c:v>
                </c:pt>
                <c:pt idx="6">
                  <c:v>130.5097381101867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D-4FAB-98D7-6B65E3000A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796815"/>
        <c:axId val="244118143"/>
      </c:lineChart>
      <c:catAx>
        <c:axId val="5287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18143"/>
        <c:crosses val="autoZero"/>
        <c:auto val="1"/>
        <c:lblAlgn val="ctr"/>
        <c:lblOffset val="100"/>
        <c:noMultiLvlLbl val="0"/>
      </c:catAx>
      <c:valAx>
        <c:axId val="2441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68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796925</xdr:colOff>
      <xdr:row>15</xdr:row>
      <xdr:rowOff>104775</xdr:rowOff>
    </xdr:from>
    <xdr:to>
      <xdr:col>7</xdr:col>
      <xdr:colOff>22225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BD08D-6BA4-4FFF-82D3-8C00F9CC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638175</xdr:colOff>
      <xdr:row>14</xdr:row>
      <xdr:rowOff>110458</xdr:rowOff>
    </xdr:from>
    <xdr:to>
      <xdr:col>16</xdr:col>
      <xdr:colOff>273409</xdr:colOff>
      <xdr:row>41</xdr:row>
      <xdr:rowOff>170208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02902B-D9CE-4F2A-98F0-F87BDA572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6463" y="2710783"/>
          <a:ext cx="5274034" cy="5074663"/>
        </a:xfrm>
        <a:prstGeom prst="rect">
          <a:avLst/>
        </a:prstGeom>
      </xdr:spPr>
    </xdr:pic>
    <xdr:clientData/>
  </xdr:twoCellAnchor>
  <xdr:twoCellAnchor editAs="oneCell">
    <xdr:from>
      <xdr:col>0</xdr:col>
      <xdr:colOff>614892</xdr:colOff>
      <xdr:row>31</xdr:row>
      <xdr:rowOff>112712</xdr:rowOff>
    </xdr:from>
    <xdr:to>
      <xdr:col>7</xdr:col>
      <xdr:colOff>291743</xdr:colOff>
      <xdr:row>55</xdr:row>
      <xdr:rowOff>36511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B5BD6A-D82C-478F-B4AD-12A42A281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892" y="5870575"/>
          <a:ext cx="5025139" cy="4381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76993</xdr:colOff>
      <xdr:row>18</xdr:row>
      <xdr:rowOff>60326</xdr:rowOff>
    </xdr:from>
    <xdr:to>
      <xdr:col>14</xdr:col>
      <xdr:colOff>169068</xdr:colOff>
      <xdr:row>33</xdr:row>
      <xdr:rowOff>20638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FFBDB-874F-4DAA-BDF5-79AF6FF7A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C241-B080-4614-A96F-39BD9F37FF37}">
  <dimension ref="A4:K13"/>
  <sheetViews>
    <sheetView workbookViewId="0">
      <selection activeCell="B37" sqref="B37"/>
    </sheetView>
  </sheetViews>
  <sheetFormatPr defaultRowHeight="14.5" x14ac:dyDescent="0.35"/>
  <cols>
    <col min="1" max="1" width="19.90625" bestFit="1" customWidth="1"/>
    <col min="2" max="2" width="10.26953125" bestFit="1" customWidth="1"/>
    <col min="3" max="11" width="9.26953125" bestFit="1" customWidth="1"/>
  </cols>
  <sheetData>
    <row r="4" spans="1:11" x14ac:dyDescent="0.35">
      <c r="A4" t="s">
        <v>4</v>
      </c>
      <c r="B4">
        <v>5000</v>
      </c>
      <c r="C4">
        <v>5000</v>
      </c>
      <c r="D4">
        <v>5000</v>
      </c>
      <c r="E4">
        <v>5000</v>
      </c>
      <c r="F4">
        <v>5000</v>
      </c>
      <c r="G4">
        <v>5000</v>
      </c>
      <c r="H4">
        <v>5000</v>
      </c>
      <c r="I4">
        <v>5000</v>
      </c>
      <c r="J4">
        <v>5000</v>
      </c>
      <c r="K4">
        <v>5000</v>
      </c>
    </row>
    <row r="5" spans="1:11" x14ac:dyDescent="0.35">
      <c r="A5" t="s">
        <v>0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</row>
    <row r="6" spans="1:11" x14ac:dyDescent="0.35">
      <c r="A6" t="s">
        <v>1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</row>
    <row r="7" spans="1:11" x14ac:dyDescent="0.35">
      <c r="A7" t="s">
        <v>2</v>
      </c>
      <c r="B7" s="1">
        <v>0.25</v>
      </c>
      <c r="C7" s="1">
        <v>0.25</v>
      </c>
      <c r="D7" s="1">
        <v>0.25</v>
      </c>
      <c r="E7" s="1">
        <v>0.25</v>
      </c>
      <c r="F7" s="1">
        <v>0.25</v>
      </c>
      <c r="G7" s="1">
        <v>0.25</v>
      </c>
      <c r="H7" s="1">
        <v>0.25</v>
      </c>
      <c r="I7" s="1">
        <v>0.25</v>
      </c>
      <c r="J7" s="1">
        <v>0.25</v>
      </c>
      <c r="K7" s="1">
        <v>0.25</v>
      </c>
    </row>
    <row r="8" spans="1:11" x14ac:dyDescent="0.35">
      <c r="A8" s="2" t="s">
        <v>3</v>
      </c>
      <c r="B8">
        <v>50</v>
      </c>
      <c r="C8">
        <f>B8+50</f>
        <v>100</v>
      </c>
      <c r="D8">
        <f t="shared" ref="D8:K8" si="0">C8+50</f>
        <v>150</v>
      </c>
      <c r="E8">
        <f t="shared" si="0"/>
        <v>200</v>
      </c>
      <c r="F8">
        <f t="shared" si="0"/>
        <v>250</v>
      </c>
      <c r="G8">
        <f t="shared" si="0"/>
        <v>300</v>
      </c>
      <c r="H8">
        <f t="shared" si="0"/>
        <v>350</v>
      </c>
      <c r="I8">
        <f t="shared" si="0"/>
        <v>400</v>
      </c>
      <c r="J8">
        <f t="shared" si="0"/>
        <v>450</v>
      </c>
      <c r="K8">
        <f t="shared" si="0"/>
        <v>500</v>
      </c>
    </row>
    <row r="9" spans="1:11" x14ac:dyDescent="0.35">
      <c r="A9" t="s">
        <v>5</v>
      </c>
      <c r="B9" s="3">
        <f t="shared" ref="B9:K9" si="1">(B4*B6)/B8</f>
        <v>10000</v>
      </c>
      <c r="C9" s="3">
        <f t="shared" si="1"/>
        <v>5000</v>
      </c>
      <c r="D9" s="3">
        <f t="shared" si="1"/>
        <v>3333.3333333333335</v>
      </c>
      <c r="E9" s="3">
        <f t="shared" si="1"/>
        <v>2500</v>
      </c>
      <c r="F9" s="3">
        <f t="shared" si="1"/>
        <v>2000</v>
      </c>
      <c r="G9" s="3">
        <f t="shared" si="1"/>
        <v>1666.6666666666667</v>
      </c>
      <c r="H9" s="3">
        <f t="shared" si="1"/>
        <v>1428.5714285714287</v>
      </c>
      <c r="I9" s="3">
        <f t="shared" si="1"/>
        <v>1250</v>
      </c>
      <c r="J9" s="3">
        <f t="shared" si="1"/>
        <v>1111.1111111111111</v>
      </c>
      <c r="K9" s="3">
        <f t="shared" si="1"/>
        <v>1000</v>
      </c>
    </row>
    <row r="10" spans="1:11" x14ac:dyDescent="0.35">
      <c r="A10" t="s">
        <v>6</v>
      </c>
      <c r="B10" s="3">
        <f>(B5*B8*B7)/2</f>
        <v>625</v>
      </c>
      <c r="C10" s="3">
        <f t="shared" ref="C10:K10" si="2">(C5*C8*C7)/2</f>
        <v>1250</v>
      </c>
      <c r="D10" s="3">
        <f t="shared" si="2"/>
        <v>1875</v>
      </c>
      <c r="E10" s="3">
        <f t="shared" si="2"/>
        <v>2500</v>
      </c>
      <c r="F10" s="3">
        <f t="shared" si="2"/>
        <v>3125</v>
      </c>
      <c r="G10" s="3">
        <f t="shared" si="2"/>
        <v>3750</v>
      </c>
      <c r="H10" s="3">
        <f t="shared" si="2"/>
        <v>4375</v>
      </c>
      <c r="I10" s="3">
        <f t="shared" si="2"/>
        <v>5000</v>
      </c>
      <c r="J10" s="3">
        <f t="shared" si="2"/>
        <v>5625</v>
      </c>
      <c r="K10" s="3">
        <f t="shared" si="2"/>
        <v>6250</v>
      </c>
    </row>
    <row r="11" spans="1:11" x14ac:dyDescent="0.35">
      <c r="A11" s="2" t="s">
        <v>7</v>
      </c>
      <c r="B11" s="3">
        <f>B9+B10</f>
        <v>10625</v>
      </c>
      <c r="C11" s="3">
        <f t="shared" ref="C11:K11" si="3">C9+C10</f>
        <v>6250</v>
      </c>
      <c r="D11" s="3">
        <f t="shared" si="3"/>
        <v>5208.3333333333339</v>
      </c>
      <c r="E11" s="3">
        <f t="shared" si="3"/>
        <v>5000</v>
      </c>
      <c r="F11" s="3">
        <f t="shared" si="3"/>
        <v>5125</v>
      </c>
      <c r="G11" s="3">
        <f t="shared" si="3"/>
        <v>5416.666666666667</v>
      </c>
      <c r="H11" s="3">
        <f t="shared" si="3"/>
        <v>5803.5714285714284</v>
      </c>
      <c r="I11" s="3">
        <f t="shared" si="3"/>
        <v>6250</v>
      </c>
      <c r="J11" s="3">
        <f t="shared" si="3"/>
        <v>6736.1111111111113</v>
      </c>
      <c r="K11" s="3">
        <f t="shared" si="3"/>
        <v>7250</v>
      </c>
    </row>
    <row r="13" spans="1:11" x14ac:dyDescent="0.35">
      <c r="B13">
        <f>SQRT((2*B6*B4)/(B7*B5))</f>
        <v>200</v>
      </c>
      <c r="C13">
        <f t="shared" ref="C13:K13" si="4">SQRT((2*C6*C4)/(C7*C5))</f>
        <v>200</v>
      </c>
      <c r="D13">
        <f t="shared" si="4"/>
        <v>200</v>
      </c>
      <c r="E13">
        <f t="shared" si="4"/>
        <v>200</v>
      </c>
      <c r="F13">
        <f t="shared" si="4"/>
        <v>200</v>
      </c>
      <c r="G13">
        <f t="shared" si="4"/>
        <v>200</v>
      </c>
      <c r="H13">
        <f t="shared" si="4"/>
        <v>200</v>
      </c>
      <c r="I13">
        <f t="shared" si="4"/>
        <v>200</v>
      </c>
      <c r="J13">
        <f t="shared" si="4"/>
        <v>200</v>
      </c>
      <c r="K13">
        <f t="shared" si="4"/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FD69-02F0-41CB-9ED2-36CD8AC2CB7B}">
  <dimension ref="A1"/>
  <sheetViews>
    <sheetView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F922-FC59-4A55-99AA-BBD6A570C741}">
  <dimension ref="A1:P31"/>
  <sheetViews>
    <sheetView workbookViewId="0">
      <selection activeCell="G2" sqref="G2:H17"/>
    </sheetView>
  </sheetViews>
  <sheetFormatPr defaultRowHeight="14.5" x14ac:dyDescent="0.35"/>
  <cols>
    <col min="2" max="2" width="14.7265625" bestFit="1" customWidth="1"/>
    <col min="7" max="7" width="28.1796875" bestFit="1" customWidth="1"/>
    <col min="8" max="8" width="11.81640625" bestFit="1" customWidth="1"/>
  </cols>
  <sheetData>
    <row r="1" spans="1:16" x14ac:dyDescent="0.35">
      <c r="A1" t="s">
        <v>8</v>
      </c>
      <c r="B1" t="s">
        <v>11</v>
      </c>
    </row>
    <row r="2" spans="1:16" x14ac:dyDescent="0.35">
      <c r="A2">
        <f ca="1">RANDBETWEEN(10,30)</f>
        <v>29</v>
      </c>
      <c r="B2">
        <v>5</v>
      </c>
      <c r="G2" s="2" t="s">
        <v>9</v>
      </c>
    </row>
    <row r="3" spans="1:16" x14ac:dyDescent="0.35">
      <c r="A3">
        <f t="shared" ref="A3:A31" ca="1" si="0">RANDBETWEEN(10,30)</f>
        <v>23</v>
      </c>
    </row>
    <row r="4" spans="1:16" x14ac:dyDescent="0.35">
      <c r="A4">
        <f t="shared" ca="1" si="0"/>
        <v>26</v>
      </c>
      <c r="G4" t="s">
        <v>10</v>
      </c>
      <c r="H4">
        <f ca="1">AVERAGE(A2:A31)</f>
        <v>20.866666666666667</v>
      </c>
      <c r="I4" s="4">
        <f ca="1">H4</f>
        <v>20.866666666666667</v>
      </c>
      <c r="J4" s="4">
        <f t="shared" ref="J4:N4" ca="1" si="1">I4</f>
        <v>20.866666666666667</v>
      </c>
      <c r="K4" s="4">
        <f t="shared" ca="1" si="1"/>
        <v>20.866666666666667</v>
      </c>
      <c r="L4" s="4">
        <f t="shared" ca="1" si="1"/>
        <v>20.866666666666667</v>
      </c>
      <c r="M4" s="4">
        <f t="shared" ca="1" si="1"/>
        <v>20.866666666666667</v>
      </c>
      <c r="N4" s="4">
        <f t="shared" ca="1" si="1"/>
        <v>20.866666666666667</v>
      </c>
    </row>
    <row r="5" spans="1:16" x14ac:dyDescent="0.35">
      <c r="A5">
        <f t="shared" ca="1" si="0"/>
        <v>24</v>
      </c>
      <c r="G5" t="s">
        <v>12</v>
      </c>
      <c r="H5" s="4">
        <f ca="1">STDEV(A2:A31)</f>
        <v>6.5691721691934495</v>
      </c>
      <c r="I5" s="4">
        <f t="shared" ref="I5:N7" ca="1" si="2">H5</f>
        <v>6.5691721691934495</v>
      </c>
      <c r="J5" s="4">
        <f t="shared" ca="1" si="2"/>
        <v>6.5691721691934495</v>
      </c>
      <c r="K5" s="4">
        <f t="shared" ca="1" si="2"/>
        <v>6.5691721691934495</v>
      </c>
      <c r="L5" s="4">
        <f t="shared" ca="1" si="2"/>
        <v>6.5691721691934495</v>
      </c>
      <c r="M5" s="4">
        <f t="shared" ca="1" si="2"/>
        <v>6.5691721691934495</v>
      </c>
      <c r="N5" s="4">
        <f t="shared" ca="1" si="2"/>
        <v>6.5691721691934495</v>
      </c>
    </row>
    <row r="6" spans="1:16" x14ac:dyDescent="0.35">
      <c r="A6">
        <f t="shared" ca="1" si="0"/>
        <v>28</v>
      </c>
      <c r="G6" t="s">
        <v>13</v>
      </c>
      <c r="H6" s="4">
        <f>AVERAGE(B2:B31)</f>
        <v>5.666666666666667</v>
      </c>
      <c r="I6" s="4">
        <f t="shared" si="2"/>
        <v>5.666666666666667</v>
      </c>
      <c r="J6" s="4">
        <f t="shared" si="2"/>
        <v>5.666666666666667</v>
      </c>
      <c r="K6" s="4">
        <f t="shared" si="2"/>
        <v>5.666666666666667</v>
      </c>
      <c r="L6" s="4">
        <f t="shared" si="2"/>
        <v>5.666666666666667</v>
      </c>
      <c r="M6" s="4">
        <f t="shared" si="2"/>
        <v>5.666666666666667</v>
      </c>
      <c r="N6" s="4">
        <f t="shared" si="2"/>
        <v>5.666666666666667</v>
      </c>
    </row>
    <row r="7" spans="1:16" x14ac:dyDescent="0.35">
      <c r="A7">
        <f t="shared" ca="1" si="0"/>
        <v>17</v>
      </c>
      <c r="B7">
        <v>3</v>
      </c>
      <c r="G7" t="s">
        <v>14</v>
      </c>
      <c r="H7" s="4">
        <f>STDEV(B2:B31)</f>
        <v>1.5055453054181624</v>
      </c>
      <c r="I7" s="4">
        <f t="shared" si="2"/>
        <v>1.5055453054181624</v>
      </c>
      <c r="J7" s="4">
        <f t="shared" si="2"/>
        <v>1.5055453054181624</v>
      </c>
      <c r="K7" s="4">
        <f t="shared" si="2"/>
        <v>1.5055453054181624</v>
      </c>
      <c r="L7" s="4">
        <f t="shared" si="2"/>
        <v>1.5055453054181624</v>
      </c>
      <c r="M7" s="4">
        <f t="shared" si="2"/>
        <v>1.5055453054181624</v>
      </c>
      <c r="N7" s="4">
        <f t="shared" si="2"/>
        <v>1.5055453054181624</v>
      </c>
    </row>
    <row r="8" spans="1:16" x14ac:dyDescent="0.35">
      <c r="A8">
        <f t="shared" ca="1" si="0"/>
        <v>28</v>
      </c>
    </row>
    <row r="9" spans="1:16" ht="23.5" x14ac:dyDescent="0.55000000000000004">
      <c r="A9">
        <f t="shared" ca="1" si="0"/>
        <v>16</v>
      </c>
      <c r="G9" s="5" t="s">
        <v>15</v>
      </c>
      <c r="H9">
        <f ca="1">SQRT(H6*(H5^2) + (H4^2)*(H7^2))</f>
        <v>35.092540896385607</v>
      </c>
      <c r="I9">
        <f ca="1">SQRT(I6*(I5^2) + (I4^2)*(I7^2))</f>
        <v>35.092540896385607</v>
      </c>
      <c r="J9">
        <f t="shared" ref="I9:N9" ca="1" si="3">SQRT(J6*(J5^2) + (J4^2)*(J7^2))</f>
        <v>35.092540896385607</v>
      </c>
      <c r="K9">
        <f t="shared" ca="1" si="3"/>
        <v>35.092540896385607</v>
      </c>
      <c r="L9">
        <f t="shared" ca="1" si="3"/>
        <v>35.092540896385607</v>
      </c>
      <c r="M9">
        <f t="shared" ca="1" si="3"/>
        <v>35.092540896385607</v>
      </c>
      <c r="N9">
        <f t="shared" ca="1" si="3"/>
        <v>35.092540896385607</v>
      </c>
    </row>
    <row r="10" spans="1:16" x14ac:dyDescent="0.35">
      <c r="A10">
        <f t="shared" ca="1" si="0"/>
        <v>25</v>
      </c>
    </row>
    <row r="11" spans="1:16" x14ac:dyDescent="0.35">
      <c r="A11">
        <f t="shared" ca="1" si="0"/>
        <v>24</v>
      </c>
    </row>
    <row r="12" spans="1:16" x14ac:dyDescent="0.35">
      <c r="A12">
        <f t="shared" ca="1" si="0"/>
        <v>19</v>
      </c>
      <c r="B12">
        <v>7</v>
      </c>
      <c r="G12" t="s">
        <v>16</v>
      </c>
      <c r="H12" s="8">
        <v>0.95</v>
      </c>
      <c r="I12" s="8">
        <v>0.96</v>
      </c>
      <c r="J12" s="8">
        <v>0.97</v>
      </c>
      <c r="K12" s="8">
        <v>0.98</v>
      </c>
      <c r="L12" s="8">
        <v>0.995</v>
      </c>
      <c r="M12" s="8">
        <v>0.999</v>
      </c>
      <c r="N12" s="8">
        <v>0.99990000000000001</v>
      </c>
      <c r="O12" s="8"/>
      <c r="P12" s="8"/>
    </row>
    <row r="13" spans="1:16" x14ac:dyDescent="0.35">
      <c r="A13">
        <f t="shared" ca="1" si="0"/>
        <v>18</v>
      </c>
      <c r="G13" t="s">
        <v>17</v>
      </c>
      <c r="H13">
        <f>NORMSINV(H12)</f>
        <v>1.6448536269514715</v>
      </c>
      <c r="I13">
        <f t="shared" ref="I13:N13" si="4">NORMSINV(I12)</f>
        <v>1.7506860712521695</v>
      </c>
      <c r="J13">
        <f t="shared" si="4"/>
        <v>1.8807936081512504</v>
      </c>
      <c r="K13">
        <f t="shared" si="4"/>
        <v>2.0537489106318221</v>
      </c>
      <c r="L13">
        <f t="shared" si="4"/>
        <v>2.5758293035488999</v>
      </c>
      <c r="M13">
        <f t="shared" si="4"/>
        <v>3.0902323061678132</v>
      </c>
      <c r="N13">
        <f t="shared" si="4"/>
        <v>3.7190164854557084</v>
      </c>
    </row>
    <row r="14" spans="1:16" x14ac:dyDescent="0.35">
      <c r="A14">
        <f t="shared" ca="1" si="0"/>
        <v>10</v>
      </c>
    </row>
    <row r="15" spans="1:16" x14ac:dyDescent="0.35">
      <c r="A15">
        <f t="shared" ca="1" si="0"/>
        <v>28</v>
      </c>
    </row>
    <row r="16" spans="1:16" x14ac:dyDescent="0.35">
      <c r="A16">
        <f t="shared" ca="1" si="0"/>
        <v>11</v>
      </c>
    </row>
    <row r="17" spans="1:14" x14ac:dyDescent="0.35">
      <c r="A17">
        <f t="shared" ca="1" si="0"/>
        <v>10</v>
      </c>
      <c r="B17">
        <v>6</v>
      </c>
      <c r="G17" s="2" t="s">
        <v>19</v>
      </c>
      <c r="H17">
        <f ca="1">H13*H9</f>
        <v>57.722093172362712</v>
      </c>
      <c r="I17">
        <f t="shared" ref="I17:N17" ca="1" si="5">I13*I9</f>
        <v>61.436022552149403</v>
      </c>
      <c r="J17">
        <f t="shared" ca="1" si="5"/>
        <v>66.001826611708395</v>
      </c>
      <c r="K17">
        <f t="shared" ca="1" si="5"/>
        <v>72.071267637254607</v>
      </c>
      <c r="L17">
        <f t="shared" ca="1" si="5"/>
        <v>90.392395176898233</v>
      </c>
      <c r="M17">
        <f t="shared" ca="1" si="5"/>
        <v>108.44410358352599</v>
      </c>
      <c r="N17">
        <f t="shared" ca="1" si="5"/>
        <v>130.5097381101867</v>
      </c>
    </row>
    <row r="18" spans="1:14" ht="17.5" customHeight="1" x14ac:dyDescent="0.35">
      <c r="A18">
        <f t="shared" ca="1" si="0"/>
        <v>23</v>
      </c>
      <c r="G18" s="6" t="s">
        <v>18</v>
      </c>
    </row>
    <row r="19" spans="1:14" x14ac:dyDescent="0.35">
      <c r="A19">
        <f t="shared" ca="1" si="0"/>
        <v>30</v>
      </c>
      <c r="G19" s="7"/>
    </row>
    <row r="20" spans="1:14" x14ac:dyDescent="0.35">
      <c r="A20">
        <f t="shared" ca="1" si="0"/>
        <v>30</v>
      </c>
    </row>
    <row r="21" spans="1:14" x14ac:dyDescent="0.35">
      <c r="A21">
        <f t="shared" ca="1" si="0"/>
        <v>11</v>
      </c>
    </row>
    <row r="22" spans="1:14" x14ac:dyDescent="0.35">
      <c r="A22">
        <f t="shared" ca="1" si="0"/>
        <v>18</v>
      </c>
      <c r="B22">
        <v>7</v>
      </c>
    </row>
    <row r="23" spans="1:14" x14ac:dyDescent="0.35">
      <c r="A23">
        <f t="shared" ca="1" si="0"/>
        <v>25</v>
      </c>
    </row>
    <row r="24" spans="1:14" x14ac:dyDescent="0.35">
      <c r="A24">
        <f t="shared" ca="1" si="0"/>
        <v>22</v>
      </c>
    </row>
    <row r="25" spans="1:14" x14ac:dyDescent="0.35">
      <c r="A25">
        <f t="shared" ca="1" si="0"/>
        <v>24</v>
      </c>
    </row>
    <row r="26" spans="1:14" x14ac:dyDescent="0.35">
      <c r="A26">
        <f t="shared" ca="1" si="0"/>
        <v>12</v>
      </c>
    </row>
    <row r="27" spans="1:14" x14ac:dyDescent="0.35">
      <c r="A27">
        <f t="shared" ca="1" si="0"/>
        <v>19</v>
      </c>
      <c r="B27">
        <v>6</v>
      </c>
    </row>
    <row r="28" spans="1:14" x14ac:dyDescent="0.35">
      <c r="A28">
        <f t="shared" ca="1" si="0"/>
        <v>16</v>
      </c>
    </row>
    <row r="29" spans="1:14" x14ac:dyDescent="0.35">
      <c r="A29">
        <f t="shared" ca="1" si="0"/>
        <v>18</v>
      </c>
    </row>
    <row r="30" spans="1:14" x14ac:dyDescent="0.35">
      <c r="A30">
        <f t="shared" ca="1" si="0"/>
        <v>30</v>
      </c>
    </row>
    <row r="31" spans="1:14" x14ac:dyDescent="0.35">
      <c r="A31">
        <f t="shared" ca="1" si="0"/>
        <v>12</v>
      </c>
    </row>
  </sheetData>
  <mergeCells count="1">
    <mergeCell ref="G18:G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2CEE-B88F-486F-8141-7EECC6C886E9}">
  <dimension ref="A1:G31"/>
  <sheetViews>
    <sheetView workbookViewId="0">
      <selection activeCell="A2" sqref="A2:A6"/>
    </sheetView>
  </sheetViews>
  <sheetFormatPr defaultRowHeight="14.5" x14ac:dyDescent="0.35"/>
  <cols>
    <col min="1" max="1" width="9.81640625" customWidth="1"/>
    <col min="2" max="2" width="14.7265625" bestFit="1" customWidth="1"/>
    <col min="6" max="6" width="16.54296875" bestFit="1" customWidth="1"/>
    <col min="7" max="7" width="11.81640625" bestFit="1" customWidth="1"/>
  </cols>
  <sheetData>
    <row r="1" spans="1:7" x14ac:dyDescent="0.35">
      <c r="A1" t="s">
        <v>8</v>
      </c>
      <c r="B1" t="s">
        <v>11</v>
      </c>
    </row>
    <row r="2" spans="1:7" x14ac:dyDescent="0.35">
      <c r="A2">
        <f ca="1">RANDBETWEEN(10,30)</f>
        <v>11</v>
      </c>
      <c r="B2">
        <v>5</v>
      </c>
    </row>
    <row r="3" spans="1:7" x14ac:dyDescent="0.35">
      <c r="A3">
        <f t="shared" ref="A3:A31" ca="1" si="0">RANDBETWEEN(10,30)</f>
        <v>14</v>
      </c>
    </row>
    <row r="4" spans="1:7" x14ac:dyDescent="0.35">
      <c r="A4">
        <f t="shared" ca="1" si="0"/>
        <v>11</v>
      </c>
      <c r="F4" s="2" t="s">
        <v>10</v>
      </c>
      <c r="G4">
        <f ca="1">AVERAGE(A2:A31)</f>
        <v>20.2</v>
      </c>
    </row>
    <row r="5" spans="1:7" x14ac:dyDescent="0.35">
      <c r="A5">
        <f t="shared" ca="1" si="0"/>
        <v>19</v>
      </c>
      <c r="F5" s="2" t="s">
        <v>13</v>
      </c>
      <c r="G5">
        <f>AVERAGE(B2:B31)</f>
        <v>5.666666666666667</v>
      </c>
    </row>
    <row r="6" spans="1:7" x14ac:dyDescent="0.35">
      <c r="A6">
        <f t="shared" ca="1" si="0"/>
        <v>15</v>
      </c>
      <c r="F6" s="2"/>
    </row>
    <row r="7" spans="1:7" x14ac:dyDescent="0.35">
      <c r="A7">
        <f t="shared" ca="1" si="0"/>
        <v>28</v>
      </c>
      <c r="B7">
        <v>3</v>
      </c>
      <c r="F7" s="2" t="s">
        <v>13</v>
      </c>
      <c r="G7">
        <f ca="1">G4*G5</f>
        <v>114.46666666666667</v>
      </c>
    </row>
    <row r="8" spans="1:7" x14ac:dyDescent="0.35">
      <c r="A8">
        <f t="shared" ca="1" si="0"/>
        <v>14</v>
      </c>
    </row>
    <row r="9" spans="1:7" x14ac:dyDescent="0.35">
      <c r="A9">
        <f t="shared" ca="1" si="0"/>
        <v>23</v>
      </c>
    </row>
    <row r="10" spans="1:7" x14ac:dyDescent="0.35">
      <c r="A10">
        <f t="shared" ca="1" si="0"/>
        <v>14</v>
      </c>
    </row>
    <row r="11" spans="1:7" x14ac:dyDescent="0.35">
      <c r="A11">
        <f t="shared" ca="1" si="0"/>
        <v>24</v>
      </c>
    </row>
    <row r="12" spans="1:7" x14ac:dyDescent="0.35">
      <c r="A12">
        <f t="shared" ca="1" si="0"/>
        <v>18</v>
      </c>
      <c r="B12">
        <v>7</v>
      </c>
    </row>
    <row r="13" spans="1:7" x14ac:dyDescent="0.35">
      <c r="A13">
        <f t="shared" ca="1" si="0"/>
        <v>29</v>
      </c>
    </row>
    <row r="14" spans="1:7" x14ac:dyDescent="0.35">
      <c r="A14">
        <f t="shared" ca="1" si="0"/>
        <v>23</v>
      </c>
    </row>
    <row r="15" spans="1:7" x14ac:dyDescent="0.35">
      <c r="A15">
        <f t="shared" ca="1" si="0"/>
        <v>12</v>
      </c>
    </row>
    <row r="16" spans="1:7" x14ac:dyDescent="0.35">
      <c r="A16">
        <f t="shared" ca="1" si="0"/>
        <v>24</v>
      </c>
    </row>
    <row r="17" spans="1:2" x14ac:dyDescent="0.35">
      <c r="A17">
        <f t="shared" ca="1" si="0"/>
        <v>17</v>
      </c>
      <c r="B17">
        <v>6</v>
      </c>
    </row>
    <row r="18" spans="1:2" x14ac:dyDescent="0.35">
      <c r="A18">
        <f t="shared" ca="1" si="0"/>
        <v>27</v>
      </c>
    </row>
    <row r="19" spans="1:2" x14ac:dyDescent="0.35">
      <c r="A19">
        <f t="shared" ca="1" si="0"/>
        <v>24</v>
      </c>
    </row>
    <row r="20" spans="1:2" x14ac:dyDescent="0.35">
      <c r="A20">
        <f t="shared" ca="1" si="0"/>
        <v>19</v>
      </c>
    </row>
    <row r="21" spans="1:2" x14ac:dyDescent="0.35">
      <c r="A21">
        <f t="shared" ca="1" si="0"/>
        <v>20</v>
      </c>
    </row>
    <row r="22" spans="1:2" x14ac:dyDescent="0.35">
      <c r="A22">
        <f t="shared" ca="1" si="0"/>
        <v>17</v>
      </c>
      <c r="B22">
        <v>7</v>
      </c>
    </row>
    <row r="23" spans="1:2" x14ac:dyDescent="0.35">
      <c r="A23">
        <f t="shared" ca="1" si="0"/>
        <v>14</v>
      </c>
    </row>
    <row r="24" spans="1:2" x14ac:dyDescent="0.35">
      <c r="A24">
        <f t="shared" ca="1" si="0"/>
        <v>27</v>
      </c>
    </row>
    <row r="25" spans="1:2" x14ac:dyDescent="0.35">
      <c r="A25">
        <f t="shared" ca="1" si="0"/>
        <v>20</v>
      </c>
    </row>
    <row r="26" spans="1:2" x14ac:dyDescent="0.35">
      <c r="A26">
        <f t="shared" ca="1" si="0"/>
        <v>28</v>
      </c>
    </row>
    <row r="27" spans="1:2" x14ac:dyDescent="0.35">
      <c r="A27">
        <f t="shared" ca="1" si="0"/>
        <v>28</v>
      </c>
      <c r="B27">
        <v>6</v>
      </c>
    </row>
    <row r="28" spans="1:2" x14ac:dyDescent="0.35">
      <c r="A28">
        <f t="shared" ca="1" si="0"/>
        <v>25</v>
      </c>
    </row>
    <row r="29" spans="1:2" x14ac:dyDescent="0.35">
      <c r="A29">
        <f t="shared" ca="1" si="0"/>
        <v>24</v>
      </c>
    </row>
    <row r="30" spans="1:2" x14ac:dyDescent="0.35">
      <c r="A30">
        <f t="shared" ca="1" si="0"/>
        <v>17</v>
      </c>
    </row>
    <row r="31" spans="1:2" x14ac:dyDescent="0.35">
      <c r="A31">
        <f t="shared" ca="1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3E61-0B5F-4A72-BFC6-EEA8D2D231D9}">
  <dimension ref="A1:W32"/>
  <sheetViews>
    <sheetView tabSelected="1" topLeftCell="K1" workbookViewId="0">
      <selection activeCell="Q11" sqref="Q11"/>
    </sheetView>
  </sheetViews>
  <sheetFormatPr defaultRowHeight="14.5" x14ac:dyDescent="0.35"/>
  <cols>
    <col min="1" max="1" width="8.90625" bestFit="1" customWidth="1"/>
    <col min="2" max="2" width="14.7265625" bestFit="1" customWidth="1"/>
    <col min="3" max="3" width="8.81640625" bestFit="1" customWidth="1"/>
    <col min="4" max="4" width="14.7265625" bestFit="1" customWidth="1"/>
    <col min="5" max="5" width="8.81640625" bestFit="1" customWidth="1"/>
    <col min="6" max="6" width="14.7265625" bestFit="1" customWidth="1"/>
    <col min="7" max="7" width="9" bestFit="1" customWidth="1"/>
    <col min="8" max="8" width="14.7265625" bestFit="1" customWidth="1"/>
    <col min="10" max="10" width="14.7265625" bestFit="1" customWidth="1"/>
    <col min="12" max="12" width="26.1796875" customWidth="1"/>
    <col min="13" max="13" width="20.08984375" customWidth="1"/>
    <col min="14" max="14" width="8.90625" customWidth="1"/>
    <col min="15" max="15" width="20.08984375" customWidth="1"/>
    <col min="16" max="16" width="10.90625" customWidth="1"/>
    <col min="17" max="17" width="16.54296875" customWidth="1"/>
    <col min="19" max="19" width="14.54296875" customWidth="1"/>
    <col min="21" max="21" width="17.08984375" customWidth="1"/>
  </cols>
  <sheetData>
    <row r="1" spans="1:23" x14ac:dyDescent="0.35">
      <c r="A1" t="s">
        <v>20</v>
      </c>
      <c r="C1" t="s">
        <v>21</v>
      </c>
      <c r="E1" t="s">
        <v>22</v>
      </c>
      <c r="G1" t="s">
        <v>23</v>
      </c>
      <c r="I1" t="s">
        <v>24</v>
      </c>
    </row>
    <row r="2" spans="1:23" x14ac:dyDescent="0.35">
      <c r="A2" t="s">
        <v>8</v>
      </c>
      <c r="B2" t="s">
        <v>11</v>
      </c>
      <c r="C2" t="s">
        <v>8</v>
      </c>
      <c r="D2" t="s">
        <v>11</v>
      </c>
      <c r="E2" t="s">
        <v>8</v>
      </c>
      <c r="F2" t="s">
        <v>11</v>
      </c>
      <c r="G2" t="s">
        <v>8</v>
      </c>
      <c r="H2" t="s">
        <v>11</v>
      </c>
      <c r="I2" t="s">
        <v>8</v>
      </c>
      <c r="J2" t="s">
        <v>11</v>
      </c>
    </row>
    <row r="3" spans="1:23" x14ac:dyDescent="0.35">
      <c r="A3">
        <v>96</v>
      </c>
      <c r="B3">
        <v>3</v>
      </c>
      <c r="C3">
        <v>107</v>
      </c>
      <c r="D3">
        <v>4</v>
      </c>
      <c r="E3">
        <v>164</v>
      </c>
      <c r="F3">
        <v>7</v>
      </c>
      <c r="G3">
        <v>168</v>
      </c>
      <c r="H3">
        <v>8</v>
      </c>
      <c r="I3">
        <v>217</v>
      </c>
      <c r="J3">
        <v>11</v>
      </c>
    </row>
    <row r="4" spans="1:23" x14ac:dyDescent="0.35">
      <c r="A4">
        <v>98</v>
      </c>
      <c r="C4">
        <v>94</v>
      </c>
      <c r="E4">
        <v>156</v>
      </c>
      <c r="G4">
        <v>200</v>
      </c>
      <c r="I4">
        <v>190</v>
      </c>
    </row>
    <row r="5" spans="1:23" x14ac:dyDescent="0.35">
      <c r="A5">
        <v>103</v>
      </c>
      <c r="C5">
        <v>98</v>
      </c>
      <c r="E5">
        <v>161</v>
      </c>
      <c r="G5">
        <v>194</v>
      </c>
      <c r="I5">
        <v>184</v>
      </c>
      <c r="L5" s="2" t="s">
        <v>9</v>
      </c>
    </row>
    <row r="6" spans="1:23" x14ac:dyDescent="0.35">
      <c r="A6">
        <v>97</v>
      </c>
      <c r="C6">
        <v>100</v>
      </c>
      <c r="E6">
        <v>155</v>
      </c>
      <c r="G6">
        <v>177</v>
      </c>
      <c r="I6">
        <v>196</v>
      </c>
      <c r="M6" t="s">
        <v>20</v>
      </c>
      <c r="O6" t="s">
        <v>21</v>
      </c>
      <c r="Q6" t="s">
        <v>22</v>
      </c>
      <c r="S6" t="s">
        <v>23</v>
      </c>
      <c r="U6" t="s">
        <v>24</v>
      </c>
    </row>
    <row r="7" spans="1:23" x14ac:dyDescent="0.35">
      <c r="A7">
        <v>104</v>
      </c>
      <c r="C7">
        <v>95</v>
      </c>
      <c r="E7">
        <v>152</v>
      </c>
      <c r="G7">
        <v>172</v>
      </c>
      <c r="I7">
        <v>185</v>
      </c>
      <c r="L7" t="s">
        <v>10</v>
      </c>
      <c r="M7">
        <f>AVERAGE(A3:A32)</f>
        <v>100.1</v>
      </c>
      <c r="O7">
        <f>AVERAGE(C3:C32)</f>
        <v>99.1</v>
      </c>
      <c r="Q7">
        <f>AVERAGE(E3:E32)</f>
        <v>156</v>
      </c>
      <c r="S7">
        <f t="shared" ref="R7:S7" si="0">AVERAGE(G3:G32)</f>
        <v>179.86666666666667</v>
      </c>
      <c r="U7">
        <f t="shared" ref="U7" si="1">AVERAGE(I3:I32)</f>
        <v>202.1</v>
      </c>
    </row>
    <row r="8" spans="1:23" x14ac:dyDescent="0.35">
      <c r="A8">
        <v>96</v>
      </c>
      <c r="B8">
        <v>3</v>
      </c>
      <c r="C8">
        <v>106</v>
      </c>
      <c r="D8">
        <v>4</v>
      </c>
      <c r="E8">
        <v>155</v>
      </c>
      <c r="F8">
        <v>7</v>
      </c>
      <c r="G8">
        <v>195</v>
      </c>
      <c r="H8">
        <v>8</v>
      </c>
      <c r="I8">
        <v>208</v>
      </c>
      <c r="J8">
        <v>11</v>
      </c>
      <c r="L8" t="s">
        <v>12</v>
      </c>
      <c r="M8">
        <f>STDEV(A3:A32)</f>
        <v>3.0211895350832503</v>
      </c>
      <c r="O8">
        <f>STDEV(C3:C32)</f>
        <v>5.6161712322849313</v>
      </c>
      <c r="Q8">
        <f>STDEV(E3:E32)</f>
        <v>4.3151697133684568</v>
      </c>
      <c r="S8">
        <f t="shared" ref="R8:S8" si="2">STDEV(G3:G32)</f>
        <v>11.640397354674478</v>
      </c>
      <c r="U8">
        <f t="shared" ref="U8" si="3">STDEV(I3:I32)</f>
        <v>12.466091940775268</v>
      </c>
    </row>
    <row r="9" spans="1:23" x14ac:dyDescent="0.35">
      <c r="A9">
        <v>103</v>
      </c>
      <c r="C9">
        <v>102</v>
      </c>
      <c r="E9">
        <v>153</v>
      </c>
      <c r="G9">
        <v>193</v>
      </c>
      <c r="I9">
        <v>196</v>
      </c>
      <c r="L9" t="s">
        <v>13</v>
      </c>
      <c r="M9">
        <f>AVERAGE(B3:B32)</f>
        <v>2.5</v>
      </c>
      <c r="O9">
        <f>AVERAGE(D3:D32)</f>
        <v>4.166666666666667</v>
      </c>
      <c r="Q9">
        <f>AVERAGE(F3:F32)</f>
        <v>6.833333333333333</v>
      </c>
      <c r="S9">
        <f t="shared" ref="R9:S9" si="4">AVERAGE(H3:H32)</f>
        <v>8.8333333333333339</v>
      </c>
      <c r="U9">
        <f t="shared" ref="U9" si="5">AVERAGE(J3:J32)</f>
        <v>11.5</v>
      </c>
    </row>
    <row r="10" spans="1:23" x14ac:dyDescent="0.35">
      <c r="A10">
        <v>103</v>
      </c>
      <c r="C10">
        <v>104</v>
      </c>
      <c r="E10">
        <v>150</v>
      </c>
      <c r="G10">
        <v>191</v>
      </c>
      <c r="I10">
        <v>199</v>
      </c>
      <c r="L10" t="s">
        <v>14</v>
      </c>
      <c r="M10" s="4">
        <f>STDEV(B3:B32)</f>
        <v>0.54772255750516607</v>
      </c>
      <c r="N10" s="4"/>
      <c r="O10" s="4">
        <f>STDEV(D3:D32)</f>
        <v>0.40824829046386302</v>
      </c>
      <c r="P10" s="4"/>
      <c r="Q10" s="4">
        <f>STDEV(F3:F32)</f>
        <v>0.75277265270907845</v>
      </c>
      <c r="R10" s="4"/>
      <c r="S10" s="4">
        <f t="shared" ref="R10:S10" si="6">STDEV(H3:H32)</f>
        <v>0.98319208025017313</v>
      </c>
      <c r="T10" s="4"/>
      <c r="U10" s="4">
        <f t="shared" ref="U10" si="7">STDEV(J3:J32)</f>
        <v>1.2247448713915889</v>
      </c>
      <c r="V10" s="4"/>
      <c r="W10" s="4"/>
    </row>
    <row r="11" spans="1:23" x14ac:dyDescent="0.35">
      <c r="A11">
        <v>103</v>
      </c>
      <c r="C11">
        <v>95</v>
      </c>
      <c r="E11">
        <v>151</v>
      </c>
      <c r="G11">
        <v>182</v>
      </c>
      <c r="I11">
        <v>219</v>
      </c>
    </row>
    <row r="12" spans="1:23" ht="23.5" x14ac:dyDescent="0.55000000000000004">
      <c r="A12">
        <v>103</v>
      </c>
      <c r="C12">
        <v>90</v>
      </c>
      <c r="E12">
        <v>158</v>
      </c>
      <c r="G12">
        <v>181</v>
      </c>
      <c r="I12">
        <v>204</v>
      </c>
      <c r="L12" s="5" t="s">
        <v>15</v>
      </c>
      <c r="M12">
        <f>SQRT(M9*(M8^2) + (M7^2)*(M10^2))</f>
        <v>55.034734173222283</v>
      </c>
      <c r="O12">
        <f>SQRT(O9*(O8^2) + (O7^2)*(O10^2))</f>
        <v>42.050256603970567</v>
      </c>
      <c r="Q12">
        <f t="shared" ref="Q12:S12" si="8">SQRT(Q9*(Q8^2) + (Q7^2)*(Q10^2))</f>
        <v>117.97305361526526</v>
      </c>
      <c r="S12">
        <f t="shared" si="8"/>
        <v>180.19579267728486</v>
      </c>
      <c r="U12">
        <f t="shared" ref="T12:U12" si="9">SQRT(U9*(U8^2) + (U7^2)*(U10^2))</f>
        <v>251.10506696435337</v>
      </c>
    </row>
    <row r="13" spans="1:23" x14ac:dyDescent="0.35">
      <c r="A13">
        <v>99</v>
      </c>
      <c r="B13">
        <v>3</v>
      </c>
      <c r="C13">
        <v>107</v>
      </c>
      <c r="D13">
        <v>4</v>
      </c>
      <c r="E13">
        <v>159</v>
      </c>
      <c r="F13">
        <v>7</v>
      </c>
      <c r="G13">
        <v>161</v>
      </c>
      <c r="H13">
        <v>10</v>
      </c>
      <c r="I13">
        <v>215</v>
      </c>
      <c r="J13">
        <v>11</v>
      </c>
    </row>
    <row r="14" spans="1:23" x14ac:dyDescent="0.35">
      <c r="A14">
        <v>103</v>
      </c>
      <c r="C14">
        <v>103</v>
      </c>
      <c r="E14">
        <v>154</v>
      </c>
      <c r="G14">
        <v>189</v>
      </c>
      <c r="I14">
        <v>182</v>
      </c>
    </row>
    <row r="15" spans="1:23" x14ac:dyDescent="0.35">
      <c r="A15">
        <v>100</v>
      </c>
      <c r="C15">
        <v>90</v>
      </c>
      <c r="E15">
        <v>159</v>
      </c>
      <c r="G15">
        <v>171</v>
      </c>
      <c r="I15">
        <v>212</v>
      </c>
      <c r="L15" t="s">
        <v>16</v>
      </c>
      <c r="M15" s="8">
        <v>0.99</v>
      </c>
      <c r="N15" s="8"/>
      <c r="O15" s="8">
        <v>0.97499999999999998</v>
      </c>
      <c r="P15" s="8"/>
      <c r="Q15" s="8">
        <v>0.95</v>
      </c>
      <c r="R15" s="8"/>
      <c r="S15" s="8">
        <v>0.95</v>
      </c>
      <c r="T15" s="8"/>
      <c r="U15" s="8">
        <v>0.95</v>
      </c>
      <c r="V15" s="8"/>
      <c r="W15" s="8"/>
    </row>
    <row r="16" spans="1:23" x14ac:dyDescent="0.35">
      <c r="A16">
        <v>105</v>
      </c>
      <c r="C16">
        <v>104</v>
      </c>
      <c r="E16">
        <v>155</v>
      </c>
      <c r="G16">
        <v>174</v>
      </c>
      <c r="I16">
        <v>196</v>
      </c>
      <c r="L16" t="s">
        <v>17</v>
      </c>
      <c r="M16">
        <f>NORMSINV(M15)</f>
        <v>2.3263478740408408</v>
      </c>
      <c r="O16">
        <f>NORMSINV(O15)</f>
        <v>1.9599639845400536</v>
      </c>
      <c r="Q16">
        <f t="shared" ref="Q16" si="10">NORMSINV(Q15)</f>
        <v>1.6448536269514715</v>
      </c>
      <c r="S16">
        <f t="shared" ref="S16" si="11">NORMSINV(S15)</f>
        <v>1.6448536269514715</v>
      </c>
      <c r="U16">
        <f t="shared" ref="U16" si="12">NORMSINV(U15)</f>
        <v>1.6448536269514715</v>
      </c>
    </row>
    <row r="17" spans="1:21" x14ac:dyDescent="0.35">
      <c r="A17">
        <v>96</v>
      </c>
      <c r="C17">
        <v>103</v>
      </c>
      <c r="E17">
        <v>154</v>
      </c>
      <c r="G17">
        <v>163</v>
      </c>
      <c r="I17">
        <v>181</v>
      </c>
    </row>
    <row r="18" spans="1:21" x14ac:dyDescent="0.35">
      <c r="A18">
        <v>97</v>
      </c>
      <c r="B18">
        <v>2</v>
      </c>
      <c r="C18">
        <v>103</v>
      </c>
      <c r="D18">
        <v>4</v>
      </c>
      <c r="E18">
        <v>162</v>
      </c>
      <c r="F18">
        <v>8</v>
      </c>
      <c r="G18">
        <v>195</v>
      </c>
      <c r="H18">
        <v>9</v>
      </c>
      <c r="I18">
        <v>200</v>
      </c>
      <c r="J18">
        <v>13</v>
      </c>
    </row>
    <row r="19" spans="1:21" x14ac:dyDescent="0.35">
      <c r="A19">
        <v>103</v>
      </c>
      <c r="C19">
        <v>92</v>
      </c>
      <c r="E19">
        <v>158</v>
      </c>
      <c r="G19">
        <v>190</v>
      </c>
      <c r="I19">
        <v>210</v>
      </c>
    </row>
    <row r="20" spans="1:21" x14ac:dyDescent="0.35">
      <c r="A20">
        <v>100</v>
      </c>
      <c r="C20">
        <v>94</v>
      </c>
      <c r="E20">
        <v>164</v>
      </c>
      <c r="G20">
        <v>178</v>
      </c>
      <c r="I20">
        <v>213</v>
      </c>
      <c r="L20" s="2" t="s">
        <v>19</v>
      </c>
      <c r="M20">
        <f>M16*M12</f>
        <v>128.02993684227846</v>
      </c>
      <c r="O20">
        <f>O16*O12</f>
        <v>82.41698848444986</v>
      </c>
      <c r="Q20">
        <f t="shared" ref="Q20:S20" si="13">Q16*Q12</f>
        <v>194.04840512160948</v>
      </c>
      <c r="S20">
        <f t="shared" si="13"/>
        <v>296.3957031466274</v>
      </c>
      <c r="U20">
        <f t="shared" ref="T20:U20" si="14">U16*U12</f>
        <v>413.03108014220879</v>
      </c>
    </row>
    <row r="21" spans="1:21" x14ac:dyDescent="0.35">
      <c r="A21">
        <v>102</v>
      </c>
      <c r="C21">
        <v>108</v>
      </c>
      <c r="E21">
        <v>158</v>
      </c>
      <c r="G21">
        <v>198</v>
      </c>
      <c r="I21">
        <v>209</v>
      </c>
    </row>
    <row r="22" spans="1:21" x14ac:dyDescent="0.35">
      <c r="A22">
        <v>100</v>
      </c>
      <c r="C22">
        <v>104</v>
      </c>
      <c r="E22">
        <v>154</v>
      </c>
      <c r="G22">
        <v>166</v>
      </c>
      <c r="I22">
        <v>208</v>
      </c>
      <c r="L22" s="2" t="s">
        <v>33</v>
      </c>
      <c r="M22">
        <f>M7*M9</f>
        <v>250.25</v>
      </c>
      <c r="N22">
        <f t="shared" ref="N22:U22" si="15">N7*N9</f>
        <v>0</v>
      </c>
      <c r="O22">
        <f t="shared" si="15"/>
        <v>412.91666666666669</v>
      </c>
      <c r="P22">
        <f t="shared" si="15"/>
        <v>0</v>
      </c>
      <c r="Q22">
        <f t="shared" si="15"/>
        <v>1066</v>
      </c>
      <c r="R22">
        <f t="shared" si="15"/>
        <v>0</v>
      </c>
      <c r="S22">
        <f t="shared" si="15"/>
        <v>1588.8222222222223</v>
      </c>
      <c r="T22">
        <f t="shared" si="15"/>
        <v>0</v>
      </c>
      <c r="U22">
        <f t="shared" si="15"/>
        <v>2324.15</v>
      </c>
    </row>
    <row r="23" spans="1:21" x14ac:dyDescent="0.35">
      <c r="A23">
        <v>97</v>
      </c>
      <c r="B23">
        <v>2</v>
      </c>
      <c r="C23">
        <v>100</v>
      </c>
      <c r="D23">
        <v>5</v>
      </c>
      <c r="E23">
        <v>162</v>
      </c>
      <c r="F23">
        <v>6</v>
      </c>
      <c r="G23">
        <v>187</v>
      </c>
      <c r="H23">
        <v>8</v>
      </c>
      <c r="I23">
        <v>191</v>
      </c>
      <c r="J23">
        <v>10</v>
      </c>
    </row>
    <row r="24" spans="1:21" x14ac:dyDescent="0.35">
      <c r="A24">
        <v>99</v>
      </c>
      <c r="C24">
        <v>94</v>
      </c>
      <c r="E24">
        <v>159</v>
      </c>
      <c r="G24">
        <v>166</v>
      </c>
      <c r="I24">
        <v>216</v>
      </c>
    </row>
    <row r="25" spans="1:21" x14ac:dyDescent="0.35">
      <c r="A25">
        <v>95</v>
      </c>
      <c r="C25">
        <v>93</v>
      </c>
      <c r="E25">
        <v>152</v>
      </c>
      <c r="G25">
        <v>186</v>
      </c>
      <c r="I25">
        <v>199</v>
      </c>
    </row>
    <row r="26" spans="1:21" x14ac:dyDescent="0.35">
      <c r="A26">
        <v>99</v>
      </c>
      <c r="C26">
        <v>106</v>
      </c>
      <c r="E26">
        <v>163</v>
      </c>
      <c r="G26">
        <v>167</v>
      </c>
      <c r="I26">
        <v>188</v>
      </c>
    </row>
    <row r="27" spans="1:21" x14ac:dyDescent="0.35">
      <c r="A27">
        <v>102</v>
      </c>
      <c r="C27">
        <v>102</v>
      </c>
      <c r="E27">
        <v>150</v>
      </c>
      <c r="G27">
        <v>172</v>
      </c>
      <c r="I27">
        <v>183</v>
      </c>
    </row>
    <row r="28" spans="1:21" x14ac:dyDescent="0.35">
      <c r="A28">
        <v>105</v>
      </c>
      <c r="B28">
        <v>2</v>
      </c>
      <c r="C28">
        <v>102</v>
      </c>
      <c r="D28">
        <v>4</v>
      </c>
      <c r="E28">
        <v>153</v>
      </c>
      <c r="F28">
        <v>6</v>
      </c>
      <c r="G28">
        <v>182</v>
      </c>
      <c r="H28">
        <v>10</v>
      </c>
      <c r="I28">
        <v>219</v>
      </c>
      <c r="J28">
        <v>13</v>
      </c>
    </row>
    <row r="29" spans="1:21" x14ac:dyDescent="0.35">
      <c r="A29">
        <v>100</v>
      </c>
      <c r="C29">
        <v>94</v>
      </c>
      <c r="E29">
        <v>154</v>
      </c>
      <c r="G29">
        <v>176</v>
      </c>
      <c r="I29">
        <v>217</v>
      </c>
    </row>
    <row r="30" spans="1:21" x14ac:dyDescent="0.35">
      <c r="A30">
        <v>96</v>
      </c>
      <c r="C30">
        <v>93</v>
      </c>
      <c r="E30">
        <v>153</v>
      </c>
      <c r="G30">
        <v>169</v>
      </c>
      <c r="I30">
        <v>205</v>
      </c>
    </row>
    <row r="31" spans="1:21" x14ac:dyDescent="0.35">
      <c r="A31">
        <v>101</v>
      </c>
      <c r="C31">
        <v>93</v>
      </c>
      <c r="E31">
        <v>152</v>
      </c>
      <c r="G31">
        <v>166</v>
      </c>
      <c r="I31">
        <v>219</v>
      </c>
    </row>
    <row r="32" spans="1:21" x14ac:dyDescent="0.35">
      <c r="A32">
        <v>98</v>
      </c>
      <c r="C32">
        <v>97</v>
      </c>
      <c r="E32">
        <v>150</v>
      </c>
      <c r="G32">
        <v>187</v>
      </c>
      <c r="I32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36A4-2C30-48EF-A03E-23C456F1EDC4}">
  <dimension ref="C3:I15"/>
  <sheetViews>
    <sheetView workbookViewId="0">
      <selection activeCell="H13" sqref="H13"/>
    </sheetView>
  </sheetViews>
  <sheetFormatPr defaultRowHeight="14.5" x14ac:dyDescent="0.35"/>
  <cols>
    <col min="4" max="4" width="12.54296875" customWidth="1"/>
    <col min="5" max="5" width="12.90625" bestFit="1" customWidth="1"/>
    <col min="6" max="6" width="16.453125" customWidth="1"/>
    <col min="7" max="7" width="18.08984375" customWidth="1"/>
    <col min="8" max="8" width="15.6328125" customWidth="1"/>
    <col min="9" max="9" width="18.54296875" customWidth="1"/>
  </cols>
  <sheetData>
    <row r="3" spans="3:9" ht="15" thickBot="1" x14ac:dyDescent="0.4"/>
    <row r="4" spans="3:9" ht="26.5" thickBot="1" x14ac:dyDescent="0.4">
      <c r="E4" s="9" t="s">
        <v>20</v>
      </c>
      <c r="F4" s="9" t="s">
        <v>21</v>
      </c>
      <c r="G4" s="9" t="s">
        <v>22</v>
      </c>
      <c r="H4" s="9" t="s">
        <v>23</v>
      </c>
      <c r="I4" s="9" t="s">
        <v>24</v>
      </c>
    </row>
    <row r="5" spans="3:9" ht="15" thickBot="1" x14ac:dyDescent="0.4">
      <c r="D5" s="10" t="s">
        <v>26</v>
      </c>
      <c r="E5" s="10">
        <v>75000</v>
      </c>
      <c r="F5" s="10">
        <v>10000</v>
      </c>
      <c r="G5" s="10">
        <v>20000</v>
      </c>
      <c r="H5" s="10">
        <v>45000</v>
      </c>
      <c r="I5" s="10">
        <v>100000</v>
      </c>
    </row>
    <row r="6" spans="3:9" ht="15" thickBot="1" x14ac:dyDescent="0.4">
      <c r="D6" s="10" t="s">
        <v>27</v>
      </c>
      <c r="E6" s="12">
        <v>20</v>
      </c>
      <c r="F6" s="12">
        <v>50</v>
      </c>
      <c r="G6" s="12">
        <v>8000</v>
      </c>
      <c r="H6" s="12">
        <v>4</v>
      </c>
      <c r="I6" s="12">
        <v>62.5</v>
      </c>
    </row>
    <row r="7" spans="3:9" ht="15" thickBot="1" x14ac:dyDescent="0.4">
      <c r="D7" s="10" t="s">
        <v>28</v>
      </c>
      <c r="E7" s="12">
        <v>30</v>
      </c>
      <c r="F7" s="12">
        <v>80</v>
      </c>
      <c r="G7" s="12">
        <v>300</v>
      </c>
      <c r="H7" s="12">
        <v>40</v>
      </c>
      <c r="I7" s="12">
        <v>200</v>
      </c>
    </row>
    <row r="8" spans="3:9" ht="15" thickBot="1" x14ac:dyDescent="0.4">
      <c r="D8" s="10" t="s">
        <v>29</v>
      </c>
      <c r="E8" s="11">
        <v>0.22500000000000001</v>
      </c>
      <c r="F8" s="11">
        <v>0.2</v>
      </c>
      <c r="G8" s="11">
        <v>0.15</v>
      </c>
      <c r="H8" s="11">
        <v>0.22500000000000001</v>
      </c>
      <c r="I8" s="11">
        <v>0.25</v>
      </c>
    </row>
    <row r="11" spans="3:9" x14ac:dyDescent="0.35">
      <c r="C11" t="s">
        <v>25</v>
      </c>
      <c r="E11">
        <f>SQRT((2*E5*E7)/(E6*E8))</f>
        <v>1000</v>
      </c>
      <c r="F11">
        <f t="shared" ref="F11:I11" si="0">SQRT((2*F5*F7)/(F6*F8))</f>
        <v>400</v>
      </c>
      <c r="G11">
        <f t="shared" si="0"/>
        <v>100</v>
      </c>
      <c r="H11">
        <f t="shared" si="0"/>
        <v>2000</v>
      </c>
      <c r="I11">
        <f t="shared" si="0"/>
        <v>1600</v>
      </c>
    </row>
    <row r="13" spans="3:9" x14ac:dyDescent="0.35">
      <c r="D13" t="s">
        <v>30</v>
      </c>
      <c r="E13" s="13">
        <f>((E5/E11)*E7)</f>
        <v>2250</v>
      </c>
      <c r="F13" s="13">
        <f t="shared" ref="F13:I13" si="1">((F5/F11)*F7)</f>
        <v>2000</v>
      </c>
      <c r="G13" s="13">
        <f t="shared" si="1"/>
        <v>60000</v>
      </c>
      <c r="H13" s="13">
        <f>((H5/H11)*H7)</f>
        <v>900</v>
      </c>
      <c r="I13" s="13">
        <f t="shared" si="1"/>
        <v>12500</v>
      </c>
    </row>
    <row r="14" spans="3:9" x14ac:dyDescent="0.35">
      <c r="D14" t="s">
        <v>31</v>
      </c>
      <c r="E14" s="13">
        <f>(E11*E8*E6)/2</f>
        <v>2250</v>
      </c>
      <c r="F14" s="13">
        <f t="shared" ref="F14:I14" si="2">(F11*F8*F6)/2</f>
        <v>2000</v>
      </c>
      <c r="G14" s="13">
        <f t="shared" si="2"/>
        <v>60000</v>
      </c>
      <c r="H14" s="13">
        <f t="shared" si="2"/>
        <v>900</v>
      </c>
      <c r="I14" s="13">
        <f t="shared" si="2"/>
        <v>12500</v>
      </c>
    </row>
    <row r="15" spans="3:9" x14ac:dyDescent="0.35">
      <c r="D15" t="s">
        <v>32</v>
      </c>
      <c r="E15" s="13">
        <f>E13+E14</f>
        <v>4500</v>
      </c>
      <c r="F15" s="13">
        <f t="shared" ref="F15:I15" si="3">F13+F14</f>
        <v>4000</v>
      </c>
      <c r="G15" s="13">
        <f t="shared" si="3"/>
        <v>120000</v>
      </c>
      <c r="H15" s="13">
        <f t="shared" si="3"/>
        <v>1800</v>
      </c>
      <c r="I15" s="13">
        <f t="shared" si="3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EOI</vt:lpstr>
      <vt:lpstr>Safety Stock</vt:lpstr>
      <vt:lpstr>Lecture Safety Stock</vt:lpstr>
      <vt:lpstr>Kanban</vt:lpstr>
      <vt:lpstr>Quiz Safety Stock Data</vt:lpstr>
      <vt:lpstr>EOQ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dinesh reddy maluchuru</dc:creator>
  <cp:lastModifiedBy>sai dinesh reddy</cp:lastModifiedBy>
  <dcterms:created xsi:type="dcterms:W3CDTF">2020-11-11T15:17:01Z</dcterms:created>
  <dcterms:modified xsi:type="dcterms:W3CDTF">2020-11-17T21:16:16Z</dcterms:modified>
</cp:coreProperties>
</file>