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My Excel Works and projects\sales_analysis\"/>
    </mc:Choice>
  </mc:AlternateContent>
  <xr:revisionPtr revIDLastSave="0" documentId="13_ncr:1_{4038C1D0-757E-4D1A-B1F6-15366A1EDA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vot-table-cal-1" sheetId="3" r:id="rId1"/>
    <sheet name="main-cal_data" sheetId="1" r:id="rId2"/>
    <sheet name="main-practicie-datasheet" sheetId="4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I27" i="1"/>
  <c r="K2" i="1"/>
  <c r="H27" i="1"/>
  <c r="E27" i="1"/>
  <c r="I29" i="1" a="1"/>
  <c r="I29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D27" i="1"/>
  <c r="C27" i="1"/>
  <c r="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<sst xmlns="http://schemas.openxmlformats.org/spreadsheetml/2006/main" count="181" uniqueCount="49">
  <si>
    <t>Product</t>
  </si>
  <si>
    <t>Category</t>
  </si>
  <si>
    <t>Region</t>
  </si>
  <si>
    <t>Sales</t>
  </si>
  <si>
    <t>Quantity</t>
  </si>
  <si>
    <t>Discount</t>
  </si>
  <si>
    <t>Profit</t>
  </si>
  <si>
    <t>OrderDate</t>
  </si>
  <si>
    <t>Headphones</t>
  </si>
  <si>
    <t>Smartwatch</t>
  </si>
  <si>
    <t>Tablet</t>
  </si>
  <si>
    <t>Mobile</t>
  </si>
  <si>
    <t>Laptop</t>
  </si>
  <si>
    <t>Accessories</t>
  </si>
  <si>
    <t>Electronics</t>
  </si>
  <si>
    <t>West</t>
  </si>
  <si>
    <t>East</t>
  </si>
  <si>
    <t>North</t>
  </si>
  <si>
    <t>South</t>
  </si>
  <si>
    <t>Average profit</t>
  </si>
  <si>
    <t>Highest Sales</t>
  </si>
  <si>
    <t>Total Sales</t>
  </si>
  <si>
    <t>West_Zone_order</t>
  </si>
  <si>
    <t>Total_sales_discount</t>
  </si>
  <si>
    <t>Grand Total</t>
  </si>
  <si>
    <t>Average of Sales</t>
  </si>
  <si>
    <t>Product_Wise_Profit</t>
  </si>
  <si>
    <t>Sum of Profit</t>
  </si>
  <si>
    <t>Profit Margin</t>
  </si>
  <si>
    <t>ID</t>
  </si>
  <si>
    <t>Top3 Sales</t>
  </si>
  <si>
    <t>Jan</t>
  </si>
  <si>
    <t>Feb</t>
  </si>
  <si>
    <t>Mar</t>
  </si>
  <si>
    <t>May</t>
  </si>
  <si>
    <t>Jun</t>
  </si>
  <si>
    <t>Sep</t>
  </si>
  <si>
    <t>Apr</t>
  </si>
  <si>
    <t>Jul</t>
  </si>
  <si>
    <t>Aug</t>
  </si>
  <si>
    <t>Oct</t>
  </si>
  <si>
    <t>Sum of Sales</t>
  </si>
  <si>
    <t>Month</t>
  </si>
  <si>
    <t>Products</t>
  </si>
  <si>
    <t>Order_for_laptop</t>
  </si>
  <si>
    <t>Total_profit_margin</t>
  </si>
  <si>
    <t>Sales Conditon</t>
  </si>
  <si>
    <t>Sales Rank</t>
  </si>
  <si>
    <t>Count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</si>
</sst>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auto="1"/>
      </right>
      <top style="thin">
        <color theme="8" tint="0.79998168889431442"/>
      </top>
      <bottom style="thin">
        <color auto="1"/>
      </bottom>
      <diagonal/>
    </border>
    <border>
      <left style="thin">
        <color auto="1"/>
      </left>
      <right style="thin">
        <color theme="8" tint="0.79998168889431442"/>
      </right>
      <top style="thin">
        <color theme="8" tint="0.79998168889431442"/>
      </top>
      <bottom style="thin">
        <color auto="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/>
      <top/>
      <bottom/>
      <diagonal/>
    </border>
    <border>
      <left/>
      <right style="thin">
        <color theme="8" tint="0.79998168889431442"/>
      </right>
      <top/>
      <bottom/>
      <diagonal/>
    </border>
    <border>
      <left style="thin">
        <color theme="8" tint="0.79998168889431442"/>
      </left>
      <right/>
      <top/>
      <bottom style="thin">
        <color theme="8" tint="0.79998168889431442"/>
      </bottom>
      <diagonal/>
    </border>
    <border>
      <left/>
      <right style="thin">
        <color theme="8" tint="0.79998168889431442"/>
      </right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/>
      <right/>
      <top/>
      <bottom style="thin">
        <color theme="8" tint="0.7999816888943144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  <xf numFmtId="0" fontId="5" fillId="0" borderId="0" xfId="0" applyFont="1"/>
    <xf numFmtId="0" fontId="4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9" fontId="0" fillId="0" borderId="1" xfId="1" applyFont="1" applyFill="1" applyBorder="1" applyAlignment="1">
      <alignment horizontal="center" vertical="top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4" borderId="4" xfId="0" applyFont="1" applyFill="1" applyBorder="1"/>
    <xf numFmtId="0" fontId="4" fillId="4" borderId="7" xfId="0" applyFont="1" applyFill="1" applyBorder="1"/>
    <xf numFmtId="0" fontId="4" fillId="4" borderId="7" xfId="0" applyNumberFormat="1" applyFont="1" applyFill="1" applyBorder="1"/>
    <xf numFmtId="0" fontId="4" fillId="4" borderId="8" xfId="0" applyFont="1" applyFill="1" applyBorder="1"/>
    <xf numFmtId="0" fontId="4" fillId="4" borderId="8" xfId="0" applyNumberFormat="1" applyFont="1" applyFill="1" applyBorder="1"/>
    <xf numFmtId="0" fontId="4" fillId="4" borderId="9" xfId="0" applyFont="1" applyFill="1" applyBorder="1"/>
    <xf numFmtId="165" fontId="4" fillId="4" borderId="8" xfId="0" applyNumberFormat="1" applyFont="1" applyFill="1" applyBorder="1"/>
    <xf numFmtId="0" fontId="4" fillId="4" borderId="9" xfId="0" applyNumberFormat="1" applyFont="1" applyFill="1" applyBorder="1"/>
    <xf numFmtId="0" fontId="4" fillId="4" borderId="7" xfId="0" applyFont="1" applyFill="1" applyBorder="1" applyAlignment="1">
      <alignment horizontal="left"/>
    </xf>
    <xf numFmtId="0" fontId="4" fillId="4" borderId="16" xfId="0" applyFont="1" applyFill="1" applyBorder="1"/>
    <xf numFmtId="0" fontId="4" fillId="4" borderId="11" xfId="0" applyFont="1" applyFill="1" applyBorder="1"/>
    <xf numFmtId="0" fontId="4" fillId="4" borderId="8" xfId="0" applyFont="1" applyFill="1" applyBorder="1" applyAlignment="1">
      <alignment horizontal="left"/>
    </xf>
    <xf numFmtId="0" fontId="4" fillId="4" borderId="10" xfId="0" applyNumberFormat="1" applyFont="1" applyFill="1" applyBorder="1"/>
    <xf numFmtId="0" fontId="4" fillId="4" borderId="16" xfId="0" applyNumberFormat="1" applyFont="1" applyFill="1" applyBorder="1"/>
    <xf numFmtId="0" fontId="4" fillId="4" borderId="11" xfId="0" applyNumberFormat="1" applyFont="1" applyFill="1" applyBorder="1"/>
    <xf numFmtId="0" fontId="4" fillId="4" borderId="12" xfId="0" applyNumberFormat="1" applyFont="1" applyFill="1" applyBorder="1"/>
    <xf numFmtId="0" fontId="4" fillId="4" borderId="0" xfId="0" applyNumberFormat="1" applyFont="1" applyFill="1" applyBorder="1"/>
    <xf numFmtId="0" fontId="4" fillId="4" borderId="13" xfId="0" applyNumberFormat="1" applyFont="1" applyFill="1" applyBorder="1"/>
    <xf numFmtId="0" fontId="4" fillId="4" borderId="9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4" xfId="0" applyNumberFormat="1" applyFont="1" applyFill="1" applyBorder="1"/>
    <xf numFmtId="0" fontId="4" fillId="4" borderId="17" xfId="0" applyNumberFormat="1" applyFont="1" applyFill="1" applyBorder="1"/>
    <xf numFmtId="0" fontId="4" fillId="4" borderId="15" xfId="0" applyNumberFormat="1" applyFont="1" applyFill="1" applyBorder="1"/>
  </cellXfs>
  <cellStyles count="2">
    <cellStyle name="Normal" xfId="0" builtinId="0"/>
    <cellStyle name="Percent" xfId="1" builtinId="5"/>
  </cellStyles>
  <dxfs count="86"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65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[sales_analysis_dataset.xlsx]pivot-table-cal-1!PivotTable1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'pivot-table-cal-1'!$B$3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792-4F61-87D9-8F950B3E13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92-4F61-87D9-8F950B3E13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792-4F61-87D9-8F950B3E13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792-4F61-87D9-8F950B3E13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'pivot-table-cal-1'!$A$4:$A$8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</c:strCache>
            </c:strRef>
          </c:cat>
          <c:val>
            <c:numRef>
              <c:f>'pivot-table-cal-1'!$B$4:$B$8</c:f>
              <c:numCache>
                <c:formatCode>General</c:formatCode>
                <c:ptCount val="4"/>
                <c:pt idx="0">
                  <c:v>30999.200000000001</c:v>
                </c:pt>
                <c:pt idx="1">
                  <c:v>26826.6</c:v>
                </c:pt>
                <c:pt idx="2">
                  <c:v>25830.75</c:v>
                </c:pt>
                <c:pt idx="3">
                  <c:v>18928.166666666668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2-4F61-87D9-8F950B3E13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[sales_analysis_dataset.xlsx]pivot-table-cal-1!PivotTable2</c:name>
    <c:fmtId val="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'pivot-table-cal-1'!$B$13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'pivot-table-cal-1'!$A$14:$A$19</c:f>
              <c:strCache>
                <c:ptCount val="5"/>
                <c:pt idx="0">
                  <c:v>Smartwatch</c:v>
                </c:pt>
                <c:pt idx="1">
                  <c:v>Tablet</c:v>
                </c:pt>
                <c:pt idx="2">
                  <c:v>Headphones</c:v>
                </c:pt>
                <c:pt idx="3">
                  <c:v>Mobile</c:v>
                </c:pt>
                <c:pt idx="4">
                  <c:v>Laptop</c:v>
                </c:pt>
              </c:strCache>
            </c:strRef>
          </c:cat>
          <c:val>
            <c:numRef>
              <c:f>'pivot-table-cal-1'!$B$14:$B$19</c:f>
              <c:numCache>
                <c:formatCode>General</c:formatCode>
                <c:ptCount val="5"/>
                <c:pt idx="0">
                  <c:v>51543</c:v>
                </c:pt>
                <c:pt idx="1">
                  <c:v>47750</c:v>
                </c:pt>
                <c:pt idx="2">
                  <c:v>37070</c:v>
                </c:pt>
                <c:pt idx="3">
                  <c:v>23906</c:v>
                </c:pt>
                <c:pt idx="4">
                  <c:v>7910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B-4EE2-B5E7-AF5BD8BD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4973215"/>
        <c:axId val="764966975"/>
      </c:barChart>
      <c:catAx>
        <c:axId val="76497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66975"/>
        <c:crosses val="autoZero"/>
        <c:auto val="1"/>
        <c:lblAlgn val="ctr"/>
        <c:lblOffset val="100"/>
        <c:noMultiLvlLbl val="0"/>
      </c:catAx>
      <c:valAx>
        <c:axId val="7649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[sales_analysis_dataset.xlsx]pivot-table-cal-1!PivotTable3</c:name>
    <c:fmtId val="19"/>
  </c:pivotSource>
  <c:chart>
    <c:autoTitleDeleted val="1"/>
    <c:pivotFmts>
      <c:pivotFmt>
        <c:idx val="0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3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'pivot-table-cal-1'!$L$14</c:f>
              <c:strCache>
                <c:ptCount val="1"/>
                <c:pt idx="0">
                  <c:v>Count of Quantity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'pivot-table-cal-1'!$K$15:$K$24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'pivot-table-cal-1'!$L$15:$L$24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B-46A9-9938-96046F40D0C2}"/>
            </c:ext>
          </c:extLst>
        </c:ser>
        <c:ser>
          <c:idx val="1"/>
          <c:order val="1"/>
          <c:tx>
            <c:strRef>
              <c:f>'pivot-table-cal-1'!$M$14</c:f>
              <c:strCache>
                <c:ptCount val="1"/>
                <c:pt idx="0">
                  <c:v>Sum of Sales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'pivot-table-cal-1'!$K$15:$K$24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'pivot-table-cal-1'!$M$15:$M$24</c:f>
              <c:numCache>
                <c:formatCode>General</c:formatCode>
                <c:ptCount val="10"/>
                <c:pt idx="0">
                  <c:v>64992</c:v>
                </c:pt>
                <c:pt idx="1">
                  <c:v>22159</c:v>
                </c:pt>
                <c:pt idx="2">
                  <c:v>95968</c:v>
                </c:pt>
                <c:pt idx="3">
                  <c:v>60461</c:v>
                </c:pt>
                <c:pt idx="4">
                  <c:v>47059</c:v>
                </c:pt>
                <c:pt idx="5">
                  <c:v>53396</c:v>
                </c:pt>
                <c:pt idx="6">
                  <c:v>22674</c:v>
                </c:pt>
                <c:pt idx="7">
                  <c:v>66990</c:v>
                </c:pt>
                <c:pt idx="8">
                  <c:v>60449</c:v>
                </c:pt>
                <c:pt idx="9">
                  <c:v>11873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D8-4BFF-BFFC-A792C1F01C5E}"/>
            </c:ext>
          </c:extLst>
        </c:ser>
        <c:ser>
          <c:idx val="2"/>
          <c:order val="2"/>
          <c:tx>
            <c:strRef>
              <c:f>'pivot-table-cal-1'!$N$14</c:f>
              <c:strCache>
                <c:ptCount val="1"/>
                <c:pt idx="0">
                  <c:v>Sum of Profit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'pivot-table-cal-1'!$K$15:$K$24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'pivot-table-cal-1'!$N$15:$N$24</c:f>
              <c:numCache>
                <c:formatCode>General</c:formatCode>
                <c:ptCount val="10"/>
                <c:pt idx="0">
                  <c:v>26109</c:v>
                </c:pt>
                <c:pt idx="1">
                  <c:v>3454</c:v>
                </c:pt>
                <c:pt idx="2">
                  <c:v>22833</c:v>
                </c:pt>
                <c:pt idx="3">
                  <c:v>15696</c:v>
                </c:pt>
                <c:pt idx="4">
                  <c:v>25972</c:v>
                </c:pt>
                <c:pt idx="5">
                  <c:v>23883</c:v>
                </c:pt>
                <c:pt idx="6">
                  <c:v>16722</c:v>
                </c:pt>
                <c:pt idx="7">
                  <c:v>10413</c:v>
                </c:pt>
                <c:pt idx="8">
                  <c:v>9412</c:v>
                </c:pt>
                <c:pt idx="9">
                  <c:v>13685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D8-4BFF-BFFC-A792C1F01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559759"/>
        <c:axId val="768557679"/>
      </c:lineChart>
      <c:catAx>
        <c:axId val="7685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57679"/>
        <c:crosses val="autoZero"/>
        <c:auto val="1"/>
        <c:lblAlgn val="ctr"/>
        <c:lblOffset val="100"/>
        <c:noMultiLvlLbl val="0"/>
      </c:catAx>
      <c:valAx>
        <c:axId val="7685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5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180974</xdr:colOff>
      <xdr:row>0</xdr:row>
      <xdr:rowOff>109537</xdr:rowOff>
    </xdr:from>
    <xdr:to>
      <xdr:col>8</xdr:col>
      <xdr:colOff>457199</xdr:colOff>
      <xdr:row>11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337DA-0BBD-4C75-8969-D599BFA56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185737</xdr:colOff>
      <xdr:row>12</xdr:row>
      <xdr:rowOff>38100</xdr:rowOff>
    </xdr:from>
    <xdr:to>
      <xdr:col>8</xdr:col>
      <xdr:colOff>485775</xdr:colOff>
      <xdr:row>24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E73373-405D-4659-892F-295B3ACA2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561975</xdr:colOff>
      <xdr:row>0</xdr:row>
      <xdr:rowOff>123824</xdr:rowOff>
    </xdr:from>
    <xdr:to>
      <xdr:col>16</xdr:col>
      <xdr:colOff>285750</xdr:colOff>
      <xdr:row>11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A962F2-8527-4D47-99CF-AFF0A01A4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152401</xdr:colOff>
      <xdr:row>12</xdr:row>
      <xdr:rowOff>180975</xdr:rowOff>
    </xdr:from>
    <xdr:to>
      <xdr:col>16</xdr:col>
      <xdr:colOff>390525</xdr:colOff>
      <xdr:row>17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9BBF93F-99D4-4569-9F9E-70578649CB71}"/>
            </a:ext>
          </a:extLst>
        </xdr:cNvPr>
        <xdr:cNvSpPr/>
      </xdr:nvSpPr>
      <xdr:spPr>
        <a:xfrm>
          <a:off x="10487026" y="2466975"/>
          <a:ext cx="1914524" cy="8667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Sales</a:t>
          </a:r>
          <a:r>
            <a:rPr lang="en-US" sz="2400" baseline="0"/>
            <a:t> Analysis</a:t>
          </a:r>
          <a:endParaRPr lang="en-US" sz="24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- [2010]" refreshedDate="45893.795001041668" createdVersion="7" refreshedVersion="7" minRefreshableVersion="3" recordCount="20" xr:uid="{21D56A4F-4D56-447B-AA60-B4C19420E78A}">
  <cacheSource type="worksheet">
    <worksheetSource ref="A1:K21" sheet="main-cal_data"/>
  </cacheSource>
  <cacheFields count="12">
    <cacheField name="ID" numFmtId="0">
      <sharedItems containsSemiMixedTypes="0" containsString="0" containsNumber="1" containsInteger="1" minValue="1001" maxValue="1020"/>
    </cacheField>
    <cacheField name="Product" numFmtId="0">
      <sharedItems count="5">
        <s v="Headphones"/>
        <s v="Smartwatch"/>
        <s v="Tablet"/>
        <s v="Mobile"/>
        <s v="Laptop"/>
      </sharedItems>
    </cacheField>
    <cacheField name="Category" numFmtId="0">
      <sharedItems count="2">
        <s v="Accessories"/>
        <s v="Electronics"/>
      </sharedItems>
    </cacheField>
    <cacheField name="Region" numFmtId="0">
      <sharedItems count="4">
        <s v="West"/>
        <s v="East"/>
        <s v="North"/>
        <s v="South"/>
      </sharedItems>
    </cacheField>
    <cacheField name="Sales" numFmtId="0">
      <sharedItems containsSemiMixedTypes="0" containsString="0" containsNumber="1" containsInteger="1" minValue="6021" maxValue="49974"/>
    </cacheField>
    <cacheField name="Month" numFmtId="0">
      <sharedItems/>
    </cacheField>
    <cacheField name="Quantity" numFmtId="0">
      <sharedItems containsSemiMixedTypes="0" containsString="0" containsNumber="1" containsInteger="1" minValue="1" maxValue="9"/>
    </cacheField>
    <cacheField name="Discount" numFmtId="0">
      <sharedItems containsSemiMixedTypes="0" containsString="0" containsNumber="1" containsInteger="1" minValue="0" maxValue="15" count="4">
        <n v="10"/>
        <n v="0"/>
        <n v="15"/>
        <n v="5"/>
      </sharedItems>
    </cacheField>
    <cacheField name="Profit" numFmtId="0">
      <sharedItems containsSemiMixedTypes="0" containsString="0" containsNumber="1" containsInteger="1" minValue="1502" maxValue="14773"/>
    </cacheField>
    <cacheField name="OrderDate" numFmtId="164">
      <sharedItems containsSemiMixedTypes="0" containsNonDate="0" containsDate="1" containsString="0" minDate="2023-01-01T00:00:00" maxDate="2023-10-14T00:00:00" count="20">
        <d v="2023-01-01T00:00:00"/>
        <d v="2023-01-16T00:00:00"/>
        <d v="2023-01-31T00:00:00"/>
        <d v="2023-02-15T00:00:00"/>
        <d v="2023-03-02T00:00:00"/>
        <d v="2023-03-17T00:00:00"/>
        <d v="2023-04-01T00:00:00"/>
        <d v="2023-04-16T00:00:00"/>
        <d v="2023-05-01T00:00:00"/>
        <d v="2023-05-16T00:00:00"/>
        <d v="2023-05-31T00:00:00"/>
        <d v="2023-06-15T00:00:00"/>
        <d v="2023-06-30T00:00:00"/>
        <d v="2023-07-15T00:00:00"/>
        <d v="2023-07-30T00:00:00"/>
        <d v="2023-08-14T00:00:00"/>
        <d v="2023-08-29T00:00:00"/>
        <d v="2023-09-13T00:00:00"/>
        <d v="2023-09-28T00:00:00"/>
        <d v="2023-10-13T00:00:00"/>
      </sharedItems>
      <fieldGroup par="11" base="9">
        <rangePr groupBy="days" startDate="2023-01-01T00:00:00" endDate="2023-10-14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4/2023"/>
        </groupItems>
      </fieldGroup>
    </cacheField>
    <cacheField name="Total_sales_discount" numFmtId="0">
      <sharedItems containsSemiMixedTypes="0" containsString="0" containsNumber="1" minValue="6021" maxValue="43715.7"/>
    </cacheField>
    <cacheField name="Months" numFmtId="0" databaseField="0">
      <fieldGroup base="9">
        <rangePr groupBy="months" startDate="2023-01-01T00:00:00" endDate="2023-10-14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001"/>
    <x v="0"/>
    <x v="0"/>
    <x v="0"/>
    <n v="28897"/>
    <s v="Jan"/>
    <n v="2"/>
    <x v="0"/>
    <n v="4104"/>
    <x v="0"/>
    <n v="26007.3"/>
  </r>
  <r>
    <n v="1002"/>
    <x v="1"/>
    <x v="0"/>
    <x v="1"/>
    <n v="7612"/>
    <s v="Jan"/>
    <n v="4"/>
    <x v="0"/>
    <n v="8215"/>
    <x v="1"/>
    <n v="6850.8"/>
  </r>
  <r>
    <n v="1003"/>
    <x v="2"/>
    <x v="1"/>
    <x v="0"/>
    <n v="28483"/>
    <s v="Jan"/>
    <n v="8"/>
    <x v="0"/>
    <n v="13790"/>
    <x v="2"/>
    <n v="25634.7"/>
  </r>
  <r>
    <n v="1004"/>
    <x v="1"/>
    <x v="0"/>
    <x v="0"/>
    <n v="22159"/>
    <s v="Feb"/>
    <n v="7"/>
    <x v="1"/>
    <n v="3454"/>
    <x v="3"/>
    <n v="22159"/>
  </r>
  <r>
    <n v="1005"/>
    <x v="1"/>
    <x v="1"/>
    <x v="2"/>
    <n v="49974"/>
    <s v="Mar"/>
    <n v="9"/>
    <x v="2"/>
    <n v="12837"/>
    <x v="4"/>
    <n v="42477.9"/>
  </r>
  <r>
    <n v="1006"/>
    <x v="3"/>
    <x v="1"/>
    <x v="1"/>
    <n v="45994"/>
    <s v="Mar"/>
    <n v="8"/>
    <x v="0"/>
    <n v="9996"/>
    <x v="5"/>
    <n v="41394.6"/>
  </r>
  <r>
    <n v="1007"/>
    <x v="2"/>
    <x v="1"/>
    <x v="2"/>
    <n v="19541"/>
    <s v="Apr"/>
    <n v="5"/>
    <x v="0"/>
    <n v="3731"/>
    <x v="6"/>
    <n v="17586.900000000001"/>
  </r>
  <r>
    <n v="1008"/>
    <x v="2"/>
    <x v="1"/>
    <x v="1"/>
    <n v="40920"/>
    <s v="Apr"/>
    <n v="2"/>
    <x v="1"/>
    <n v="11965"/>
    <x v="7"/>
    <n v="40920"/>
  </r>
  <r>
    <n v="1009"/>
    <x v="2"/>
    <x v="1"/>
    <x v="1"/>
    <n v="31531"/>
    <s v="May"/>
    <n v="5"/>
    <x v="0"/>
    <n v="9154"/>
    <x v="8"/>
    <n v="28377.9"/>
  </r>
  <r>
    <n v="1010"/>
    <x v="1"/>
    <x v="0"/>
    <x v="2"/>
    <n v="6585"/>
    <s v="May"/>
    <n v="8"/>
    <x v="1"/>
    <n v="10762"/>
    <x v="9"/>
    <n v="6585"/>
  </r>
  <r>
    <n v="1011"/>
    <x v="0"/>
    <x v="0"/>
    <x v="2"/>
    <n v="8943"/>
    <s v="May"/>
    <n v="9"/>
    <x v="3"/>
    <n v="6056"/>
    <x v="10"/>
    <n v="8495.85"/>
  </r>
  <r>
    <n v="1012"/>
    <x v="2"/>
    <x v="0"/>
    <x v="1"/>
    <n v="28939"/>
    <s v="Jun"/>
    <n v="9"/>
    <x v="0"/>
    <n v="9110"/>
    <x v="11"/>
    <n v="26045.1"/>
  </r>
  <r>
    <n v="1013"/>
    <x v="1"/>
    <x v="0"/>
    <x v="3"/>
    <n v="24457"/>
    <s v="Jun"/>
    <n v="1"/>
    <x v="3"/>
    <n v="14773"/>
    <x v="12"/>
    <n v="23234.15"/>
  </r>
  <r>
    <n v="1014"/>
    <x v="3"/>
    <x v="0"/>
    <x v="0"/>
    <n v="6021"/>
    <s v="Jul"/>
    <n v="9"/>
    <x v="1"/>
    <n v="11882"/>
    <x v="13"/>
    <n v="6021"/>
  </r>
  <r>
    <n v="1015"/>
    <x v="0"/>
    <x v="1"/>
    <x v="2"/>
    <n v="16653"/>
    <s v="Jul"/>
    <n v="7"/>
    <x v="2"/>
    <n v="4840"/>
    <x v="14"/>
    <n v="14155.05"/>
  </r>
  <r>
    <n v="1016"/>
    <x v="3"/>
    <x v="0"/>
    <x v="0"/>
    <n v="48573"/>
    <s v="Aug"/>
    <n v="9"/>
    <x v="0"/>
    <n v="2028"/>
    <x v="15"/>
    <n v="43715.7"/>
  </r>
  <r>
    <n v="1017"/>
    <x v="0"/>
    <x v="0"/>
    <x v="3"/>
    <n v="18417"/>
    <s v="Aug"/>
    <n v="8"/>
    <x v="1"/>
    <n v="8385"/>
    <x v="16"/>
    <n v="18417"/>
  </r>
  <r>
    <n v="1018"/>
    <x v="1"/>
    <x v="1"/>
    <x v="3"/>
    <n v="45757"/>
    <s v="Sep"/>
    <n v="1"/>
    <x v="2"/>
    <n v="1502"/>
    <x v="17"/>
    <n v="38893.449999999997"/>
  </r>
  <r>
    <n v="1019"/>
    <x v="4"/>
    <x v="0"/>
    <x v="3"/>
    <n v="14692"/>
    <s v="Sep"/>
    <n v="8"/>
    <x v="2"/>
    <n v="7910"/>
    <x v="18"/>
    <n v="12488.2"/>
  </r>
  <r>
    <n v="1020"/>
    <x v="0"/>
    <x v="1"/>
    <x v="2"/>
    <n v="11873"/>
    <s v="Oct"/>
    <n v="8"/>
    <x v="3"/>
    <n v="13685"/>
    <x v="19"/>
    <n v="11279.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B63D3-F102-46A4-8076-19ABBA15CE6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Products">
  <location ref="A13:B19" firstHeaderRow="1" firstDataRow="1" firstDataCol="1"/>
  <pivotFields count="12">
    <pivotField showAll="0"/>
    <pivotField axis="axisRow" showAll="0" sortType="descending">
      <items count="6">
        <item x="0"/>
        <item x="4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3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Profit" fld="8" baseField="0" baseItem="0"/>
  </dataFields>
  <formats count="24"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1" type="button" dataOnly="0" labelOnly="1" outline="0" axis="axisRow" fieldPosition="0"/>
    </format>
    <format dxfId="48">
      <pivotArea dataOnly="0" labelOnly="1" fieldPosition="0">
        <references count="1">
          <reference field="1" count="0"/>
        </references>
      </pivotArea>
    </format>
    <format dxfId="47">
      <pivotArea dataOnly="0" labelOnly="1" grandRow="1" outline="0" fieldPosition="0"/>
    </format>
    <format dxfId="46">
      <pivotArea dataOnly="0" labelOnly="1" outline="0" axis="axisValues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1" type="button" dataOnly="0" labelOnly="1" outline="0" axis="axisRow" fieldPosition="0"/>
    </format>
    <format dxfId="42">
      <pivotArea dataOnly="0" labelOnly="1" fieldPosition="0">
        <references count="1">
          <reference field="1" count="0"/>
        </references>
      </pivotArea>
    </format>
    <format dxfId="41">
      <pivotArea dataOnly="0" labelOnly="1" grandRow="1" outline="0" fieldPosition="0"/>
    </format>
    <format dxfId="40">
      <pivotArea dataOnly="0" labelOnly="1" outline="0" axis="axisValues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" type="button" dataOnly="0" labelOnly="1" outline="0" axis="axisRow" fieldPosition="0"/>
    </format>
    <format dxfId="36">
      <pivotArea dataOnly="0" labelOnly="1" fieldPosition="0">
        <references count="1">
          <reference field="1" count="0"/>
        </references>
      </pivotArea>
    </format>
    <format dxfId="35">
      <pivotArea dataOnly="0" labelOnly="1" grandRow="1" outline="0" fieldPosition="0"/>
    </format>
    <format dxfId="34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A811F-DBEA-4C3C-9304-4DCB610761FC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3" rowHeaderCaption="Month">
  <location ref="K14:N24" firstHeaderRow="0" firstDataRow="1" firstDataCol="1"/>
  <pivotFields count="12"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dataField="1" showAll="0"/>
    <pivotField showAll="0"/>
    <pivotField dataField="1" showAll="0"/>
    <pivotField showAll="0"/>
    <pivotField dataField="1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</pivotFields>
  <rowFields count="4">
    <field x="11"/>
    <field x="1"/>
    <field x="2"/>
    <field x="3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Quantity" fld="6" subtotal="count" baseField="11" baseItem="1"/>
    <dataField name="Sum of Sales" fld="4" baseField="0" baseItem="0"/>
    <dataField name="Sum of Profit" fld="8" baseField="0" baseItem="0"/>
  </dataFields>
  <formats count="20"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11" type="button" dataOnly="0" labelOnly="1" outline="0" axis="axisRow" fieldPosition="0"/>
    </format>
    <format dxfId="63">
      <pivotArea dataOnly="0" labelOnly="1" fieldPosition="0">
        <references count="1">
          <reference field="1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62">
      <pivotArea dataOnly="0" labelOnly="1" outline="0" axis="axisValues" fieldPosition="0"/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11" type="button" dataOnly="0" labelOnly="1" outline="0" axis="axisRow" fieldPosition="0"/>
    </format>
    <format dxfId="58">
      <pivotArea dataOnly="0" labelOnly="1" fieldPosition="0">
        <references count="1">
          <reference field="1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7">
      <pivotArea dataOnly="0" labelOnly="1" outline="0" axis="axisValues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11" type="button" dataOnly="0" labelOnly="1" outline="0" axis="axisRow" fieldPosition="0"/>
    </format>
    <format dxfId="53">
      <pivotArea dataOnly="0" labelOnly="1" fieldPosition="0">
        <references count="1">
          <reference field="1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1" type="button" dataOnly="0" labelOnly="1" outline="0" axis="axisRow" fieldPosition="0"/>
    </format>
    <format dxfId="8">
      <pivotArea dataOnly="0" labelOnly="1" fieldPosition="0">
        <references count="1">
          <reference field="1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9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F48BD-96AC-4A34-88B0-AC0A96A788C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6">
  <location ref="A3:B8" firstHeaderRow="1" firstDataRow="1" firstDataCol="1"/>
  <pivotFields count="12">
    <pivotField compact="0" outline="0" showAll="0" insertBlankRow="1"/>
    <pivotField compact="0" outline="0" showAll="0" insertBlankRow="1"/>
    <pivotField compact="0" outline="0" showAll="0" insertBlankRow="1"/>
    <pivotField axis="axisRow" compact="0" outline="0" showAll="0" insertBlankRow="1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numFmtId="164" outline="0" showAll="0" insertBlankRow="1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 insertBlankRow="1"/>
    <pivotField compact="0" outline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3"/>
    </i>
    <i>
      <x v="2"/>
    </i>
    <i>
      <x v="1"/>
    </i>
    <i t="grand">
      <x/>
    </i>
  </rowItems>
  <colItems count="1">
    <i/>
  </colItems>
  <dataFields count="1">
    <dataField name="Average of Sales" fld="4" subtotal="average" baseField="3" baseItem="0"/>
  </dataFields>
  <formats count="25">
    <format dxfId="85">
      <pivotArea collapsedLevelsAreSubtotals="1" fieldPosition="0">
        <references count="1">
          <reference field="3" count="1">
            <x v="1"/>
          </reference>
        </references>
      </pivotArea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3" type="button" dataOnly="0" labelOnly="1" outline="0" axis="axisRow" fieldPosition="0"/>
    </format>
    <format dxfId="81">
      <pivotArea dataOnly="0" labelOnly="1" outline="0" fieldPosition="0">
        <references count="1">
          <reference field="3" count="0"/>
        </references>
      </pivotArea>
    </format>
    <format dxfId="80">
      <pivotArea dataOnly="0" labelOnly="1" grandRow="1" outline="0" fieldPosition="0"/>
    </format>
    <format dxfId="79">
      <pivotArea dataOnly="0" labelOnly="1" outline="0" axis="axisValues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3" type="button" dataOnly="0" labelOnly="1" outline="0" axis="axisRow" fieldPosition="0"/>
    </format>
    <format dxfId="75">
      <pivotArea dataOnly="0" labelOnly="1" outline="0" fieldPosition="0">
        <references count="1">
          <reference field="3" count="0"/>
        </references>
      </pivotArea>
    </format>
    <format dxfId="74">
      <pivotArea dataOnly="0" labelOnly="1" grandRow="1" outline="0" fieldPosition="0"/>
    </format>
    <format dxfId="73">
      <pivotArea dataOnly="0" labelOnly="1" outline="0" axis="axisValues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3" type="button" dataOnly="0" labelOnly="1" outline="0" axis="axisRow" fieldPosition="0"/>
    </format>
    <format dxfId="69">
      <pivotArea dataOnly="0" labelOnly="1" outline="0" fieldPosition="0">
        <references count="1">
          <reference field="3" count="0"/>
        </references>
      </pivotArea>
    </format>
    <format dxfId="68">
      <pivotArea dataOnly="0" labelOnly="1" grandRow="1" outline="0" fieldPosition="0"/>
    </format>
    <format dxfId="6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3" type="button" dataOnly="0" labelOnly="1" outline="0" axis="axisRow" fieldPosition="0"/>
    </format>
    <format dxfId="3">
      <pivotArea dataOnly="0" labelOnly="1" outline="0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A497-E8B4-4319-AC02-FBD2714544C2}">
  <dimension ref="A1:Z47"/>
  <sheetViews>
    <sheetView showGridLines="0" tabSelected="1" zoomScaleNormal="100" workbookViewId="0">
      <selection activeCell="B24" sqref="B24"/>
    </sheetView>
  </sheetViews>
  <sheetFormatPr defaultRowHeight="15" x14ac:dyDescent="0.25"/>
  <cols>
    <col min="1" max="1" width="11.28515625" bestFit="1" customWidth="1"/>
    <col min="2" max="2" width="15.7109375" bestFit="1" customWidth="1"/>
    <col min="4" max="4" width="13.140625" bestFit="1" customWidth="1"/>
    <col min="11" max="11" width="9.28515625" bestFit="1" customWidth="1"/>
    <col min="12" max="12" width="16.85546875" bestFit="1" customWidth="1"/>
    <col min="13" max="13" width="12.140625" bestFit="1" customWidth="1"/>
    <col min="14" max="16" width="12.5703125" bestFit="1" customWidth="1"/>
  </cols>
  <sheetData>
    <row r="1" spans="1:26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  <c r="T1" s="25"/>
      <c r="U1" s="25"/>
      <c r="V1" s="26"/>
      <c r="W1" s="26"/>
      <c r="X1" s="26"/>
      <c r="Y1" s="26"/>
      <c r="Z1" s="26"/>
    </row>
    <row r="2" spans="1:26" x14ac:dyDescent="0.25">
      <c r="A2" s="27" t="s">
        <v>25</v>
      </c>
      <c r="B2" s="2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  <c r="T2" s="25"/>
      <c r="U2" s="25"/>
      <c r="V2" s="26"/>
      <c r="W2" s="26"/>
      <c r="X2" s="26"/>
      <c r="Y2" s="26"/>
      <c r="Z2" s="26"/>
    </row>
    <row r="3" spans="1:26" x14ac:dyDescent="0.25">
      <c r="A3" s="29" t="s">
        <v>2</v>
      </c>
      <c r="B3" s="29" t="s">
        <v>25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  <c r="T3" s="25"/>
      <c r="U3" s="25"/>
      <c r="V3" s="26"/>
      <c r="W3" s="26"/>
      <c r="X3" s="26"/>
      <c r="Y3" s="26"/>
      <c r="Z3" s="26"/>
    </row>
    <row r="4" spans="1:26" x14ac:dyDescent="0.25">
      <c r="A4" s="30" t="s">
        <v>16</v>
      </c>
      <c r="B4" s="31">
        <v>30999.200000000001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5"/>
      <c r="U4" s="25"/>
      <c r="V4" s="26"/>
      <c r="W4" s="26"/>
      <c r="X4" s="26"/>
      <c r="Y4" s="26"/>
      <c r="Z4" s="26"/>
    </row>
    <row r="5" spans="1:26" x14ac:dyDescent="0.25">
      <c r="A5" s="32" t="s">
        <v>15</v>
      </c>
      <c r="B5" s="33">
        <v>26826.6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5"/>
      <c r="U5" s="25"/>
      <c r="V5" s="26"/>
      <c r="W5" s="26"/>
      <c r="X5" s="26"/>
      <c r="Y5" s="26"/>
      <c r="Z5" s="26"/>
    </row>
    <row r="6" spans="1:26" x14ac:dyDescent="0.25">
      <c r="A6" s="32" t="s">
        <v>18</v>
      </c>
      <c r="B6" s="33">
        <v>25830.75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  <c r="T6" s="25"/>
      <c r="U6" s="25"/>
      <c r="V6" s="26"/>
      <c r="W6" s="26"/>
      <c r="X6" s="26"/>
      <c r="Y6" s="26"/>
      <c r="Z6" s="26"/>
    </row>
    <row r="7" spans="1:26" x14ac:dyDescent="0.25">
      <c r="A7" s="34" t="s">
        <v>17</v>
      </c>
      <c r="B7" s="35">
        <v>18928.166666666668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/>
      <c r="T7" s="25"/>
      <c r="U7" s="25"/>
      <c r="V7" s="26"/>
      <c r="W7" s="26"/>
      <c r="X7" s="26"/>
      <c r="Y7" s="26"/>
      <c r="Z7" s="26"/>
    </row>
    <row r="8" spans="1:26" x14ac:dyDescent="0.25">
      <c r="A8" s="29" t="s">
        <v>24</v>
      </c>
      <c r="B8" s="36">
        <v>25301.05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5"/>
      <c r="T8" s="25"/>
      <c r="U8" s="25"/>
      <c r="V8" s="26"/>
      <c r="W8" s="26"/>
      <c r="X8" s="26"/>
      <c r="Y8" s="26"/>
      <c r="Z8" s="26"/>
    </row>
    <row r="9" spans="1:26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  <c r="T9" s="25"/>
      <c r="U9" s="25"/>
      <c r="V9" s="26"/>
      <c r="W9" s="26"/>
      <c r="X9" s="26"/>
      <c r="Y9" s="26"/>
      <c r="Z9" s="26"/>
    </row>
    <row r="10" spans="1:26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25"/>
      <c r="U10" s="25"/>
      <c r="V10" s="26"/>
      <c r="W10" s="26"/>
      <c r="X10" s="26"/>
      <c r="Y10" s="26"/>
      <c r="Z10" s="26"/>
    </row>
    <row r="11" spans="1:2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  <c r="T11" s="25"/>
      <c r="U11" s="25"/>
      <c r="V11" s="26"/>
      <c r="W11" s="26"/>
      <c r="X11" s="26"/>
      <c r="Y11" s="26"/>
      <c r="Z11" s="26"/>
    </row>
    <row r="12" spans="1:26" x14ac:dyDescent="0.25">
      <c r="A12" s="27" t="s">
        <v>26</v>
      </c>
      <c r="B12" s="28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5"/>
      <c r="U12" s="25"/>
      <c r="V12" s="26"/>
      <c r="W12" s="26"/>
      <c r="X12" s="26"/>
      <c r="Y12" s="26"/>
      <c r="Z12" s="26"/>
    </row>
    <row r="13" spans="1:26" x14ac:dyDescent="0.25">
      <c r="A13" s="29" t="s">
        <v>43</v>
      </c>
      <c r="B13" s="29" t="s">
        <v>27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5"/>
      <c r="U13" s="25"/>
      <c r="V13" s="26"/>
      <c r="W13" s="26"/>
      <c r="X13" s="26"/>
      <c r="Y13" s="26"/>
      <c r="Z13" s="26"/>
    </row>
    <row r="14" spans="1:26" x14ac:dyDescent="0.25">
      <c r="A14" s="37" t="s">
        <v>9</v>
      </c>
      <c r="B14" s="31">
        <v>51543</v>
      </c>
      <c r="C14" s="24"/>
      <c r="D14" s="24"/>
      <c r="E14" s="24"/>
      <c r="F14" s="24"/>
      <c r="G14" s="24"/>
      <c r="H14" s="24"/>
      <c r="I14" s="24"/>
      <c r="J14" s="24"/>
      <c r="K14" s="29" t="s">
        <v>42</v>
      </c>
      <c r="L14" s="38" t="s">
        <v>48</v>
      </c>
      <c r="M14" s="38" t="s">
        <v>41</v>
      </c>
      <c r="N14" s="39" t="s">
        <v>27</v>
      </c>
      <c r="O14" s="24"/>
      <c r="P14" s="24"/>
      <c r="Q14" s="24"/>
      <c r="R14" s="24"/>
      <c r="S14" s="25"/>
      <c r="T14" s="25"/>
      <c r="U14" s="25"/>
      <c r="V14" s="26"/>
      <c r="W14" s="26"/>
      <c r="X14" s="26"/>
      <c r="Y14" s="26"/>
      <c r="Z14" s="26"/>
    </row>
    <row r="15" spans="1:26" x14ac:dyDescent="0.25">
      <c r="A15" s="40" t="s">
        <v>10</v>
      </c>
      <c r="B15" s="33">
        <v>47750</v>
      </c>
      <c r="C15" s="24"/>
      <c r="D15" s="24"/>
      <c r="E15" s="24"/>
      <c r="F15" s="24"/>
      <c r="G15" s="24"/>
      <c r="H15" s="24"/>
      <c r="I15" s="24"/>
      <c r="J15" s="24"/>
      <c r="K15" s="37" t="s">
        <v>31</v>
      </c>
      <c r="L15" s="41">
        <v>3</v>
      </c>
      <c r="M15" s="42">
        <v>64992</v>
      </c>
      <c r="N15" s="43">
        <v>26109</v>
      </c>
      <c r="O15" s="24"/>
      <c r="P15" s="24"/>
      <c r="Q15" s="24"/>
      <c r="R15" s="24"/>
      <c r="S15" s="25"/>
      <c r="T15" s="25"/>
      <c r="U15" s="25"/>
      <c r="V15" s="26"/>
      <c r="W15" s="26"/>
      <c r="X15" s="26"/>
      <c r="Y15" s="26"/>
      <c r="Z15" s="26"/>
    </row>
    <row r="16" spans="1:26" x14ac:dyDescent="0.25">
      <c r="A16" s="40" t="s">
        <v>8</v>
      </c>
      <c r="B16" s="33">
        <v>37070</v>
      </c>
      <c r="C16" s="24"/>
      <c r="D16" s="24"/>
      <c r="E16" s="24"/>
      <c r="F16" s="24"/>
      <c r="G16" s="24"/>
      <c r="H16" s="24"/>
      <c r="I16" s="24"/>
      <c r="J16" s="24"/>
      <c r="K16" s="40" t="s">
        <v>32</v>
      </c>
      <c r="L16" s="44">
        <v>1</v>
      </c>
      <c r="M16" s="45">
        <v>22159</v>
      </c>
      <c r="N16" s="46">
        <v>3454</v>
      </c>
      <c r="O16" s="24"/>
      <c r="P16" s="24"/>
      <c r="Q16" s="24"/>
      <c r="R16" s="24"/>
      <c r="S16" s="25"/>
      <c r="T16" s="25"/>
      <c r="U16" s="25"/>
      <c r="V16" s="26"/>
      <c r="W16" s="26"/>
      <c r="X16" s="26"/>
      <c r="Y16" s="26"/>
      <c r="Z16" s="26"/>
    </row>
    <row r="17" spans="1:26" x14ac:dyDescent="0.25">
      <c r="A17" s="40" t="s">
        <v>11</v>
      </c>
      <c r="B17" s="33">
        <v>23906</v>
      </c>
      <c r="C17" s="24"/>
      <c r="D17" s="24"/>
      <c r="E17" s="24"/>
      <c r="F17" s="24"/>
      <c r="G17" s="24"/>
      <c r="H17" s="24"/>
      <c r="I17" s="24"/>
      <c r="J17" s="24"/>
      <c r="K17" s="40" t="s">
        <v>33</v>
      </c>
      <c r="L17" s="44">
        <v>2</v>
      </c>
      <c r="M17" s="45">
        <v>95968</v>
      </c>
      <c r="N17" s="46">
        <v>22833</v>
      </c>
      <c r="O17" s="24"/>
      <c r="P17" s="24"/>
      <c r="Q17" s="24"/>
      <c r="R17" s="24"/>
      <c r="S17" s="25"/>
      <c r="T17" s="25"/>
      <c r="U17" s="25"/>
      <c r="V17" s="26"/>
      <c r="W17" s="26"/>
      <c r="X17" s="26"/>
      <c r="Y17" s="26"/>
      <c r="Z17" s="26"/>
    </row>
    <row r="18" spans="1:26" x14ac:dyDescent="0.25">
      <c r="A18" s="47" t="s">
        <v>12</v>
      </c>
      <c r="B18" s="33">
        <v>7910</v>
      </c>
      <c r="C18" s="24"/>
      <c r="D18" s="24"/>
      <c r="E18" s="24"/>
      <c r="F18" s="24"/>
      <c r="G18" s="24"/>
      <c r="H18" s="24"/>
      <c r="I18" s="24"/>
      <c r="J18" s="24"/>
      <c r="K18" s="40" t="s">
        <v>37</v>
      </c>
      <c r="L18" s="44">
        <v>2</v>
      </c>
      <c r="M18" s="45">
        <v>60461</v>
      </c>
      <c r="N18" s="46">
        <v>15696</v>
      </c>
      <c r="O18" s="24"/>
      <c r="P18" s="24"/>
      <c r="Q18" s="24"/>
      <c r="R18" s="24"/>
      <c r="S18" s="25"/>
      <c r="T18" s="25"/>
      <c r="U18" s="25"/>
      <c r="V18" s="26"/>
      <c r="W18" s="26"/>
      <c r="X18" s="26"/>
      <c r="Y18" s="26"/>
      <c r="Z18" s="26"/>
    </row>
    <row r="19" spans="1:26" x14ac:dyDescent="0.25">
      <c r="A19" s="48" t="s">
        <v>24</v>
      </c>
      <c r="B19" s="36">
        <v>168179</v>
      </c>
      <c r="C19" s="24"/>
      <c r="D19" s="24"/>
      <c r="E19" s="24"/>
      <c r="F19" s="24"/>
      <c r="G19" s="24"/>
      <c r="H19" s="24"/>
      <c r="I19" s="24"/>
      <c r="J19" s="24"/>
      <c r="K19" s="40" t="s">
        <v>34</v>
      </c>
      <c r="L19" s="44">
        <v>3</v>
      </c>
      <c r="M19" s="45">
        <v>47059</v>
      </c>
      <c r="N19" s="46">
        <v>25972</v>
      </c>
      <c r="O19" s="24"/>
      <c r="P19" s="24"/>
      <c r="Q19" s="24"/>
      <c r="R19" s="24"/>
      <c r="S19" s="25"/>
      <c r="T19" s="25"/>
      <c r="U19" s="25"/>
      <c r="V19" s="26"/>
      <c r="W19" s="26"/>
      <c r="X19" s="26"/>
      <c r="Y19" s="26"/>
      <c r="Z19" s="26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40" t="s">
        <v>35</v>
      </c>
      <c r="L20" s="44">
        <v>2</v>
      </c>
      <c r="M20" s="45">
        <v>53396</v>
      </c>
      <c r="N20" s="46">
        <v>23883</v>
      </c>
      <c r="O20" s="24"/>
      <c r="P20" s="24"/>
      <c r="Q20" s="24"/>
      <c r="R20" s="24"/>
      <c r="S20" s="25"/>
      <c r="T20" s="25"/>
      <c r="U20" s="25"/>
      <c r="V20" s="26"/>
      <c r="W20" s="26"/>
      <c r="X20" s="26"/>
      <c r="Y20" s="26"/>
      <c r="Z20" s="26"/>
    </row>
    <row r="21" spans="1:26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40" t="s">
        <v>38</v>
      </c>
      <c r="L21" s="44">
        <v>2</v>
      </c>
      <c r="M21" s="45">
        <v>22674</v>
      </c>
      <c r="N21" s="46">
        <v>16722</v>
      </c>
      <c r="O21" s="24"/>
      <c r="P21" s="24"/>
      <c r="Q21" s="24"/>
      <c r="R21" s="24"/>
      <c r="S21" s="25"/>
      <c r="T21" s="25"/>
      <c r="U21" s="25"/>
      <c r="V21" s="26"/>
      <c r="W21" s="26"/>
      <c r="X21" s="26"/>
      <c r="Y21" s="26"/>
      <c r="Z21" s="26"/>
    </row>
    <row r="22" spans="1:26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40" t="s">
        <v>39</v>
      </c>
      <c r="L22" s="44">
        <v>2</v>
      </c>
      <c r="M22" s="45">
        <v>66990</v>
      </c>
      <c r="N22" s="46">
        <v>10413</v>
      </c>
      <c r="O22" s="24"/>
      <c r="P22" s="24"/>
      <c r="Q22" s="24"/>
      <c r="R22" s="24"/>
      <c r="S22" s="25"/>
      <c r="T22" s="25"/>
      <c r="U22" s="25"/>
      <c r="V22" s="26"/>
      <c r="W22" s="26"/>
      <c r="X22" s="26"/>
      <c r="Y22" s="26"/>
      <c r="Z22" s="26"/>
    </row>
    <row r="23" spans="1:26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40" t="s">
        <v>36</v>
      </c>
      <c r="L23" s="44">
        <v>2</v>
      </c>
      <c r="M23" s="45">
        <v>60449</v>
      </c>
      <c r="N23" s="46">
        <v>9412</v>
      </c>
      <c r="O23" s="24"/>
      <c r="P23" s="24"/>
      <c r="Q23" s="24"/>
      <c r="R23" s="24"/>
      <c r="S23" s="25"/>
      <c r="T23" s="25"/>
      <c r="U23" s="25"/>
      <c r="V23" s="26"/>
      <c r="W23" s="26"/>
      <c r="X23" s="26"/>
      <c r="Y23" s="26"/>
      <c r="Z23" s="26"/>
    </row>
    <row r="24" spans="1:26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47" t="s">
        <v>40</v>
      </c>
      <c r="L24" s="49">
        <v>1</v>
      </c>
      <c r="M24" s="50">
        <v>11873</v>
      </c>
      <c r="N24" s="51">
        <v>13685</v>
      </c>
      <c r="O24" s="24"/>
      <c r="P24" s="24"/>
      <c r="Q24" s="24"/>
      <c r="R24" s="24"/>
      <c r="S24" s="25"/>
      <c r="T24" s="25"/>
      <c r="U24" s="25"/>
      <c r="V24" s="26"/>
      <c r="W24" s="26"/>
      <c r="X24" s="26"/>
      <c r="Y24" s="26"/>
      <c r="Z24" s="26"/>
    </row>
    <row r="25" spans="1:2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5"/>
      <c r="U25" s="25"/>
      <c r="V25" s="26"/>
      <c r="W25" s="26"/>
      <c r="X25" s="26"/>
      <c r="Y25" s="26"/>
      <c r="Z25" s="26"/>
    </row>
    <row r="26" spans="1:2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/>
      <c r="T26" s="25"/>
      <c r="U26" s="25"/>
      <c r="V26" s="26"/>
      <c r="W26" s="26"/>
      <c r="X26" s="26"/>
      <c r="Y26" s="26"/>
      <c r="Z26" s="26"/>
    </row>
    <row r="27" spans="1:2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/>
      <c r="T27" s="25"/>
      <c r="U27" s="25"/>
      <c r="V27" s="26"/>
      <c r="W27" s="26"/>
      <c r="X27" s="26"/>
      <c r="Y27" s="26"/>
      <c r="Z27" s="26"/>
    </row>
    <row r="28" spans="1:2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  <c r="T28" s="25"/>
      <c r="U28" s="25"/>
      <c r="V28" s="26"/>
      <c r="W28" s="26"/>
      <c r="X28" s="26"/>
      <c r="Y28" s="26"/>
      <c r="Z28" s="26"/>
    </row>
    <row r="29" spans="1:2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5"/>
      <c r="T29" s="25"/>
      <c r="U29" s="25"/>
      <c r="V29" s="26"/>
      <c r="W29" s="26"/>
      <c r="X29" s="26"/>
      <c r="Y29" s="26"/>
      <c r="Z29" s="26"/>
    </row>
    <row r="30" spans="1:2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  <c r="T30" s="25"/>
      <c r="U30" s="25"/>
      <c r="V30" s="26"/>
      <c r="W30" s="26"/>
      <c r="X30" s="26"/>
      <c r="Y30" s="26"/>
      <c r="Z30" s="26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6"/>
      <c r="T31" s="6"/>
      <c r="U31" s="6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6"/>
      <c r="T32" s="6"/>
      <c r="U32" s="6"/>
    </row>
    <row r="33" spans="1:2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6"/>
      <c r="T33" s="6"/>
      <c r="U33" s="6"/>
    </row>
    <row r="34" spans="1:2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6"/>
      <c r="T34" s="6"/>
      <c r="U34" s="6"/>
    </row>
    <row r="35" spans="1:2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6"/>
      <c r="T35" s="6"/>
      <c r="U35" s="6"/>
    </row>
    <row r="36" spans="1:2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6"/>
      <c r="T36" s="6"/>
      <c r="U36" s="6"/>
    </row>
    <row r="37" spans="1:2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6"/>
      <c r="T37" s="6"/>
      <c r="U37" s="6"/>
    </row>
    <row r="38" spans="1:2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6"/>
      <c r="T38" s="6"/>
      <c r="U38" s="6"/>
    </row>
    <row r="39" spans="1:2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6"/>
      <c r="T39" s="6"/>
      <c r="U39" s="6"/>
    </row>
    <row r="40" spans="1:2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</sheetData>
  <mergeCells count="2">
    <mergeCell ref="A2:B2"/>
    <mergeCell ref="A12:B12"/>
  </mergeCell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showGridLines="0" topLeftCell="A4" zoomScale="90" zoomScaleNormal="90" workbookViewId="0">
      <selection activeCell="O7" sqref="O7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85546875" bestFit="1" customWidth="1"/>
    <col min="4" max="4" width="12.7109375" bestFit="1" customWidth="1"/>
    <col min="5" max="5" width="16.5703125" bestFit="1" customWidth="1"/>
    <col min="6" max="6" width="8.42578125" customWidth="1"/>
    <col min="7" max="7" width="8.7109375" bestFit="1" customWidth="1"/>
    <col min="8" max="8" width="17" bestFit="1" customWidth="1"/>
    <col min="9" max="9" width="18.85546875" bestFit="1" customWidth="1"/>
    <col min="10" max="10" width="19.42578125" bestFit="1" customWidth="1"/>
    <col min="11" max="11" width="19.7109375" bestFit="1" customWidth="1"/>
    <col min="12" max="12" width="12.85546875" bestFit="1" customWidth="1"/>
    <col min="13" max="13" width="14.28515625" bestFit="1" customWidth="1"/>
    <col min="14" max="14" width="13.85546875" bestFit="1" customWidth="1"/>
    <col min="15" max="15" width="18.85546875" bestFit="1" customWidth="1"/>
    <col min="16" max="16" width="16.5703125" bestFit="1" customWidth="1"/>
  </cols>
  <sheetData>
    <row r="1" spans="1:14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42</v>
      </c>
      <c r="G1" s="2" t="s">
        <v>4</v>
      </c>
      <c r="H1" s="2" t="s">
        <v>5</v>
      </c>
      <c r="I1" s="2" t="s">
        <v>6</v>
      </c>
      <c r="J1" s="2" t="s">
        <v>7</v>
      </c>
      <c r="K1" s="20" t="s">
        <v>23</v>
      </c>
      <c r="L1" s="2" t="s">
        <v>28</v>
      </c>
      <c r="M1" s="2" t="s">
        <v>46</v>
      </c>
      <c r="N1" s="2" t="s">
        <v>47</v>
      </c>
    </row>
    <row r="2" spans="1:14" x14ac:dyDescent="0.25">
      <c r="A2" s="9">
        <v>1001</v>
      </c>
      <c r="B2" s="9" t="s">
        <v>8</v>
      </c>
      <c r="C2" s="9" t="s">
        <v>13</v>
      </c>
      <c r="D2" s="9" t="s">
        <v>15</v>
      </c>
      <c r="E2" s="9">
        <v>28897</v>
      </c>
      <c r="F2" s="9" t="str">
        <f>TEXT(J2,"mmm")</f>
        <v>Jan</v>
      </c>
      <c r="G2" s="9">
        <v>2</v>
      </c>
      <c r="H2" s="9">
        <v>10</v>
      </c>
      <c r="I2" s="9">
        <v>4104</v>
      </c>
      <c r="J2" s="10">
        <v>44927</v>
      </c>
      <c r="K2" s="21">
        <f>E2-(E2*H2/100)</f>
        <v>26007.3</v>
      </c>
      <c r="L2" s="11">
        <f>I2/E2</f>
        <v>0.14202166314842371</v>
      </c>
      <c r="M2" s="10" t="str">
        <f>IF(E2&gt;AVERAGE($E$2:$E$21),"Above Avg","Below Avg")</f>
        <v>Above Avg</v>
      </c>
      <c r="N2" s="9">
        <f>_xlfn.RANK.AVG(E2,$E$2:$E$21,0)</f>
        <v>8</v>
      </c>
    </row>
    <row r="3" spans="1:14" x14ac:dyDescent="0.25">
      <c r="A3" s="9">
        <v>1002</v>
      </c>
      <c r="B3" s="9" t="s">
        <v>9</v>
      </c>
      <c r="C3" s="9" t="s">
        <v>13</v>
      </c>
      <c r="D3" s="9" t="s">
        <v>16</v>
      </c>
      <c r="E3" s="9">
        <v>7612</v>
      </c>
      <c r="F3" s="9" t="str">
        <f t="shared" ref="F3:F21" si="0">TEXT(J3,"mmm")</f>
        <v>Jan</v>
      </c>
      <c r="G3" s="9">
        <v>4</v>
      </c>
      <c r="H3" s="9">
        <v>10</v>
      </c>
      <c r="I3" s="9">
        <v>8215</v>
      </c>
      <c r="J3" s="10">
        <v>44942</v>
      </c>
      <c r="K3" s="21">
        <f>E3-(E3*H3/100)</f>
        <v>6850.8</v>
      </c>
      <c r="L3" s="11">
        <f t="shared" ref="L3:L21" si="1">I3/E3</f>
        <v>1.0792170257488176</v>
      </c>
      <c r="M3" s="10" t="str">
        <f t="shared" ref="M3:M21" si="2">IF(E3&gt;AVERAGE($E$2:$E$21),"Above Avg","Below Avg")</f>
        <v>Below Avg</v>
      </c>
      <c r="N3" s="9">
        <f t="shared" ref="N3:N21" si="3">_xlfn.RANK.AVG(E3,$E$2:$E$21,0)</f>
        <v>18</v>
      </c>
    </row>
    <row r="4" spans="1:14" x14ac:dyDescent="0.25">
      <c r="A4" s="9">
        <v>1003</v>
      </c>
      <c r="B4" s="9" t="s">
        <v>10</v>
      </c>
      <c r="C4" s="9" t="s">
        <v>14</v>
      </c>
      <c r="D4" s="9" t="s">
        <v>15</v>
      </c>
      <c r="E4" s="9">
        <v>28483</v>
      </c>
      <c r="F4" s="9" t="str">
        <f t="shared" si="0"/>
        <v>Jan</v>
      </c>
      <c r="G4" s="9">
        <v>8</v>
      </c>
      <c r="H4" s="9">
        <v>10</v>
      </c>
      <c r="I4" s="9">
        <v>13790</v>
      </c>
      <c r="J4" s="10">
        <v>44957</v>
      </c>
      <c r="K4" s="21">
        <f t="shared" ref="K4:K21" si="4">E4-(E4*H4/100)</f>
        <v>25634.7</v>
      </c>
      <c r="L4" s="11">
        <f t="shared" si="1"/>
        <v>0.48414843942000491</v>
      </c>
      <c r="M4" s="10" t="str">
        <f t="shared" si="2"/>
        <v>Above Avg</v>
      </c>
      <c r="N4" s="9">
        <f t="shared" si="3"/>
        <v>9</v>
      </c>
    </row>
    <row r="5" spans="1:14" x14ac:dyDescent="0.25">
      <c r="A5" s="9">
        <v>1004</v>
      </c>
      <c r="B5" s="9" t="s">
        <v>9</v>
      </c>
      <c r="C5" s="9" t="s">
        <v>13</v>
      </c>
      <c r="D5" s="9" t="s">
        <v>15</v>
      </c>
      <c r="E5" s="9">
        <v>22159</v>
      </c>
      <c r="F5" s="9" t="str">
        <f t="shared" si="0"/>
        <v>Feb</v>
      </c>
      <c r="G5" s="9">
        <v>7</v>
      </c>
      <c r="H5" s="9">
        <v>0</v>
      </c>
      <c r="I5" s="9">
        <v>3454</v>
      </c>
      <c r="J5" s="10">
        <v>44972</v>
      </c>
      <c r="K5" s="21">
        <f t="shared" si="4"/>
        <v>22159</v>
      </c>
      <c r="L5" s="11">
        <f t="shared" si="1"/>
        <v>0.15587345999368202</v>
      </c>
      <c r="M5" s="10" t="str">
        <f t="shared" si="2"/>
        <v>Below Avg</v>
      </c>
      <c r="N5" s="9">
        <f t="shared" si="3"/>
        <v>11</v>
      </c>
    </row>
    <row r="6" spans="1:14" x14ac:dyDescent="0.25">
      <c r="A6" s="9">
        <v>1005</v>
      </c>
      <c r="B6" s="9" t="s">
        <v>9</v>
      </c>
      <c r="C6" s="9" t="s">
        <v>14</v>
      </c>
      <c r="D6" s="9" t="s">
        <v>17</v>
      </c>
      <c r="E6" s="9">
        <v>49974</v>
      </c>
      <c r="F6" s="9" t="str">
        <f t="shared" si="0"/>
        <v>Mar</v>
      </c>
      <c r="G6" s="9">
        <v>9</v>
      </c>
      <c r="H6" s="9">
        <v>15</v>
      </c>
      <c r="I6" s="9">
        <v>12837</v>
      </c>
      <c r="J6" s="10">
        <v>44987</v>
      </c>
      <c r="K6" s="21">
        <f t="shared" si="4"/>
        <v>42477.9</v>
      </c>
      <c r="L6" s="11">
        <f t="shared" si="1"/>
        <v>0.25687357425861446</v>
      </c>
      <c r="M6" s="10" t="str">
        <f t="shared" si="2"/>
        <v>Above Avg</v>
      </c>
      <c r="N6" s="9">
        <f t="shared" si="3"/>
        <v>1</v>
      </c>
    </row>
    <row r="7" spans="1:14" x14ac:dyDescent="0.25">
      <c r="A7" s="9">
        <v>1006</v>
      </c>
      <c r="B7" s="9" t="s">
        <v>11</v>
      </c>
      <c r="C7" s="9" t="s">
        <v>14</v>
      </c>
      <c r="D7" s="9" t="s">
        <v>16</v>
      </c>
      <c r="E7" s="9">
        <v>45994</v>
      </c>
      <c r="F7" s="9" t="str">
        <f t="shared" si="0"/>
        <v>Mar</v>
      </c>
      <c r="G7" s="9">
        <v>8</v>
      </c>
      <c r="H7" s="9">
        <v>10</v>
      </c>
      <c r="I7" s="9">
        <v>9996</v>
      </c>
      <c r="J7" s="10">
        <v>45002</v>
      </c>
      <c r="K7" s="21">
        <f t="shared" si="4"/>
        <v>41394.6</v>
      </c>
      <c r="L7" s="11">
        <f t="shared" si="1"/>
        <v>0.21733269556898727</v>
      </c>
      <c r="M7" s="10" t="str">
        <f t="shared" si="2"/>
        <v>Above Avg</v>
      </c>
      <c r="N7" s="9">
        <f t="shared" si="3"/>
        <v>3</v>
      </c>
    </row>
    <row r="8" spans="1:14" x14ac:dyDescent="0.25">
      <c r="A8" s="9">
        <v>1007</v>
      </c>
      <c r="B8" s="9" t="s">
        <v>10</v>
      </c>
      <c r="C8" s="9" t="s">
        <v>14</v>
      </c>
      <c r="D8" s="9" t="s">
        <v>17</v>
      </c>
      <c r="E8" s="9">
        <v>19541</v>
      </c>
      <c r="F8" s="9" t="str">
        <f t="shared" si="0"/>
        <v>Apr</v>
      </c>
      <c r="G8" s="9">
        <v>5</v>
      </c>
      <c r="H8" s="9">
        <v>10</v>
      </c>
      <c r="I8" s="9">
        <v>3731</v>
      </c>
      <c r="J8" s="10">
        <v>45017</v>
      </c>
      <c r="K8" s="21">
        <f t="shared" si="4"/>
        <v>17586.900000000001</v>
      </c>
      <c r="L8" s="11">
        <f t="shared" si="1"/>
        <v>0.19093188680210837</v>
      </c>
      <c r="M8" s="10" t="str">
        <f t="shared" si="2"/>
        <v>Below Avg</v>
      </c>
      <c r="N8" s="9">
        <f t="shared" si="3"/>
        <v>12</v>
      </c>
    </row>
    <row r="9" spans="1:14" x14ac:dyDescent="0.25">
      <c r="A9" s="9">
        <v>1008</v>
      </c>
      <c r="B9" s="9" t="s">
        <v>10</v>
      </c>
      <c r="C9" s="9" t="s">
        <v>14</v>
      </c>
      <c r="D9" s="9" t="s">
        <v>16</v>
      </c>
      <c r="E9" s="9">
        <v>40920</v>
      </c>
      <c r="F9" s="9" t="str">
        <f t="shared" si="0"/>
        <v>Apr</v>
      </c>
      <c r="G9" s="9">
        <v>2</v>
      </c>
      <c r="H9" s="9">
        <v>0</v>
      </c>
      <c r="I9" s="9">
        <v>11965</v>
      </c>
      <c r="J9" s="10">
        <v>45032</v>
      </c>
      <c r="K9" s="21">
        <f t="shared" si="4"/>
        <v>40920</v>
      </c>
      <c r="L9" s="11">
        <f t="shared" si="1"/>
        <v>0.29239980449657871</v>
      </c>
      <c r="M9" s="10" t="str">
        <f t="shared" si="2"/>
        <v>Above Avg</v>
      </c>
      <c r="N9" s="9">
        <f t="shared" si="3"/>
        <v>5</v>
      </c>
    </row>
    <row r="10" spans="1:14" x14ac:dyDescent="0.25">
      <c r="A10" s="9">
        <v>1009</v>
      </c>
      <c r="B10" s="9" t="s">
        <v>10</v>
      </c>
      <c r="C10" s="9" t="s">
        <v>14</v>
      </c>
      <c r="D10" s="9" t="s">
        <v>16</v>
      </c>
      <c r="E10" s="9">
        <v>31531</v>
      </c>
      <c r="F10" s="9" t="str">
        <f t="shared" si="0"/>
        <v>May</v>
      </c>
      <c r="G10" s="9">
        <v>5</v>
      </c>
      <c r="H10" s="9">
        <v>10</v>
      </c>
      <c r="I10" s="9">
        <v>9154</v>
      </c>
      <c r="J10" s="10">
        <v>45047</v>
      </c>
      <c r="K10" s="21">
        <f t="shared" si="4"/>
        <v>28377.9</v>
      </c>
      <c r="L10" s="11">
        <f t="shared" si="1"/>
        <v>0.29031746535155878</v>
      </c>
      <c r="M10" s="10" t="str">
        <f t="shared" si="2"/>
        <v>Above Avg</v>
      </c>
      <c r="N10" s="9">
        <f t="shared" si="3"/>
        <v>6</v>
      </c>
    </row>
    <row r="11" spans="1:14" x14ac:dyDescent="0.25">
      <c r="A11" s="9">
        <v>1010</v>
      </c>
      <c r="B11" s="9" t="s">
        <v>9</v>
      </c>
      <c r="C11" s="9" t="s">
        <v>13</v>
      </c>
      <c r="D11" s="9" t="s">
        <v>17</v>
      </c>
      <c r="E11" s="9">
        <v>6585</v>
      </c>
      <c r="F11" s="9" t="str">
        <f t="shared" si="0"/>
        <v>May</v>
      </c>
      <c r="G11" s="9">
        <v>8</v>
      </c>
      <c r="H11" s="9">
        <v>0</v>
      </c>
      <c r="I11" s="9">
        <v>10762</v>
      </c>
      <c r="J11" s="10">
        <v>45062</v>
      </c>
      <c r="K11" s="21">
        <f t="shared" si="4"/>
        <v>6585</v>
      </c>
      <c r="L11" s="11">
        <f t="shared" si="1"/>
        <v>1.6343204252088079</v>
      </c>
      <c r="M11" s="10" t="str">
        <f t="shared" si="2"/>
        <v>Below Avg</v>
      </c>
      <c r="N11" s="9">
        <f t="shared" si="3"/>
        <v>19</v>
      </c>
    </row>
    <row r="12" spans="1:14" x14ac:dyDescent="0.25">
      <c r="A12" s="9">
        <v>1011</v>
      </c>
      <c r="B12" s="9" t="s">
        <v>8</v>
      </c>
      <c r="C12" s="9" t="s">
        <v>13</v>
      </c>
      <c r="D12" s="9" t="s">
        <v>17</v>
      </c>
      <c r="E12" s="9">
        <v>8943</v>
      </c>
      <c r="F12" s="9" t="str">
        <f t="shared" si="0"/>
        <v>May</v>
      </c>
      <c r="G12" s="9">
        <v>9</v>
      </c>
      <c r="H12" s="9">
        <v>5</v>
      </c>
      <c r="I12" s="9">
        <v>6056</v>
      </c>
      <c r="J12" s="10">
        <v>45077</v>
      </c>
      <c r="K12" s="21">
        <f t="shared" si="4"/>
        <v>8495.85</v>
      </c>
      <c r="L12" s="11">
        <f t="shared" si="1"/>
        <v>0.67717768086771779</v>
      </c>
      <c r="M12" s="10" t="str">
        <f t="shared" si="2"/>
        <v>Below Avg</v>
      </c>
      <c r="N12" s="9">
        <f t="shared" si="3"/>
        <v>17</v>
      </c>
    </row>
    <row r="13" spans="1:14" x14ac:dyDescent="0.25">
      <c r="A13" s="9">
        <v>1012</v>
      </c>
      <c r="B13" s="9" t="s">
        <v>10</v>
      </c>
      <c r="C13" s="9" t="s">
        <v>13</v>
      </c>
      <c r="D13" s="9" t="s">
        <v>16</v>
      </c>
      <c r="E13" s="9">
        <v>28939</v>
      </c>
      <c r="F13" s="9" t="str">
        <f t="shared" si="0"/>
        <v>Jun</v>
      </c>
      <c r="G13" s="9">
        <v>9</v>
      </c>
      <c r="H13" s="9">
        <v>10</v>
      </c>
      <c r="I13" s="9">
        <v>9110</v>
      </c>
      <c r="J13" s="10">
        <v>45092</v>
      </c>
      <c r="K13" s="21">
        <f t="shared" si="4"/>
        <v>26045.1</v>
      </c>
      <c r="L13" s="11">
        <f t="shared" si="1"/>
        <v>0.31480009675524379</v>
      </c>
      <c r="M13" s="10" t="str">
        <f t="shared" si="2"/>
        <v>Above Avg</v>
      </c>
      <c r="N13" s="9">
        <f t="shared" si="3"/>
        <v>7</v>
      </c>
    </row>
    <row r="14" spans="1:14" x14ac:dyDescent="0.25">
      <c r="A14" s="9">
        <v>1013</v>
      </c>
      <c r="B14" s="9" t="s">
        <v>9</v>
      </c>
      <c r="C14" s="9" t="s">
        <v>13</v>
      </c>
      <c r="D14" s="9" t="s">
        <v>18</v>
      </c>
      <c r="E14" s="9">
        <v>24457</v>
      </c>
      <c r="F14" s="9" t="str">
        <f t="shared" si="0"/>
        <v>Jun</v>
      </c>
      <c r="G14" s="9">
        <v>1</v>
      </c>
      <c r="H14" s="9">
        <v>5</v>
      </c>
      <c r="I14" s="9">
        <v>14773</v>
      </c>
      <c r="J14" s="10">
        <v>45107</v>
      </c>
      <c r="K14" s="21">
        <f t="shared" si="4"/>
        <v>23234.15</v>
      </c>
      <c r="L14" s="11">
        <f t="shared" si="1"/>
        <v>0.60403974322279919</v>
      </c>
      <c r="M14" s="10" t="str">
        <f t="shared" si="2"/>
        <v>Below Avg</v>
      </c>
      <c r="N14" s="9">
        <f t="shared" si="3"/>
        <v>10</v>
      </c>
    </row>
    <row r="15" spans="1:14" x14ac:dyDescent="0.25">
      <c r="A15" s="9">
        <v>1014</v>
      </c>
      <c r="B15" s="9" t="s">
        <v>11</v>
      </c>
      <c r="C15" s="9" t="s">
        <v>13</v>
      </c>
      <c r="D15" s="9" t="s">
        <v>15</v>
      </c>
      <c r="E15" s="9">
        <v>6021</v>
      </c>
      <c r="F15" s="9" t="str">
        <f t="shared" si="0"/>
        <v>Jul</v>
      </c>
      <c r="G15" s="9">
        <v>9</v>
      </c>
      <c r="H15" s="9">
        <v>0</v>
      </c>
      <c r="I15" s="9">
        <v>11882</v>
      </c>
      <c r="J15" s="10">
        <v>45122</v>
      </c>
      <c r="K15" s="21">
        <f t="shared" si="4"/>
        <v>6021</v>
      </c>
      <c r="L15" s="11">
        <f t="shared" si="1"/>
        <v>1.9734263411393456</v>
      </c>
      <c r="M15" s="10" t="str">
        <f t="shared" si="2"/>
        <v>Below Avg</v>
      </c>
      <c r="N15" s="9">
        <f t="shared" si="3"/>
        <v>20</v>
      </c>
    </row>
    <row r="16" spans="1:14" x14ac:dyDescent="0.25">
      <c r="A16" s="9">
        <v>1015</v>
      </c>
      <c r="B16" s="9" t="s">
        <v>8</v>
      </c>
      <c r="C16" s="9" t="s">
        <v>14</v>
      </c>
      <c r="D16" s="9" t="s">
        <v>17</v>
      </c>
      <c r="E16" s="9">
        <v>16653</v>
      </c>
      <c r="F16" s="9" t="str">
        <f t="shared" si="0"/>
        <v>Jul</v>
      </c>
      <c r="G16" s="9">
        <v>7</v>
      </c>
      <c r="H16" s="9">
        <v>15</v>
      </c>
      <c r="I16" s="9">
        <v>4840</v>
      </c>
      <c r="J16" s="10">
        <v>45137</v>
      </c>
      <c r="K16" s="21">
        <f t="shared" si="4"/>
        <v>14155.05</v>
      </c>
      <c r="L16" s="23">
        <f t="shared" si="1"/>
        <v>0.29063832342520868</v>
      </c>
      <c r="M16" s="22" t="str">
        <f t="shared" si="2"/>
        <v>Below Avg</v>
      </c>
      <c r="N16" s="22">
        <f t="shared" si="3"/>
        <v>14</v>
      </c>
    </row>
    <row r="17" spans="1:14" x14ac:dyDescent="0.25">
      <c r="A17" s="9">
        <v>1016</v>
      </c>
      <c r="B17" s="9" t="s">
        <v>11</v>
      </c>
      <c r="C17" s="9" t="s">
        <v>13</v>
      </c>
      <c r="D17" s="9" t="s">
        <v>15</v>
      </c>
      <c r="E17" s="9">
        <v>48573</v>
      </c>
      <c r="F17" s="9" t="str">
        <f t="shared" si="0"/>
        <v>Aug</v>
      </c>
      <c r="G17" s="9">
        <v>9</v>
      </c>
      <c r="H17" s="9">
        <v>10</v>
      </c>
      <c r="I17" s="9">
        <v>2028</v>
      </c>
      <c r="J17" s="10">
        <v>45152</v>
      </c>
      <c r="K17" s="21">
        <f t="shared" si="4"/>
        <v>43715.7</v>
      </c>
      <c r="L17" s="11">
        <f t="shared" si="1"/>
        <v>4.1751590389722683E-2</v>
      </c>
      <c r="M17" s="10" t="str">
        <f t="shared" si="2"/>
        <v>Above Avg</v>
      </c>
      <c r="N17" s="9">
        <f t="shared" si="3"/>
        <v>2</v>
      </c>
    </row>
    <row r="18" spans="1:14" x14ac:dyDescent="0.25">
      <c r="A18" s="9">
        <v>1017</v>
      </c>
      <c r="B18" s="9" t="s">
        <v>8</v>
      </c>
      <c r="C18" s="9" t="s">
        <v>13</v>
      </c>
      <c r="D18" s="9" t="s">
        <v>18</v>
      </c>
      <c r="E18" s="9">
        <v>18417</v>
      </c>
      <c r="F18" s="9" t="str">
        <f t="shared" si="0"/>
        <v>Aug</v>
      </c>
      <c r="G18" s="9">
        <v>8</v>
      </c>
      <c r="H18" s="9">
        <v>0</v>
      </c>
      <c r="I18" s="9">
        <v>8385</v>
      </c>
      <c r="J18" s="10">
        <v>45167</v>
      </c>
      <c r="K18" s="21">
        <f t="shared" si="4"/>
        <v>18417</v>
      </c>
      <c r="L18" s="11">
        <f t="shared" si="1"/>
        <v>0.45528587717869362</v>
      </c>
      <c r="M18" s="10" t="str">
        <f t="shared" si="2"/>
        <v>Below Avg</v>
      </c>
      <c r="N18" s="9">
        <f t="shared" si="3"/>
        <v>13</v>
      </c>
    </row>
    <row r="19" spans="1:14" x14ac:dyDescent="0.25">
      <c r="A19" s="9">
        <v>1018</v>
      </c>
      <c r="B19" s="9" t="s">
        <v>9</v>
      </c>
      <c r="C19" s="9" t="s">
        <v>14</v>
      </c>
      <c r="D19" s="9" t="s">
        <v>18</v>
      </c>
      <c r="E19" s="9">
        <v>45757</v>
      </c>
      <c r="F19" s="9" t="str">
        <f t="shared" si="0"/>
        <v>Sep</v>
      </c>
      <c r="G19" s="9">
        <v>1</v>
      </c>
      <c r="H19" s="9">
        <v>15</v>
      </c>
      <c r="I19" s="9">
        <v>1502</v>
      </c>
      <c r="J19" s="10">
        <v>45182</v>
      </c>
      <c r="K19" s="21">
        <f t="shared" si="4"/>
        <v>38893.449999999997</v>
      </c>
      <c r="L19" s="11">
        <f t="shared" si="1"/>
        <v>3.2825578599995631E-2</v>
      </c>
      <c r="M19" s="10" t="str">
        <f t="shared" si="2"/>
        <v>Above Avg</v>
      </c>
      <c r="N19" s="9">
        <f t="shared" si="3"/>
        <v>4</v>
      </c>
    </row>
    <row r="20" spans="1:14" x14ac:dyDescent="0.25">
      <c r="A20" s="9">
        <v>1019</v>
      </c>
      <c r="B20" s="9" t="s">
        <v>12</v>
      </c>
      <c r="C20" s="9" t="s">
        <v>13</v>
      </c>
      <c r="D20" s="9" t="s">
        <v>18</v>
      </c>
      <c r="E20" s="9">
        <v>14692</v>
      </c>
      <c r="F20" s="9" t="str">
        <f t="shared" si="0"/>
        <v>Sep</v>
      </c>
      <c r="G20" s="9">
        <v>8</v>
      </c>
      <c r="H20" s="9">
        <v>15</v>
      </c>
      <c r="I20" s="9">
        <v>7910</v>
      </c>
      <c r="J20" s="10">
        <v>45197</v>
      </c>
      <c r="K20" s="21">
        <f t="shared" si="4"/>
        <v>12488.2</v>
      </c>
      <c r="L20" s="11">
        <f t="shared" si="1"/>
        <v>0.53838823849714135</v>
      </c>
      <c r="M20" s="10" t="str">
        <f t="shared" si="2"/>
        <v>Below Avg</v>
      </c>
      <c r="N20" s="9">
        <f t="shared" si="3"/>
        <v>15</v>
      </c>
    </row>
    <row r="21" spans="1:14" x14ac:dyDescent="0.25">
      <c r="A21" s="9">
        <v>1020</v>
      </c>
      <c r="B21" s="9" t="s">
        <v>8</v>
      </c>
      <c r="C21" s="9" t="s">
        <v>14</v>
      </c>
      <c r="D21" s="9" t="s">
        <v>17</v>
      </c>
      <c r="E21" s="9">
        <v>11873</v>
      </c>
      <c r="F21" s="9" t="str">
        <f t="shared" si="0"/>
        <v>Oct</v>
      </c>
      <c r="G21" s="9">
        <v>8</v>
      </c>
      <c r="H21" s="9">
        <v>5</v>
      </c>
      <c r="I21" s="9">
        <v>13685</v>
      </c>
      <c r="J21" s="10">
        <v>45212</v>
      </c>
      <c r="K21" s="21">
        <f t="shared" si="4"/>
        <v>11279.35</v>
      </c>
      <c r="L21" s="11">
        <f t="shared" si="1"/>
        <v>1.1526151772930178</v>
      </c>
      <c r="M21" s="10" t="str">
        <f t="shared" si="2"/>
        <v>Below Avg</v>
      </c>
      <c r="N21" s="9">
        <f t="shared" si="3"/>
        <v>16</v>
      </c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5" spans="1:14" x14ac:dyDescent="0.25">
      <c r="B25" s="12" t="s">
        <v>21</v>
      </c>
      <c r="C25" s="13" t="s">
        <v>19</v>
      </c>
      <c r="D25" s="13" t="s">
        <v>20</v>
      </c>
      <c r="E25" s="13" t="s">
        <v>44</v>
      </c>
      <c r="F25" s="14"/>
      <c r="G25" s="14"/>
      <c r="H25" s="13" t="s">
        <v>22</v>
      </c>
      <c r="I25" s="13" t="s">
        <v>45</v>
      </c>
      <c r="J25" s="15"/>
      <c r="K25" s="15"/>
    </row>
    <row r="26" spans="1:14" x14ac:dyDescent="0.25">
      <c r="B26" s="16"/>
      <c r="C26" s="9"/>
      <c r="D26" s="9"/>
      <c r="E26" s="9"/>
      <c r="F26" s="14"/>
      <c r="G26" s="14"/>
      <c r="H26" s="9"/>
      <c r="I26" s="9"/>
      <c r="J26" s="15"/>
      <c r="K26" s="15"/>
    </row>
    <row r="27" spans="1:14" x14ac:dyDescent="0.25">
      <c r="B27" s="17">
        <f>SUM(E2:E21)</f>
        <v>506021</v>
      </c>
      <c r="C27" s="18">
        <f>AVERAGE(I2:I21)</f>
        <v>8408.9500000000007</v>
      </c>
      <c r="D27" s="18">
        <f>MAX(E2:E21)</f>
        <v>49974</v>
      </c>
      <c r="E27" s="18">
        <f>COUNTIF(B2:B21,"Laptop")</f>
        <v>1</v>
      </c>
      <c r="F27" s="14"/>
      <c r="G27" s="14"/>
      <c r="H27" s="8">
        <f>COUNTIF(D2:D21,"West")</f>
        <v>5</v>
      </c>
      <c r="I27" s="19">
        <f>SUM(I2:I21)/SUM(E2:E21)</f>
        <v>0.33235577179603221</v>
      </c>
      <c r="J27" s="15"/>
      <c r="K27" s="15"/>
    </row>
    <row r="28" spans="1:14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4" x14ac:dyDescent="0.25">
      <c r="B29" s="14"/>
      <c r="C29" s="14"/>
      <c r="D29" s="14"/>
      <c r="E29" s="14"/>
      <c r="F29" s="14"/>
      <c r="G29" s="14"/>
      <c r="H29" s="13" t="s">
        <v>30</v>
      </c>
      <c r="I29" s="18" cm="1">
        <f t="array" ref="I29:K29">LARGE(E2:E21,{1,2,3})</f>
        <v>49974</v>
      </c>
      <c r="J29" s="18">
        <v>48573</v>
      </c>
      <c r="K29" s="18">
        <v>45994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DFFE-A254-41BF-868A-CFFEF4A7AC7C}">
  <dimension ref="A1:I21"/>
  <sheetViews>
    <sheetView workbookViewId="0">
      <selection activeCell="A13" sqref="A13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1.28515625" bestFit="1" customWidth="1"/>
    <col min="4" max="4" width="7.140625" bestFit="1" customWidth="1"/>
    <col min="5" max="5" width="6" bestFit="1" customWidth="1"/>
    <col min="6" max="7" width="8.7109375" bestFit="1" customWidth="1"/>
    <col min="8" max="8" width="6" bestFit="1" customWidth="1"/>
    <col min="9" max="9" width="18.28515625" bestFit="1" customWidth="1"/>
    <col min="10" max="10" width="19.7109375" bestFit="1" customWidth="1"/>
    <col min="11" max="11" width="12.7109375" bestFit="1" customWidth="1"/>
  </cols>
  <sheetData>
    <row r="1" spans="1:9" s="4" customFormat="1" x14ac:dyDescent="0.25">
      <c r="A1" s="5" t="s">
        <v>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>
        <v>1001</v>
      </c>
      <c r="B2" t="s">
        <v>8</v>
      </c>
      <c r="C2" t="s">
        <v>13</v>
      </c>
      <c r="D2" t="s">
        <v>15</v>
      </c>
      <c r="E2">
        <v>28897</v>
      </c>
      <c r="F2">
        <v>2</v>
      </c>
      <c r="G2">
        <v>10</v>
      </c>
      <c r="H2">
        <v>4104</v>
      </c>
      <c r="I2" s="1">
        <v>44927</v>
      </c>
    </row>
    <row r="3" spans="1:9" x14ac:dyDescent="0.25">
      <c r="A3">
        <v>1002</v>
      </c>
      <c r="B3" t="s">
        <v>9</v>
      </c>
      <c r="C3" t="s">
        <v>13</v>
      </c>
      <c r="D3" t="s">
        <v>16</v>
      </c>
      <c r="E3">
        <v>7612</v>
      </c>
      <c r="F3">
        <v>4</v>
      </c>
      <c r="G3">
        <v>10</v>
      </c>
      <c r="H3">
        <v>8215</v>
      </c>
      <c r="I3" s="1">
        <v>44942</v>
      </c>
    </row>
    <row r="4" spans="1:9" x14ac:dyDescent="0.25">
      <c r="A4">
        <v>1003</v>
      </c>
      <c r="B4" t="s">
        <v>10</v>
      </c>
      <c r="C4" t="s">
        <v>14</v>
      </c>
      <c r="D4" t="s">
        <v>15</v>
      </c>
      <c r="E4">
        <v>28483</v>
      </c>
      <c r="F4">
        <v>8</v>
      </c>
      <c r="G4">
        <v>10</v>
      </c>
      <c r="H4">
        <v>13790</v>
      </c>
      <c r="I4" s="1">
        <v>44957</v>
      </c>
    </row>
    <row r="5" spans="1:9" x14ac:dyDescent="0.25">
      <c r="A5">
        <v>1004</v>
      </c>
      <c r="B5" t="s">
        <v>9</v>
      </c>
      <c r="C5" t="s">
        <v>13</v>
      </c>
      <c r="D5" t="s">
        <v>15</v>
      </c>
      <c r="E5">
        <v>22159</v>
      </c>
      <c r="F5">
        <v>7</v>
      </c>
      <c r="G5">
        <v>0</v>
      </c>
      <c r="H5">
        <v>3454</v>
      </c>
      <c r="I5" s="1">
        <v>44972</v>
      </c>
    </row>
    <row r="6" spans="1:9" x14ac:dyDescent="0.25">
      <c r="A6">
        <v>1005</v>
      </c>
      <c r="B6" t="s">
        <v>9</v>
      </c>
      <c r="C6" t="s">
        <v>14</v>
      </c>
      <c r="D6" t="s">
        <v>17</v>
      </c>
      <c r="E6">
        <v>49974</v>
      </c>
      <c r="F6">
        <v>9</v>
      </c>
      <c r="G6">
        <v>15</v>
      </c>
      <c r="H6">
        <v>12837</v>
      </c>
      <c r="I6" s="1">
        <v>44987</v>
      </c>
    </row>
    <row r="7" spans="1:9" x14ac:dyDescent="0.25">
      <c r="A7">
        <v>1006</v>
      </c>
      <c r="B7" t="s">
        <v>11</v>
      </c>
      <c r="C7" t="s">
        <v>14</v>
      </c>
      <c r="D7" t="s">
        <v>16</v>
      </c>
      <c r="E7">
        <v>45994</v>
      </c>
      <c r="F7">
        <v>8</v>
      </c>
      <c r="G7">
        <v>10</v>
      </c>
      <c r="H7">
        <v>9996</v>
      </c>
      <c r="I7" s="1">
        <v>45002</v>
      </c>
    </row>
    <row r="8" spans="1:9" x14ac:dyDescent="0.25">
      <c r="A8">
        <v>1007</v>
      </c>
      <c r="B8" t="s">
        <v>10</v>
      </c>
      <c r="C8" t="s">
        <v>14</v>
      </c>
      <c r="D8" t="s">
        <v>17</v>
      </c>
      <c r="E8">
        <v>19541</v>
      </c>
      <c r="F8">
        <v>5</v>
      </c>
      <c r="G8">
        <v>10</v>
      </c>
      <c r="H8">
        <v>3731</v>
      </c>
      <c r="I8" s="1">
        <v>45017</v>
      </c>
    </row>
    <row r="9" spans="1:9" x14ac:dyDescent="0.25">
      <c r="A9">
        <v>1008</v>
      </c>
      <c r="B9" t="s">
        <v>10</v>
      </c>
      <c r="C9" t="s">
        <v>14</v>
      </c>
      <c r="D9" t="s">
        <v>16</v>
      </c>
      <c r="E9">
        <v>40920</v>
      </c>
      <c r="F9">
        <v>2</v>
      </c>
      <c r="G9">
        <v>0</v>
      </c>
      <c r="H9">
        <v>11965</v>
      </c>
      <c r="I9" s="1">
        <v>45032</v>
      </c>
    </row>
    <row r="10" spans="1:9" x14ac:dyDescent="0.25">
      <c r="A10">
        <v>1009</v>
      </c>
      <c r="B10" t="s">
        <v>10</v>
      </c>
      <c r="C10" t="s">
        <v>14</v>
      </c>
      <c r="D10" t="s">
        <v>16</v>
      </c>
      <c r="E10">
        <v>31531</v>
      </c>
      <c r="F10">
        <v>5</v>
      </c>
      <c r="G10">
        <v>10</v>
      </c>
      <c r="H10">
        <v>9154</v>
      </c>
      <c r="I10" s="1">
        <v>45047</v>
      </c>
    </row>
    <row r="11" spans="1:9" x14ac:dyDescent="0.25">
      <c r="A11">
        <v>1010</v>
      </c>
      <c r="B11" t="s">
        <v>9</v>
      </c>
      <c r="C11" t="s">
        <v>13</v>
      </c>
      <c r="D11" t="s">
        <v>17</v>
      </c>
      <c r="E11">
        <v>6585</v>
      </c>
      <c r="F11">
        <v>8</v>
      </c>
      <c r="G11">
        <v>0</v>
      </c>
      <c r="H11">
        <v>10762</v>
      </c>
      <c r="I11" s="1">
        <v>45062</v>
      </c>
    </row>
    <row r="12" spans="1:9" x14ac:dyDescent="0.25">
      <c r="A12">
        <v>1011</v>
      </c>
      <c r="B12" t="s">
        <v>8</v>
      </c>
      <c r="C12" t="s">
        <v>13</v>
      </c>
      <c r="D12" t="s">
        <v>17</v>
      </c>
      <c r="E12">
        <v>8943</v>
      </c>
      <c r="F12">
        <v>9</v>
      </c>
      <c r="G12">
        <v>5</v>
      </c>
      <c r="H12">
        <v>6056</v>
      </c>
      <c r="I12" s="1">
        <v>45077</v>
      </c>
    </row>
    <row r="13" spans="1:9" x14ac:dyDescent="0.25">
      <c r="A13">
        <v>1012</v>
      </c>
      <c r="B13" t="s">
        <v>10</v>
      </c>
      <c r="C13" t="s">
        <v>13</v>
      </c>
      <c r="D13" t="s">
        <v>16</v>
      </c>
      <c r="E13">
        <v>28939</v>
      </c>
      <c r="F13">
        <v>9</v>
      </c>
      <c r="G13">
        <v>10</v>
      </c>
      <c r="H13">
        <v>9110</v>
      </c>
      <c r="I13" s="1">
        <v>45092</v>
      </c>
    </row>
    <row r="14" spans="1:9" x14ac:dyDescent="0.25">
      <c r="A14">
        <v>1013</v>
      </c>
      <c r="B14" t="s">
        <v>9</v>
      </c>
      <c r="C14" t="s">
        <v>13</v>
      </c>
      <c r="D14" t="s">
        <v>18</v>
      </c>
      <c r="E14">
        <v>24457</v>
      </c>
      <c r="F14">
        <v>1</v>
      </c>
      <c r="G14">
        <v>5</v>
      </c>
      <c r="H14">
        <v>14773</v>
      </c>
      <c r="I14" s="1">
        <v>45107</v>
      </c>
    </row>
    <row r="15" spans="1:9" x14ac:dyDescent="0.25">
      <c r="A15">
        <v>1014</v>
      </c>
      <c r="B15" t="s">
        <v>11</v>
      </c>
      <c r="C15" t="s">
        <v>13</v>
      </c>
      <c r="D15" t="s">
        <v>15</v>
      </c>
      <c r="E15">
        <v>6021</v>
      </c>
      <c r="F15">
        <v>9</v>
      </c>
      <c r="G15">
        <v>0</v>
      </c>
      <c r="H15">
        <v>11882</v>
      </c>
      <c r="I15" s="1">
        <v>45122</v>
      </c>
    </row>
    <row r="16" spans="1:9" x14ac:dyDescent="0.25">
      <c r="A16">
        <v>1015</v>
      </c>
      <c r="B16" t="s">
        <v>8</v>
      </c>
      <c r="C16" t="s">
        <v>14</v>
      </c>
      <c r="D16" t="s">
        <v>17</v>
      </c>
      <c r="E16">
        <v>16653</v>
      </c>
      <c r="F16">
        <v>7</v>
      </c>
      <c r="G16">
        <v>15</v>
      </c>
      <c r="H16">
        <v>4840</v>
      </c>
      <c r="I16" s="1">
        <v>45137</v>
      </c>
    </row>
    <row r="17" spans="1:9" x14ac:dyDescent="0.25">
      <c r="A17">
        <v>1016</v>
      </c>
      <c r="B17" t="s">
        <v>11</v>
      </c>
      <c r="C17" t="s">
        <v>13</v>
      </c>
      <c r="D17" t="s">
        <v>15</v>
      </c>
      <c r="E17">
        <v>48573</v>
      </c>
      <c r="F17">
        <v>9</v>
      </c>
      <c r="G17">
        <v>10</v>
      </c>
      <c r="H17">
        <v>2028</v>
      </c>
      <c r="I17" s="1">
        <v>45152</v>
      </c>
    </row>
    <row r="18" spans="1:9" x14ac:dyDescent="0.25">
      <c r="A18">
        <v>1017</v>
      </c>
      <c r="B18" t="s">
        <v>8</v>
      </c>
      <c r="C18" t="s">
        <v>13</v>
      </c>
      <c r="D18" t="s">
        <v>18</v>
      </c>
      <c r="E18">
        <v>18417</v>
      </c>
      <c r="F18">
        <v>8</v>
      </c>
      <c r="G18">
        <v>0</v>
      </c>
      <c r="H18">
        <v>8385</v>
      </c>
      <c r="I18" s="1">
        <v>45167</v>
      </c>
    </row>
    <row r="19" spans="1:9" x14ac:dyDescent="0.25">
      <c r="A19">
        <v>1018</v>
      </c>
      <c r="B19" t="s">
        <v>9</v>
      </c>
      <c r="C19" t="s">
        <v>14</v>
      </c>
      <c r="D19" t="s">
        <v>18</v>
      </c>
      <c r="E19">
        <v>45757</v>
      </c>
      <c r="F19">
        <v>1</v>
      </c>
      <c r="G19">
        <v>15</v>
      </c>
      <c r="H19">
        <v>1502</v>
      </c>
      <c r="I19" s="1">
        <v>45182</v>
      </c>
    </row>
    <row r="20" spans="1:9" x14ac:dyDescent="0.25">
      <c r="A20">
        <v>1019</v>
      </c>
      <c r="B20" t="s">
        <v>12</v>
      </c>
      <c r="C20" t="s">
        <v>13</v>
      </c>
      <c r="D20" t="s">
        <v>18</v>
      </c>
      <c r="E20">
        <v>14692</v>
      </c>
      <c r="F20">
        <v>8</v>
      </c>
      <c r="G20">
        <v>15</v>
      </c>
      <c r="H20">
        <v>7910</v>
      </c>
      <c r="I20" s="1">
        <v>45197</v>
      </c>
    </row>
    <row r="21" spans="1:9" x14ac:dyDescent="0.25">
      <c r="A21">
        <v>1020</v>
      </c>
      <c r="B21" t="s">
        <v>8</v>
      </c>
      <c r="C21" t="s">
        <v>14</v>
      </c>
      <c r="D21" t="s">
        <v>17</v>
      </c>
      <c r="E21">
        <v>11873</v>
      </c>
      <c r="F21">
        <v>8</v>
      </c>
      <c r="G21">
        <v>5</v>
      </c>
      <c r="H21">
        <v>13685</v>
      </c>
      <c r="I21" s="1">
        <v>45212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pivot-table-cal-1</vt:lpstr>
      <vt:lpstr>main-cal_data</vt:lpstr>
      <vt:lpstr>main-practicie-datasheet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 Sufian</cp:lastModifiedBy>
  <dcterms:created xsi:type="dcterms:W3CDTF">2025-08-22T14:32:59Z</dcterms:created>
  <dcterms:modified xsi:type="dcterms:W3CDTF">2025-09-08T12:45:59Z</dcterms:modified>
</cp:coreProperties>
</file>