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bubakar\Downloads\"/>
    </mc:Choice>
  </mc:AlternateContent>
  <bookViews>
    <workbookView xWindow="0" yWindow="0" windowWidth="20490" windowHeight="7620" activeTab="8"/>
  </bookViews>
  <sheets>
    <sheet name="combo chart" sheetId="3" r:id="rId1"/>
    <sheet name="waterfall chart" sheetId="4" r:id="rId2"/>
    <sheet name="pie chart" sheetId="5" r:id="rId3"/>
    <sheet name="map" sheetId="6" r:id="rId4"/>
    <sheet name="top 5" sheetId="8" r:id="rId5"/>
    <sheet name="kpi" sheetId="9" r:id="rId6"/>
    <sheet name="YOY" sheetId="11" r:id="rId7"/>
    <sheet name="Data" sheetId="1" r:id="rId8"/>
    <sheet name="Dashboard" sheetId="2" r:id="rId9"/>
  </sheets>
  <definedNames>
    <definedName name="_xlchart.v1.0" hidden="1">'waterfall chart'!$D$4:$D$7</definedName>
    <definedName name="_xlchart.v1.1" hidden="1">'waterfall chart'!$E$3</definedName>
    <definedName name="_xlchart.v1.10" hidden="1">map!$E$3</definedName>
    <definedName name="_xlchart.v1.11" hidden="1">map!$E$4:$E$52</definedName>
    <definedName name="_xlchart.v1.12" hidden="1">map!$D$4:$D$52</definedName>
    <definedName name="_xlchart.v1.13" hidden="1">map!$E$3</definedName>
    <definedName name="_xlchart.v1.14" hidden="1">map!$E$4:$E$52</definedName>
    <definedName name="_xlchart.v1.2" hidden="1">'waterfall chart'!$E$4:$E$7</definedName>
    <definedName name="_xlchart.v1.3" hidden="1">map!$D$4:$D$52</definedName>
    <definedName name="_xlchart.v1.4" hidden="1">map!$E$3</definedName>
    <definedName name="_xlchart.v1.5" hidden="1">map!$E$4:$E$52</definedName>
    <definedName name="_xlchart.v1.6" hidden="1">'waterfall chart'!$D$4:$D$7</definedName>
    <definedName name="_xlchart.v1.7" hidden="1">'waterfall chart'!$E$3</definedName>
    <definedName name="_xlchart.v1.8" hidden="1">'waterfall chart'!$E$4:$E$7</definedName>
    <definedName name="_xlchart.v1.9" hidden="1">map!$D$4:$D$52</definedName>
    <definedName name="Slicer_Region">#N/A</definedName>
    <definedName name="Slicer_Segment">#N/A</definedName>
    <definedName name="Slicer_Year">#N/A</definedName>
  </definedNames>
  <calcPr calcId="162913"/>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11"/>
  <c r="C9" i="11"/>
  <c r="D9" i="11"/>
  <c r="K17" i="9"/>
  <c r="E5" i="6"/>
  <c r="E21" i="6"/>
  <c r="E37" i="6"/>
  <c r="E11" i="6"/>
  <c r="E27" i="6"/>
  <c r="E43" i="6"/>
  <c r="E12" i="6"/>
  <c r="E28" i="6"/>
  <c r="E44" i="6"/>
  <c r="E10" i="6"/>
  <c r="E26" i="6"/>
  <c r="E42" i="6"/>
  <c r="E4" i="6"/>
  <c r="B17" i="9"/>
  <c r="E33" i="6"/>
  <c r="E49" i="6"/>
  <c r="E39" i="6"/>
  <c r="E8" i="6"/>
  <c r="E40" i="6"/>
  <c r="E6" i="6"/>
  <c r="E38" i="6"/>
  <c r="H17" i="9"/>
  <c r="E9" i="6"/>
  <c r="E25" i="6"/>
  <c r="E41" i="6"/>
  <c r="E15" i="6"/>
  <c r="E31" i="6"/>
  <c r="E47" i="6"/>
  <c r="E16" i="6"/>
  <c r="E32" i="6"/>
  <c r="E48" i="6"/>
  <c r="E14" i="6"/>
  <c r="E30" i="6"/>
  <c r="E46" i="6"/>
  <c r="E17" i="9"/>
  <c r="E13" i="6"/>
  <c r="E29" i="6"/>
  <c r="E45" i="6"/>
  <c r="E19" i="6"/>
  <c r="E35" i="6"/>
  <c r="E51" i="6"/>
  <c r="E20" i="6"/>
  <c r="E36" i="6"/>
  <c r="E52" i="6"/>
  <c r="E18" i="6"/>
  <c r="E34" i="6"/>
  <c r="E50" i="6"/>
  <c r="N17" i="9"/>
  <c r="E17" i="6"/>
  <c r="E23" i="6"/>
  <c r="E24" i="6"/>
  <c r="E22" i="6"/>
  <c r="E7" i="6"/>
  <c r="E4" i="4"/>
  <c r="E7" i="4"/>
  <c r="E5" i="4"/>
  <c r="E6" i="4"/>
  <c r="F9" i="11"/>
  <c r="B9" i="11"/>
</calcChain>
</file>

<file path=xl/sharedStrings.xml><?xml version="1.0" encoding="utf-8"?>
<sst xmlns="http://schemas.openxmlformats.org/spreadsheetml/2006/main" count="130134" uniqueCount="10961">
  <si>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</si>
  <si>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</si>
  <si>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</si>
  <si>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</si>
  <si>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</si>
  <si>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</si>
  <si>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</si>
  <si>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</si>
  <si>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</si>
  <si>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</si>
  <si>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</si>
  <si>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</si>
  <si>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</si>
  <si>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</si>
  <si>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</si>
  <si>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</si>
  <si>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</si>
  <si>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</si>
  <si>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</si>
  <si>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</si>
  <si>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</si>
  <si>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</si>
  <si>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</si>
  <si>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</si>
  <si>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</si>
  <si>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</si>
  <si>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</si>
  <si>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</si>
  <si>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</si>
  <si>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</si>
  <si>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</si>
  <si>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</si>
  <si>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</si>
  <si>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</si>
  <si>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</si>
  <si>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</si>
  <si>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</si>
  <si>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</si>
  <si>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</si>
  <si>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</si>
  <si>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</si>
  <si>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</si>
  <si>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</si>
  <si>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</si>
  <si>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</si>
  <si>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</si>
  <si>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</si>
  <si>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</si>
  <si>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</si>
  <si>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</si>
  <si>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</si>
  <si>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</si>
  <si>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</si>
  <si>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</si>
  <si>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</si>
  <si>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</si>
  <si>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</si>
  <si>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</si>
  <si>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</si>
  <si>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</si>
  <si>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</si>
  <si>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</si>
  <si>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</si>
  <si>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</si>
  <si>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</si>
  <si>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</si>
  <si>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</si>
  <si>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</si>
  <si>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</si>
  <si>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</si>
  <si>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</si>
  <si>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</si>
  <si>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</si>
  <si>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</si>
  <si>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</si>
  <si>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</si>
  <si>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</si>
  <si>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</si>
  <si>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</si>
  <si>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</si>
  <si>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</si>
  <si>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</si>
  <si>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</si>
  <si>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</si>
  <si>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</si>
  <si>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</si>
  <si>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</si>
  <si>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</si>
  <si>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</si>
  <si>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</si>
  <si>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</si>
  <si>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</si>
  <si>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</si>
  <si>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</si>
  <si>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</si>
  <si>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</si>
  <si>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</si>
  <si>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</si>
  <si>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</si>
  <si>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</si>
  <si>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</si>
  <si>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</si>
  <si>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</si>
  <si>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</si>
  <si>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</si>
  <si>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</si>
  <si>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</si>
  <si>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</si>
  <si>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</si>
  <si>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</si>
  <si>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</si>
  <si>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</si>
  <si>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</si>
  <si>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</si>
  <si>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</si>
  <si>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</si>
  <si>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</si>
  <si>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</si>
  <si>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</si>
  <si>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</si>
  <si>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</si>
  <si>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</si>
  <si>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</si>
  <si>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</si>
  <si>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</si>
  <si>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</si>
  <si>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</si>
  <si>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</si>
  <si>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</si>
  <si>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</si>
  <si>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</si>
  <si>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</si>
  <si>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</si>
  <si>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</si>
  <si>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</si>
  <si>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</si>
  <si>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</si>
  <si>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</si>
  <si>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</si>
  <si>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</si>
  <si>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</si>
  <si>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</si>
  <si>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</si>
  <si>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</si>
  <si>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</si>
  <si>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</si>
  <si>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</si>
  <si>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</si>
  <si>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</si>
  <si>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</si>
  <si>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</si>
  <si>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</si>
  <si>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</si>
  <si>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</si>
  <si>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</si>
  <si>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</si>
  <si>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</si>
  <si>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</si>
  <si>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</si>
  <si>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</si>
  <si>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</si>
  <si>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</si>
  <si>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</si>
  <si>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</si>
  <si>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</si>
  <si>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</si>
  <si>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</si>
  <si>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</si>
  <si>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</si>
  <si>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</si>
  <si>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</si>
  <si>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</si>
  <si>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</si>
  <si>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</si>
  <si>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</si>
  <si>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</si>
  <si>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</si>
  <si>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</si>
  <si>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</si>
  <si>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</si>
  <si>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</si>
  <si>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</si>
  <si>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</si>
  <si>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</si>
  <si>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</si>
  <si>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</si>
  <si>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</si>
  <si>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</si>
  <si>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</si>
  <si>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</si>
  <si>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</si>
  <si>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</si>
  <si>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</si>
  <si>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</si>
  <si>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</si>
  <si>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</si>
  <si>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</si>
  <si>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</si>
  <si>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</si>
  <si>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</si>
  <si>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</si>
  <si>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</si>
  <si>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</si>
  <si>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</si>
  <si>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</si>
  <si>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</si>
  <si>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</si>
  <si>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</si>
  <si>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</si>
  <si>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</si>
  <si>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</si>
  <si>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</si>
  <si>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</si>
  <si>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</si>
  <si>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</si>
  <si>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</si>
  <si>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</si>
  <si>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</si>
  <si>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</si>
  <si>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</si>
  <si>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</si>
  <si>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</si>
  <si>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</si>
  <si>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</si>
  <si>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</si>
  <si>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</si>
  <si>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</si>
  <si>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</si>
  <si>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</si>
  <si>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</si>
  <si>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</si>
  <si>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</si>
  <si>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</si>
  <si>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</si>
  <si>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</si>
  <si>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</si>
  <si>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</si>
  <si>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</si>
  <si>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</si>
  <si>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</si>
  <si>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</si>
  <si>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</si>
  <si>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</si>
  <si>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</si>
  <si>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</si>
  <si>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</si>
  <si>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</si>
  <si>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</si>
  <si>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</si>
  <si>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</si>
  <si>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</si>
  <si>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</si>
  <si>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</si>
  <si>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</si>
  <si>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</si>
  <si>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</si>
  <si>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</si>
  <si>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</si>
  <si>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</si>
  <si>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</si>
  <si>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</si>
  <si>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</si>
  <si>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</si>
  <si>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</si>
  <si>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</si>
  <si>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</si>
  <si>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</si>
  <si>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</si>
  <si>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</si>
  <si>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</si>
  <si>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</si>
  <si>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</si>
  <si>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</si>
  <si>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</si>
  <si>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</si>
  <si>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</si>
  <si>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</si>
  <si>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</si>
  <si>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</si>
  <si>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</si>
  <si>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</si>
  <si>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</si>
  <si>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</si>
  <si>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</si>
  <si>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</si>
  <si>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</si>
  <si>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</si>
  <si>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</si>
  <si>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</si>
  <si>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</si>
  <si>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</si>
  <si>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</si>
  <si>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</si>
  <si>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</si>
  <si>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</si>
  <si>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</si>
  <si>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</si>
  <si>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</si>
  <si>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</si>
  <si>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</si>
  <si>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</si>
  <si>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</si>
  <si>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</si>
  <si>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</si>
  <si>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</si>
  <si>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</si>
  <si>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</si>
  <si>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</si>
  <si>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</si>
  <si>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</si>
  <si>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</si>
  <si>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</si>
  <si>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</si>
  <si>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</si>
  <si>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</si>
  <si>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</si>
  <si>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</si>
  <si>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</si>
  <si>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</si>
  <si>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</si>
  <si>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</si>
  <si>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</si>
  <si>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</si>
  <si>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</si>
  <si>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</si>
  <si>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</si>
  <si>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</si>
  <si>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</si>
  <si>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</si>
  <si>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</si>
  <si>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</si>
  <si>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</si>
  <si>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</si>
  <si>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</si>
  <si>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</si>
  <si>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</si>
  <si>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</si>
  <si>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</si>
  <si>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</si>
  <si>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</si>
  <si>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</si>
  <si>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</si>
  <si>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</si>
  <si>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</si>
  <si>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</si>
  <si>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</si>
  <si>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</si>
  <si>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</si>
  <si>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</si>
  <si>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</si>
  <si>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</si>
  <si>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</si>
  <si>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</si>
  <si>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</si>
  <si>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</si>
  <si>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</si>
  <si>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</si>
  <si>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</si>
  <si>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</si>
  <si>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</si>
  <si>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</si>
  <si>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</si>
  <si>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</si>
  <si>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</si>
  <si>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</si>
  <si>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</si>
  <si>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</si>
  <si>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</si>
  <si>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</si>
  <si>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</si>
  <si>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</si>
  <si>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</si>
  <si>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</si>
  <si>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</si>
  <si>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</si>
  <si>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</si>
  <si>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</si>
  <si>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</si>
  <si>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</si>
  <si>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</si>
  <si>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</si>
  <si>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</si>
  <si>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</si>
  <si>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</si>
  <si>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</si>
  <si>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</si>
  <si>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</si>
  <si>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</si>
  <si>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</si>
  <si>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</si>
  <si>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</si>
  <si>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</si>
  <si>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</si>
  <si>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</si>
  <si>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</si>
  <si>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</si>
  <si>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</si>
  <si>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</si>
  <si>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</si>
  <si>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</si>
  <si>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</si>
  <si>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</si>
  <si>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</si>
  <si>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</si>
  <si>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</si>
  <si>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</si>
  <si>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</si>
  <si>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</si>
  <si>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</si>
  <si>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</si>
  <si>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</si>
  <si>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</si>
  <si>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</si>
  <si>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</si>
  <si>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</si>
  <si>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</si>
  <si>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</si>
  <si>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</si>
  <si>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</si>
  <si>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</si>
  <si>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</si>
  <si>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</si>
  <si>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</si>
  <si>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</si>
  <si>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</si>
  <si>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</si>
  <si>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</si>
  <si>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</si>
  <si>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</si>
  <si>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</si>
  <si>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</si>
  <si>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</si>
  <si>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</si>
  <si>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</si>
  <si>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</si>
  <si>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</si>
  <si>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</si>
  <si>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</si>
  <si>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</si>
  <si>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</si>
  <si>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</si>
  <si>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</si>
  <si>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</si>
  <si>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</si>
  <si>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</si>
  <si>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</si>
  <si>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</si>
  <si>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</si>
  <si>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</si>
  <si>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</si>
  <si>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</si>
  <si>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</si>
  <si>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</si>
  <si>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</si>
  <si>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</si>
  <si>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</si>
  <si>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</si>
  <si>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</si>
  <si>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</si>
  <si>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</si>
  <si>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</si>
  <si>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</si>
  <si>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</si>
  <si>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</si>
  <si>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</si>
  <si>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</si>
  <si>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</si>
  <si>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</si>
  <si>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</si>
  <si>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</si>
  <si>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</si>
  <si>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</si>
  <si>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</si>
  <si>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</si>
  <si>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</si>
  <si>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</si>
  <si>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</si>
  <si>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</si>
  <si>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</si>
  <si>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</si>
  <si>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</si>
  <si>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</si>
  <si>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</si>
  <si>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</si>
  <si>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</si>
  <si>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</si>
  <si>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</si>
  <si>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</si>
  <si>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</si>
  <si>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</si>
  <si>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</si>
  <si>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</si>
  <si>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</si>
  <si>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</si>
  <si>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</si>
  <si>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</si>
  <si>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</si>
  <si>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</si>
  <si>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</si>
  <si>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</si>
  <si>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</si>
  <si>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</si>
  <si>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</si>
  <si>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</si>
  <si>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</si>
  <si>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</si>
  <si>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</si>
  <si>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</si>
  <si>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</si>
  <si>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</si>
  <si>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</si>
  <si>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</si>
  <si>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</si>
  <si>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</si>
  <si>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</si>
  <si>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</si>
  <si>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</si>
  <si>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</si>
  <si>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</si>
  <si>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</si>
  <si>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</si>
  <si>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</si>
  <si>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</si>
  <si>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</si>
  <si>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</si>
  <si>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</si>
  <si>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</si>
  <si>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</si>
  <si>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</si>
  <si>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</si>
  <si>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</si>
  <si>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</si>
  <si>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</si>
  <si>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</si>
  <si>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</si>
  <si>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</si>
  <si>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</si>
  <si>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</si>
  <si>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</si>
  <si>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</si>
  <si>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</si>
  <si>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</si>
  <si>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</si>
  <si>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</si>
  <si>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</si>
  <si>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</si>
  <si>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</si>
  <si>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</si>
  <si>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</si>
  <si>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</si>
  <si>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</si>
  <si>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</si>
  <si>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</si>
  <si>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</si>
  <si>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</si>
  <si>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</si>
  <si>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</si>
  <si>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</si>
  <si>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</si>
  <si>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</si>
  <si>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</si>
  <si>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</si>
  <si>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</si>
  <si>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</si>
  <si>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</si>
  <si>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</si>
  <si>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</si>
  <si>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</si>
  <si>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</si>
  <si>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</si>
  <si>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</si>
  <si>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</si>
  <si>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</si>
  <si>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</si>
  <si>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</si>
  <si>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</si>
  <si>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</si>
  <si>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</si>
  <si>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</si>
  <si>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</si>
  <si>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</si>
  <si>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</si>
  <si>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</si>
  <si>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</si>
  <si>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</si>
  <si>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</si>
  <si>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</si>
  <si>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</si>
  <si>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</si>
  <si>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</si>
  <si>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</si>
  <si>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</si>
  <si>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</si>
  <si>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</si>
  <si>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</si>
  <si>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</si>
  <si>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</si>
  <si>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</si>
  <si>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</si>
  <si>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</si>
  <si>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</si>
  <si>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</si>
  <si>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</si>
  <si>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</si>
  <si>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</si>
  <si>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</si>
  <si>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</si>
  <si>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</si>
  <si>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</si>
  <si>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</si>
  <si>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</si>
  <si>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</si>
  <si>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</si>
  <si>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</si>
  <si>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</si>
  <si>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</si>
  <si>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</si>
  <si>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</si>
  <si>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</si>
  <si>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</si>
  <si>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</si>
  <si>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</si>
  <si>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</si>
  <si>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</si>
  <si>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</si>
  <si>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</si>
  <si>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</si>
  <si>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</si>
  <si>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</si>
  <si>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</si>
  <si>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</si>
  <si>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</si>
  <si>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</si>
  <si>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</si>
  <si>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</si>
  <si>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</si>
  <si>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</si>
  <si>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</si>
  <si>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</si>
  <si>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</si>
  <si>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</si>
  <si>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</si>
  <si>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</si>
  <si>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</si>
  <si>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</si>
  <si>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</si>
  <si>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</si>
  <si>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</si>
  <si>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</si>
  <si>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</si>
  <si>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</si>
  <si>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</si>
  <si>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</si>
  <si>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</si>
  <si>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</si>
  <si>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</si>
  <si>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</si>
  <si>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</si>
  <si>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</si>
  <si>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</si>
  <si>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</si>
  <si>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</si>
  <si>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</si>
  <si>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</si>
  <si>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</si>
  <si>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</si>
  <si>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</si>
  <si>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</si>
  <si>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</si>
  <si>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</si>
  <si>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</si>
  <si>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</si>
  <si>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</si>
  <si>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</si>
  <si>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</si>
  <si>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</si>
  <si>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</si>
  <si>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</si>
  <si>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</si>
  <si>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</si>
  <si>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</si>
  <si>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</si>
  <si>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</si>
  <si>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</si>
  <si>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</si>
  <si>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</si>
  <si>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</si>
  <si>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</si>
  <si>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</si>
  <si>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</si>
  <si>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</si>
  <si>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</si>
  <si>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</si>
  <si>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</si>
  <si>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</si>
  <si>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</si>
  <si>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</si>
  <si>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</si>
  <si>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</si>
  <si>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</si>
  <si>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</si>
  <si>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</si>
  <si>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</si>
  <si>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</si>
  <si>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</si>
  <si>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</si>
  <si>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</si>
  <si>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</si>
  <si>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</si>
  <si>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</si>
  <si>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</si>
  <si>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</si>
  <si>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</si>
  <si>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</si>
  <si>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</si>
  <si>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</si>
  <si>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</si>
  <si>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</si>
  <si>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</si>
  <si>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</si>
  <si>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</si>
  <si>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</si>
  <si>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</si>
  <si>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</si>
  <si>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</si>
  <si>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</si>
  <si>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</si>
  <si>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</si>
  <si>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</si>
  <si>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</si>
  <si>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</si>
  <si>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</si>
  <si>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</si>
  <si>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</si>
  <si>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</si>
  <si>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</si>
  <si>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</si>
  <si>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</si>
  <si>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</si>
  <si>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</si>
  <si>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</si>
  <si>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</si>
  <si>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</si>
  <si>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</si>
  <si>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</si>
  <si>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</si>
  <si>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</si>
  <si>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</si>
  <si>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</si>
  <si>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</si>
  <si>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</si>
  <si>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</si>
  <si>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</si>
  <si>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</si>
  <si>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</si>
  <si>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</si>
  <si>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</si>
  <si>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</si>
  <si>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</si>
  <si>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</si>
  <si>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</si>
  <si>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</si>
  <si>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</si>
  <si>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</si>
  <si>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</si>
  <si>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</si>
  <si>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</si>
  <si>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</si>
  <si>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</si>
  <si>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</si>
  <si>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</si>
  <si>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</si>
  <si>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</si>
  <si>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</si>
  <si>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</si>
  <si>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</si>
  <si>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</si>
  <si>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</si>
  <si>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</si>
  <si>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</si>
  <si>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</si>
  <si>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</si>
  <si>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</si>
  <si>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</si>
  <si>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</si>
  <si>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</si>
  <si>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</si>
  <si>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</si>
  <si>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</si>
  <si>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</si>
  <si>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</si>
  <si>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</si>
  <si>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</si>
  <si>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</si>
  <si>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</si>
  <si>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</si>
  <si>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</si>
  <si>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</si>
  <si>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</si>
  <si>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</si>
  <si>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</si>
  <si>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</si>
  <si>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</si>
  <si>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</si>
  <si>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</si>
  <si>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</si>
  <si>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</si>
  <si>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</si>
  <si>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</si>
  <si>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</si>
  <si>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</si>
  <si>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</si>
  <si>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</si>
  <si>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</si>
  <si>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</si>
  <si>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</si>
  <si>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</si>
  <si>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</si>
  <si>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</si>
  <si>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</si>
  <si>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</si>
  <si>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</si>
  <si>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</si>
  <si>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</si>
  <si>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</si>
  <si>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</si>
  <si>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</si>
  <si>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</si>
  <si>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</si>
  <si>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</si>
  <si>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</si>
  <si>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</si>
  <si>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</si>
  <si>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</si>
  <si>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</si>
  <si>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</si>
  <si>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</si>
  <si>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</si>
  <si>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</si>
  <si>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</si>
  <si>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</si>
  <si>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</si>
  <si>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</si>
  <si>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</si>
  <si>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</si>
  <si>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</si>
  <si>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</si>
  <si>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</si>
  <si>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</si>
  <si>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</si>
  <si>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</si>
  <si>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</si>
  <si>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</si>
  <si>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</si>
  <si>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</si>
  <si>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</si>
  <si>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</si>
  <si>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</si>
  <si>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</si>
  <si>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</si>
  <si>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</si>
  <si>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</si>
  <si>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</si>
  <si>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</si>
  <si>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</si>
  <si>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</si>
  <si>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</si>
  <si>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</si>
  <si>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</si>
  <si>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</si>
  <si>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</si>
  <si>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</si>
  <si>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</si>
  <si>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</si>
  <si>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</si>
  <si>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</si>
  <si>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</si>
  <si>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</si>
  <si>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</si>
  <si>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</si>
  <si>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</si>
  <si>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</si>
  <si>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</si>
  <si>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</si>
  <si>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</si>
  <si>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</si>
  <si>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</si>
  <si>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</si>
  <si>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</si>
  <si>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</si>
  <si>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</si>
  <si>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</si>
  <si>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</si>
  <si>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</si>
  <si>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</si>
  <si>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</si>
  <si>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</si>
  <si>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</si>
  <si>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</si>
  <si>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</si>
  <si>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</si>
  <si>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</si>
  <si>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</si>
  <si>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</si>
  <si>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</si>
  <si>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</si>
  <si>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</si>
  <si>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</si>
  <si>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</si>
  <si>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</si>
  <si>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</si>
  <si>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</si>
  <si>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</si>
  <si>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</si>
  <si>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</si>
  <si>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</si>
  <si>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</si>
  <si>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</si>
  <si>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</si>
  <si>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</si>
  <si>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</si>
  <si>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</si>
  <si>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</si>
  <si>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</si>
  <si>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</si>
  <si>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</si>
  <si>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</si>
  <si>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</si>
  <si>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</si>
  <si>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</si>
  <si>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</si>
  <si>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</si>
  <si>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</si>
  <si>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</si>
  <si>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</si>
  <si>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</si>
  <si>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</si>
  <si>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</si>
  <si>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</si>
  <si>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</si>
  <si>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</si>
  <si>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</si>
  <si>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</si>
  <si>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</si>
  <si>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</si>
  <si>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</si>
  <si>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</si>
  <si>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</si>
  <si>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</si>
  <si>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</si>
  <si>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</si>
  <si>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</si>
  <si>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</si>
  <si>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</si>
  <si>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</si>
  <si>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</si>
  <si>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</si>
  <si>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</si>
  <si>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</si>
  <si>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</si>
  <si>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</si>
  <si>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</si>
  <si>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</si>
  <si>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</si>
  <si>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</si>
  <si>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</si>
  <si>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</si>
  <si>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</si>
  <si>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</si>
  <si>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</si>
  <si>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</si>
  <si>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</si>
  <si>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</si>
  <si>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</si>
  <si>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</si>
  <si>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</si>
  <si>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</si>
  <si>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</si>
  <si>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</si>
  <si>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</si>
  <si>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</si>
  <si>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</si>
  <si>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</si>
  <si>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</si>
  <si>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</si>
  <si>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</si>
  <si>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</si>
  <si>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</si>
  <si>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</si>
  <si>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</si>
  <si>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</si>
  <si>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</si>
  <si>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</si>
  <si>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</si>
  <si>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</si>
  <si>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</si>
  <si>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</si>
  <si>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</si>
  <si>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</si>
  <si>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</si>
  <si>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</si>
  <si>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</si>
  <si>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</si>
  <si>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</si>
  <si>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</si>
  <si>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</si>
  <si>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</si>
  <si>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</si>
  <si>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</si>
  <si>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</si>
  <si>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</si>
  <si>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</si>
  <si>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</si>
  <si>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</si>
  <si>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</si>
  <si>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</si>
  <si>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</si>
  <si>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</si>
  <si>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</si>
  <si>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</si>
  <si>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</si>
  <si>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</si>
  <si>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</si>
  <si>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</si>
  <si>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</si>
  <si>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</si>
  <si>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</si>
  <si>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</si>
  <si>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</si>
  <si>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</si>
  <si>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</si>
  <si>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</si>
  <si>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</si>
  <si>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</si>
  <si>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</si>
  <si>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</si>
  <si>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</si>
  <si>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</si>
  <si>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</si>
  <si>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</si>
  <si>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</si>
  <si>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</si>
  <si>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</si>
  <si>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</si>
  <si>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</si>
  <si>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</si>
  <si>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</si>
  <si>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</si>
  <si>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</si>
  <si>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</si>
  <si>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</si>
  <si>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</si>
  <si>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</si>
  <si>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</si>
  <si>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</si>
  <si>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</si>
  <si>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</si>
  <si>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</si>
  <si>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</si>
  <si>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</si>
  <si>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</si>
  <si>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</si>
  <si>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</si>
  <si>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</si>
  <si>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</si>
  <si>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</si>
  <si>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</si>
  <si>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</si>
  <si>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</si>
  <si>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</si>
  <si>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</si>
  <si>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</si>
  <si>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</si>
  <si>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</si>
  <si>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</si>
  <si>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</si>
  <si>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</si>
  <si>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</si>
  <si>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</si>
  <si>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</si>
  <si>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</si>
  <si>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</si>
  <si>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</si>
  <si>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</si>
  <si>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</si>
  <si>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</si>
  <si>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</si>
  <si>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</si>
  <si>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</si>
  <si>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</si>
  <si>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</si>
  <si>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</si>
  <si>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</si>
  <si>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</si>
  <si>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</si>
  <si>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</si>
  <si>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</si>
  <si>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</si>
  <si>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</si>
  <si>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</si>
  <si>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</si>
  <si>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</si>
  <si>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</si>
  <si>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</si>
  <si>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</si>
  <si>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</si>
  <si>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</si>
  <si>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</si>
  <si>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</si>
  <si>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</si>
  <si>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</si>
  <si>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</si>
  <si>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</si>
  <si>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</si>
  <si>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</si>
  <si>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</si>
  <si>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</si>
  <si>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</si>
  <si>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</si>
  <si>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</si>
  <si>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</si>
  <si>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</si>
  <si>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</si>
  <si>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</si>
  <si>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</si>
  <si>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</si>
  <si>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</si>
  <si>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</si>
  <si>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</si>
  <si>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</si>
  <si>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</si>
  <si>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</si>
  <si>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</si>
  <si>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</si>
  <si>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</si>
  <si>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</si>
  <si>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</si>
  <si>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</si>
  <si>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</si>
  <si>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</si>
  <si>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</si>
  <si>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</si>
  <si>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</si>
  <si>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</si>
  <si>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</si>
  <si>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</si>
  <si>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</si>
  <si>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</si>
  <si>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</si>
  <si>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</si>
  <si>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</si>
  <si>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</si>
  <si>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</si>
  <si>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</si>
  <si>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</si>
  <si>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</si>
  <si>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</si>
  <si>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</si>
  <si>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</si>
  <si>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</si>
  <si>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</si>
  <si>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</si>
  <si>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</si>
  <si>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</si>
  <si>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</si>
  <si>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</si>
  <si>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</si>
  <si>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</si>
  <si>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</si>
  <si>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</si>
  <si>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</si>
  <si>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</si>
  <si>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</si>
  <si>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</si>
  <si>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</si>
  <si>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</si>
  <si>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</si>
  <si>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</si>
  <si>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</si>
  <si>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</si>
  <si>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</si>
  <si>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</si>
  <si>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</si>
  <si>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</si>
  <si>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</si>
  <si>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</si>
  <si>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</si>
  <si>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</si>
  <si>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</si>
  <si>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</si>
  <si>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</si>
  <si>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</si>
  <si>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</si>
  <si>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</si>
  <si>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</si>
  <si>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</si>
  <si>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</si>
  <si>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</si>
  <si>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</si>
  <si>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</si>
  <si>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</si>
  <si>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</si>
  <si>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</si>
  <si>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</si>
  <si>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</si>
  <si>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</si>
  <si>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</si>
  <si>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</si>
  <si>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</si>
  <si>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</si>
  <si>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</si>
  <si>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</si>
  <si>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</si>
  <si>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</si>
  <si>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</si>
  <si>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</si>
  <si>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</si>
  <si>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</si>
  <si>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</si>
  <si>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</si>
  <si>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</si>
  <si>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</si>
  <si>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</si>
  <si>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</si>
  <si>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</si>
  <si>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</si>
  <si>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</si>
  <si>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</si>
  <si>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</si>
  <si>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</si>
  <si>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</si>
  <si>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</si>
  <si>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</si>
  <si>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</si>
  <si>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</si>
  <si>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</si>
  <si>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</si>
  <si>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</si>
  <si>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</si>
  <si>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</si>
  <si>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</si>
  <si>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</si>
  <si>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</si>
  <si>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</si>
  <si>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</si>
  <si>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</si>
  <si>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</si>
  <si>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</si>
  <si>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</si>
  <si>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</si>
  <si>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</si>
  <si>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</si>
  <si>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</si>
  <si>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</si>
  <si>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</si>
  <si>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</si>
  <si>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</si>
  <si>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</si>
  <si>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</si>
  <si>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</si>
  <si>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</si>
  <si>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</si>
  <si>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</si>
  <si>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</si>
  <si>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</si>
  <si>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</si>
  <si>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</si>
  <si>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</si>
  <si>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</si>
  <si>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</si>
  <si>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</si>
  <si>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</si>
  <si>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</si>
  <si>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</si>
  <si>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</si>
  <si>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</si>
  <si>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</si>
  <si>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</si>
  <si>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</si>
  <si>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</si>
  <si>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</si>
  <si>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</si>
  <si>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</si>
  <si>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</si>
  <si>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</si>
  <si>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</si>
  <si>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</si>
  <si>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</si>
  <si>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</si>
  <si>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</si>
  <si>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</si>
  <si>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</si>
  <si>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</si>
  <si>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</si>
  <si>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</si>
  <si>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</si>
  <si>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</si>
  <si>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</si>
  <si>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</si>
  <si>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</si>
  <si>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</si>
  <si>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</si>
  <si>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</si>
  <si>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</si>
  <si>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</si>
  <si>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</si>
  <si>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</si>
  <si>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</si>
  <si>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</si>
  <si>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</si>
  <si>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</si>
  <si>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</si>
  <si>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</si>
  <si>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</si>
  <si>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</si>
  <si>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</si>
  <si>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</si>
  <si>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</si>
  <si>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</si>
  <si>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</si>
  <si>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</si>
  <si>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</si>
  <si>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</si>
  <si>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</si>
  <si>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</si>
  <si>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</si>
  <si>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</si>
  <si>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</si>
  <si>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</si>
  <si>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</si>
  <si>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</si>
  <si>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</si>
  <si>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</si>
  <si>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</si>
  <si>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</si>
  <si>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</si>
  <si>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</si>
  <si>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</si>
  <si>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</si>
  <si>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</si>
  <si>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</si>
  <si>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</si>
  <si>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</si>
  <si>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</si>
  <si>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</si>
  <si>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</si>
  <si>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</si>
  <si>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</si>
  <si>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</si>
  <si>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</si>
  <si>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</si>
  <si>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</si>
  <si>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</si>
  <si>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</si>
  <si>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</si>
  <si>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</si>
  <si>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</si>
  <si>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</si>
  <si>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</si>
  <si>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</si>
  <si>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</si>
  <si>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</si>
  <si>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</si>
  <si>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</si>
  <si>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</si>
  <si>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</si>
  <si>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</si>
  <si>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</si>
  <si>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</si>
  <si>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</si>
  <si>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</si>
  <si>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</si>
  <si>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</si>
  <si>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</si>
  <si>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</si>
  <si>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</si>
  <si>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</si>
  <si>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</si>
  <si>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</si>
  <si>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</si>
  <si>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</si>
  <si>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</si>
  <si>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</si>
  <si>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</si>
  <si>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</si>
  <si>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</si>
  <si>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</si>
  <si>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</si>
  <si>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</si>
  <si>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</si>
  <si>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</si>
  <si>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</si>
  <si>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</si>
  <si>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</si>
  <si>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</si>
  <si>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</si>
  <si>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</si>
  <si>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</si>
  <si>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</si>
  <si>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</si>
  <si>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</si>
  <si>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</si>
  <si>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</si>
  <si>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</si>
  <si>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</si>
  <si>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</si>
  <si>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</si>
  <si>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</si>
  <si>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</si>
  <si>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</si>
  <si>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</si>
  <si>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</si>
  <si>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</si>
  <si>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</si>
  <si>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</si>
  <si>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</si>
  <si>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</si>
  <si>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</si>
  <si>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</si>
  <si>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</si>
  <si>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</si>
  <si>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</si>
  <si>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</si>
  <si>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</si>
  <si>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</si>
  <si>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</si>
  <si>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</si>
  <si>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</si>
  <si>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</si>
  <si>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</si>
  <si>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</si>
  <si>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</si>
  <si>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</si>
  <si>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</si>
  <si>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</si>
  <si>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</si>
  <si>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</si>
  <si>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</si>
  <si>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</si>
  <si>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</si>
  <si>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</si>
  <si>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</si>
  <si>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</si>
  <si>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</si>
  <si>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</si>
  <si>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</si>
  <si>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</si>
  <si>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</si>
  <si>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</si>
  <si>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</si>
  <si>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</si>
  <si>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</si>
  <si>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</si>
  <si>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</si>
  <si>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</si>
  <si>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</si>
  <si>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</si>
  <si>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</si>
  <si>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</si>
  <si>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</si>
  <si>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</si>
  <si>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</si>
  <si>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</si>
  <si>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</si>
  <si>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</si>
  <si>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</si>
  <si>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</si>
  <si>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</si>
  <si>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</si>
  <si>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</si>
  <si>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</si>
  <si>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</si>
  <si>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</si>
  <si>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</si>
  <si>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</si>
  <si>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</si>
  <si>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</si>
  <si>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</si>
  <si>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</si>
  <si>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</si>
  <si>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</si>
  <si>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</si>
  <si>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</si>
  <si>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</si>
  <si>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</si>
  <si>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</si>
  <si>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</si>
  <si>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</si>
  <si>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</si>
  <si>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</si>
  <si>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</si>
  <si>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</si>
  <si>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</si>
  <si>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</si>
  <si>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</si>
  <si>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</si>
  <si>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</si>
  <si>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</si>
  <si>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</si>
  <si>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</si>
  <si>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</si>
  <si>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</si>
  <si>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</si>
  <si>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</si>
  <si>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</si>
  <si>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</si>
  <si>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</si>
  <si>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</si>
  <si>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</si>
  <si>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</si>
  <si>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</si>
  <si>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</si>
  <si>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</si>
  <si>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</si>
  <si>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</si>
  <si>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</si>
  <si>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</si>
  <si>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</si>
  <si>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</si>
  <si>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</si>
  <si>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</si>
  <si>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</si>
  <si>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</si>
  <si>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</si>
  <si>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</si>
  <si>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</si>
  <si>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</si>
  <si>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</si>
  <si>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</si>
  <si>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</si>
  <si>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</si>
  <si>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</si>
  <si>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</si>
  <si>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</si>
  <si>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</si>
  <si>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</si>
  <si>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</si>
  <si>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</si>
  <si>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</si>
  <si>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</si>
  <si>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</si>
  <si>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</si>
  <si>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</si>
  <si>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</si>
  <si>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</si>
  <si>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</si>
  <si>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</si>
  <si>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</si>
  <si>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</si>
  <si>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</si>
  <si>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</si>
  <si>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</si>
  <si>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</si>
  <si>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</si>
  <si>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</si>
  <si>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</si>
  <si>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</si>
  <si>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</si>
  <si>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</si>
  <si>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</si>
  <si>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</si>
  <si>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</si>
  <si>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</si>
  <si>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</si>
  <si>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</si>
  <si>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</si>
  <si>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</si>
  <si>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</si>
  <si>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</si>
  <si>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</si>
  <si>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</si>
  <si>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</si>
  <si>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</si>
  <si>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</si>
  <si>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</si>
  <si>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</si>
  <si>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</si>
  <si>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</si>
  <si>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</si>
  <si>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</si>
  <si>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</si>
  <si>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</si>
  <si>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</si>
  <si>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</si>
  <si>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</si>
  <si>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</si>
  <si>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</si>
  <si>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</si>
  <si>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</si>
  <si>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</si>
  <si>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</si>
  <si>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</si>
  <si>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</si>
  <si>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</si>
  <si>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</si>
  <si>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</si>
  <si>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</si>
  <si>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</si>
  <si>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</si>
  <si>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</si>
  <si>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</si>
  <si>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</si>
  <si>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</si>
  <si>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</si>
  <si>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</si>
  <si>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</si>
  <si>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</si>
  <si>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</si>
  <si>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</si>
  <si>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</si>
  <si>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</si>
  <si>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</si>
  <si>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</si>
  <si>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</si>
  <si>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</si>
  <si>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</si>
  <si>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</si>
  <si>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</si>
  <si>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</si>
  <si>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</si>
  <si>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</si>
  <si>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</si>
  <si>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</si>
  <si>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</si>
  <si>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</si>
  <si>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</si>
  <si>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</si>
  <si>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</si>
  <si>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</si>
  <si>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</si>
  <si>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</si>
  <si>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</si>
  <si>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</si>
  <si>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</si>
  <si>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</si>
  <si>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</si>
  <si>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</si>
  <si>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</si>
  <si>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</si>
  <si>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</si>
  <si>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</si>
  <si>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</si>
  <si>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</si>
  <si>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</si>
  <si>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</si>
  <si>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</si>
  <si>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</si>
  <si>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</si>
  <si>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</si>
  <si>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</si>
  <si>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</si>
  <si>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</si>
  <si>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</si>
  <si>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</si>
  <si>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</si>
  <si>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</si>
  <si>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</si>
  <si>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</si>
  <si>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</si>
  <si>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</si>
  <si>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</si>
  <si>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</si>
  <si>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</si>
  <si>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</si>
  <si>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</si>
  <si>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</si>
  <si>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</si>
  <si>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</si>
  <si>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</si>
  <si>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</si>
  <si>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</si>
  <si>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</si>
  <si>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</si>
  <si>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</si>
  <si>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</si>
  <si>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</si>
  <si>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</si>
  <si>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</si>
  <si>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</si>
  <si>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</si>
  <si>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</si>
  <si>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</si>
  <si>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</si>
  <si>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</si>
  <si>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</si>
  <si>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</si>
  <si>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</si>
  <si>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</si>
  <si>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</si>
  <si>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</si>
  <si>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</si>
  <si>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</si>
  <si>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</si>
  <si>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</si>
  <si>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</si>
  <si>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</si>
  <si>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</si>
  <si>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</si>
  <si>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</si>
  <si>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</si>
  <si>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</si>
  <si>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</si>
  <si>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</si>
  <si>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</si>
  <si>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</si>
  <si>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</si>
  <si>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</si>
  <si>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</si>
  <si>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</si>
  <si>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</si>
  <si>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</si>
  <si>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</si>
  <si>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</si>
  <si>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</si>
  <si>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</si>
  <si>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</si>
  <si>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</si>
  <si>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</si>
  <si>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</si>
  <si>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</si>
  <si>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</si>
  <si>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</si>
  <si>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</si>
  <si>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</si>
  <si>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</si>
  <si>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</si>
  <si>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</si>
  <si>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</si>
  <si>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</si>
  <si>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</si>
  <si>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</si>
  <si>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</si>
  <si>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</si>
  <si>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</si>
  <si>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</si>
  <si>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</si>
  <si>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</si>
  <si>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</si>
  <si>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</si>
  <si>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</si>
  <si>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</si>
  <si>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</si>
  <si>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</si>
  <si>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</si>
  <si>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</si>
  <si>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</si>
  <si>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</si>
  <si>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</si>
  <si>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</si>
  <si>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</si>
  <si>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</si>
  <si>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</si>
  <si>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</si>
  <si>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</si>
  <si>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</si>
  <si>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</si>
  <si>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</si>
  <si>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</si>
  <si>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</si>
  <si>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</si>
  <si>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</si>
  <si>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</si>
  <si>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</si>
  <si>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</si>
  <si>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</si>
  <si>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</si>
  <si>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</si>
  <si>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</si>
  <si>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</si>
  <si>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</si>
  <si>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</si>
  <si>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</si>
  <si>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</si>
  <si>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</si>
  <si>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</si>
  <si>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</si>
  <si>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</si>
  <si>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</si>
  <si>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</si>
  <si>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</si>
  <si>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</si>
  <si>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</si>
  <si>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</si>
  <si>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</si>
  <si>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</si>
  <si>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</si>
  <si>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</si>
  <si>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</si>
  <si>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</si>
  <si>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</si>
  <si>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</si>
  <si>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</si>
  <si>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</si>
  <si>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</si>
  <si>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</si>
  <si>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</si>
  <si>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</si>
  <si>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</si>
  <si>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</si>
  <si>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</si>
  <si>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</si>
  <si>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</si>
  <si>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</si>
  <si>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</si>
  <si>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</si>
  <si>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</si>
  <si>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</si>
  <si>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</si>
  <si>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</si>
  <si>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</si>
  <si>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</si>
  <si>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</si>
  <si>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</si>
  <si>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</si>
  <si>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</si>
  <si>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</si>
  <si>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</si>
  <si>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</si>
  <si>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</si>
  <si>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</si>
  <si>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</si>
  <si>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</si>
  <si>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</si>
  <si>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</si>
  <si>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</si>
  <si>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</si>
  <si>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</si>
  <si>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</si>
  <si>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</si>
  <si>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</si>
  <si>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</si>
  <si>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</si>
  <si>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</si>
  <si>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</si>
  <si>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</si>
  <si>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</si>
  <si>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</si>
  <si>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</si>
  <si>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</si>
  <si>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</si>
  <si>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</si>
  <si>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</si>
  <si>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</si>
  <si>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</si>
  <si>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</si>
  <si>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</si>
  <si>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</si>
  <si>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</si>
  <si>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</si>
  <si>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</si>
  <si>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</si>
  <si>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</si>
  <si>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</si>
  <si>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</si>
  <si>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</si>
  <si>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</si>
  <si>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</si>
  <si>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</si>
  <si>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</si>
  <si>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</si>
  <si>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</si>
  <si>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</si>
  <si>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</si>
  <si>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</si>
  <si>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</si>
  <si>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</si>
  <si>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</si>
  <si>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</si>
  <si>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</si>
  <si>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</si>
  <si>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</si>
  <si>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</si>
  <si>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</si>
  <si>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</si>
  <si>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</si>
  <si>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</si>
  <si>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</si>
  <si>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</si>
  <si>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</si>
  <si>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</si>
  <si>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</si>
  <si>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</si>
  <si>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</si>
  <si>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</si>
  <si>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</si>
  <si>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</si>
  <si>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</si>
  <si>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</si>
  <si>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</si>
  <si>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</si>
  <si>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</si>
  <si>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</si>
  <si>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</si>
  <si>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</si>
  <si>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</si>
  <si>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</si>
  <si>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</si>
  <si>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</si>
  <si>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</si>
  <si>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</si>
  <si>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</si>
  <si>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</si>
  <si>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</si>
  <si>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</si>
  <si>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</si>
  <si>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</si>
  <si>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</si>
  <si>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</si>
  <si>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</si>
  <si>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</si>
  <si>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</si>
  <si>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</si>
  <si>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</si>
  <si>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</si>
  <si>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</si>
  <si>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</si>
  <si>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</si>
  <si>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</si>
  <si>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</si>
  <si>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</si>
  <si>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</si>
  <si>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</si>
  <si>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</si>
  <si>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</si>
  <si>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</si>
  <si>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</si>
  <si>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</si>
  <si>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</si>
  <si>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</si>
  <si>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</si>
  <si>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</si>
  <si>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</si>
  <si>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</si>
  <si>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</si>
  <si>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</si>
  <si>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</si>
  <si>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</si>
  <si>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</si>
  <si>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</si>
  <si>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</si>
  <si>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</si>
  <si>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</si>
  <si>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</si>
  <si>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</si>
  <si>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</si>
  <si>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</si>
  <si>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</si>
  <si>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</si>
  <si>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</si>
  <si>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</si>
  <si>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</si>
  <si>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</si>
  <si>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</si>
  <si>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</si>
  <si>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</si>
  <si>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</si>
  <si>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</si>
  <si>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</si>
  <si>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</si>
  <si>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</si>
  <si>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</si>
  <si>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</si>
  <si>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</si>
  <si>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</si>
  <si>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</si>
  <si>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</si>
  <si>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</si>
  <si>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</si>
  <si>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</si>
  <si>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</si>
  <si>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</si>
  <si>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</si>
  <si>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</si>
  <si>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</si>
  <si>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</si>
  <si>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</si>
  <si>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</si>
  <si>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</si>
  <si>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</si>
  <si>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</si>
  <si>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</si>
  <si>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</si>
  <si>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</si>
  <si>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</si>
  <si>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</si>
  <si>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</si>
  <si>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</si>
  <si>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</si>
  <si>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</si>
  <si>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</si>
  <si>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</si>
  <si>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</si>
  <si>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</si>
  <si>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</si>
  <si>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</si>
  <si>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</si>
  <si>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</si>
  <si>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</si>
  <si>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</si>
  <si>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</si>
  <si>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</si>
  <si>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</si>
  <si>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</si>
  <si>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</si>
  <si>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</si>
  <si>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</si>
  <si>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</si>
  <si>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</si>
  <si>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</si>
  <si>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</si>
  <si>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</si>
  <si>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</si>
  <si>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</si>
  <si>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</si>
  <si>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</si>
  <si>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</si>
  <si>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</si>
  <si>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</si>
  <si>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</si>
  <si>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</si>
  <si>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</si>
  <si>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</si>
  <si>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</si>
  <si>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</si>
  <si>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</si>
  <si>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</si>
  <si>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</si>
  <si>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</si>
  <si>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</si>
  <si>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</si>
  <si>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</si>
  <si>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</si>
  <si>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</si>
  <si>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</si>
  <si>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</si>
  <si>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</si>
  <si>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</si>
  <si>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</si>
  <si>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</si>
  <si>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</si>
  <si>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</si>
  <si>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</si>
  <si>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</si>
  <si>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</si>
  <si>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</si>
  <si>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</si>
  <si>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</si>
  <si>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</si>
  <si>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</si>
  <si>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</si>
  <si>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</si>
  <si>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</si>
  <si>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</si>
  <si>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</si>
  <si>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</si>
  <si>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</si>
  <si>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</si>
  <si>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</si>
  <si>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</si>
  <si>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</si>
  <si>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</si>
  <si>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</si>
  <si>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</si>
  <si>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</si>
  <si>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</si>
  <si>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</si>
  <si>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</si>
  <si>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</si>
  <si>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</si>
  <si>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</si>
  <si>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</si>
  <si>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</si>
  <si>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</si>
  <si>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</si>
  <si>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</si>
  <si>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</si>
  <si>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</si>
  <si>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</si>
  <si>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</si>
  <si>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</si>
  <si>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</si>
  <si>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</si>
  <si>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</si>
  <si>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</si>
  <si>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</si>
  <si>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</si>
  <si>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</si>
  <si>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</si>
  <si>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</si>
  <si>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</si>
  <si>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</si>
  <si>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</si>
  <si>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</si>
  <si>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</si>
  <si>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</si>
  <si>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</si>
  <si>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</si>
  <si>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</si>
  <si>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</si>
  <si>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</si>
  <si>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</si>
  <si>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</si>
  <si>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</si>
  <si>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</si>
  <si>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</si>
  <si>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</si>
  <si>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</si>
  <si>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</si>
  <si>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</si>
  <si>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</si>
  <si>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</si>
  <si>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</si>
  <si>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</si>
  <si>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</si>
  <si>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</si>
  <si>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</si>
  <si>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</si>
  <si>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</si>
  <si>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</si>
  <si>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</si>
  <si>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</si>
  <si>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</si>
  <si>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</si>
  <si>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</si>
  <si>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</si>
  <si>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</si>
  <si>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</si>
  <si>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</si>
  <si>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</si>
  <si>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</si>
  <si>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</si>
  <si>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</si>
  <si>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</si>
  <si>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</si>
  <si>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</si>
  <si>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</si>
  <si>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</si>
  <si>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</si>
  <si>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</si>
  <si>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</si>
  <si>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</si>
  <si>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</si>
  <si>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</si>
  <si>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</si>
  <si>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</si>
  <si>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</si>
  <si>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</si>
  <si>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</si>
  <si>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</si>
  <si>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</si>
  <si>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</si>
  <si>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</si>
  <si>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</si>
  <si>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</si>
  <si>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</si>
  <si>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</si>
  <si>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</si>
  <si>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</si>
  <si>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</si>
  <si>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</si>
  <si>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</si>
  <si>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</si>
  <si>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</si>
  <si>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</si>
  <si>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</si>
  <si>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</si>
  <si>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</si>
  <si>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</si>
  <si>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</si>
  <si>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</si>
  <si>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</si>
  <si>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</si>
  <si>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</si>
  <si>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</si>
  <si>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</si>
  <si>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</si>
  <si>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</si>
  <si>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</si>
  <si>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</si>
  <si>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</si>
  <si>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</si>
  <si>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</si>
  <si>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</si>
  <si>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</si>
  <si>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</si>
  <si>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</si>
  <si>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</si>
  <si>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</si>
  <si>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</si>
  <si>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</si>
  <si>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</si>
  <si>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</si>
  <si>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</si>
  <si>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</si>
  <si>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</si>
  <si>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</si>
  <si>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</si>
  <si>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</si>
  <si>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</si>
  <si>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</si>
  <si>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</si>
  <si>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</si>
  <si>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</si>
  <si>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</si>
  <si>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</si>
  <si>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</si>
  <si>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</si>
  <si>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</si>
  <si>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</si>
  <si>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</si>
  <si>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</si>
  <si>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</si>
  <si>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</si>
  <si>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</si>
  <si>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</si>
  <si>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</si>
  <si>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</si>
  <si>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</si>
  <si>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</si>
  <si>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</si>
  <si>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</si>
  <si>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</si>
  <si>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</si>
  <si>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</si>
  <si>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</si>
  <si>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</si>
  <si>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</si>
  <si>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</si>
  <si>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</si>
  <si>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</si>
  <si>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</si>
  <si>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</si>
  <si>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</si>
  <si>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</si>
  <si>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</si>
  <si>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</si>
  <si>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</si>
  <si>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</si>
  <si>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</si>
  <si>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</si>
  <si>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</si>
  <si>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</si>
  <si>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</si>
  <si>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</si>
  <si>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</si>
  <si>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</si>
  <si>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</si>
  <si>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</si>
  <si>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</si>
  <si>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</si>
  <si>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</si>
  <si>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</si>
  <si>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</si>
  <si>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</si>
  <si>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</si>
  <si>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</si>
  <si>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</si>
  <si>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</si>
  <si>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</si>
  <si>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</si>
  <si>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</si>
  <si>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</si>
  <si>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</si>
  <si>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</si>
  <si>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</si>
  <si>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</si>
  <si>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</si>
  <si>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</si>
  <si>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</si>
  <si>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</si>
  <si>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</si>
  <si>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</si>
  <si>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</si>
  <si>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</si>
  <si>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</si>
  <si>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</si>
  <si>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</si>
  <si>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</si>
  <si>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</si>
  <si>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</si>
  <si>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</si>
  <si>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</si>
  <si>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</si>
  <si>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</si>
  <si>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</si>
  <si>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</si>
  <si>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</si>
  <si>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</si>
  <si>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</si>
  <si>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</si>
  <si>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</si>
  <si>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</si>
  <si>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</si>
  <si>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</si>
  <si>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</si>
  <si>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</si>
  <si>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</si>
  <si>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</si>
  <si>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</si>
  <si>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</si>
  <si>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</si>
  <si>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</si>
  <si>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</si>
  <si>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</si>
  <si>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</si>
  <si>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</si>
  <si>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</si>
  <si>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</si>
  <si>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</si>
  <si>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</si>
  <si>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</si>
  <si>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</si>
  <si>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</si>
  <si>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</si>
  <si>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</si>
  <si>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</si>
  <si>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</si>
  <si>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</si>
  <si>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</si>
  <si>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</si>
  <si>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</si>
  <si>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</si>
  <si>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</si>
  <si>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</si>
  <si>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</si>
  <si>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</si>
  <si>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</si>
  <si>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</si>
  <si>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</si>
  <si>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</si>
  <si>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</si>
  <si>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</si>
  <si>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</si>
  <si>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</si>
  <si>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</si>
  <si>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</si>
  <si>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</si>
  <si>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</si>
  <si>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</si>
  <si>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</si>
  <si>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</si>
  <si>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</si>
  <si>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</si>
  <si>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</si>
  <si>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</si>
  <si>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</si>
  <si>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</si>
  <si>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</si>
  <si>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</si>
  <si>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</si>
  <si>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</si>
  <si>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</si>
  <si>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</si>
  <si>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</si>
  <si>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</si>
  <si>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</si>
  <si>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</si>
  <si>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</si>
  <si>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</si>
  <si>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</si>
  <si>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</si>
  <si>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</si>
  <si>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</si>
  <si>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</si>
  <si>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</si>
  <si>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</si>
  <si>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</si>
  <si>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</si>
  <si>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</si>
  <si>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</si>
  <si>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</si>
  <si>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</si>
  <si>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</si>
  <si>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</si>
  <si>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</si>
  <si>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</si>
  <si>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</si>
  <si>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</si>
  <si>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</si>
  <si>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</si>
  <si>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</si>
  <si>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</si>
  <si>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</si>
  <si>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</si>
  <si>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</si>
  <si>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</si>
  <si>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</si>
  <si>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</si>
  <si>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</si>
  <si>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</si>
  <si>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</si>
  <si>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</si>
  <si>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</si>
  <si>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</si>
  <si>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</si>
  <si>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</si>
  <si>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</si>
  <si>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</si>
  <si>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</si>
  <si>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</si>
  <si>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</si>
  <si>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</si>
  <si>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</si>
  <si>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</si>
  <si>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</si>
  <si>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</si>
  <si>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</si>
  <si>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</si>
  <si>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</si>
  <si>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</si>
  <si>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</si>
  <si>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</si>
  <si>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</si>
  <si>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</si>
  <si>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</si>
  <si>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</si>
  <si>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</si>
  <si>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</si>
  <si>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</si>
  <si>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</si>
  <si>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</si>
  <si>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</si>
  <si>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</si>
  <si>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</si>
  <si>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</si>
  <si>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</si>
  <si>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</si>
  <si>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</si>
  <si>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</si>
  <si>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</si>
  <si>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</si>
  <si>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</si>
  <si>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</si>
  <si>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</si>
  <si>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</si>
  <si>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</si>
  <si>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</si>
  <si>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</si>
  <si>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</si>
  <si>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</si>
  <si>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</si>
  <si>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</si>
  <si>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</si>
  <si>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</si>
  <si>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</si>
  <si>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</si>
  <si>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</si>
  <si>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</si>
  <si>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</si>
  <si>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</si>
  <si>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</si>
  <si>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</si>
  <si>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</si>
  <si>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</si>
  <si>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</si>
  <si>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</si>
  <si>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</si>
  <si>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</si>
  <si>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</si>
  <si>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</si>
  <si>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</si>
  <si>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</si>
  <si>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</si>
  <si>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</si>
  <si>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</si>
  <si>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</si>
  <si>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</si>
  <si>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</si>
  <si>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</si>
  <si>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</si>
  <si>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</si>
  <si>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</si>
  <si>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</si>
  <si>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</si>
  <si>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</si>
  <si>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</si>
  <si>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</si>
  <si>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</si>
  <si>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</si>
  <si>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</si>
  <si>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</si>
  <si>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</si>
  <si>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</si>
  <si>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</si>
  <si>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</si>
  <si>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</si>
  <si>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</si>
  <si>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</si>
  <si>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</si>
  <si>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</si>
  <si>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</si>
  <si>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</si>
  <si>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</si>
  <si>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</si>
  <si>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</si>
  <si>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</si>
  <si>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</si>
  <si>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</si>
  <si>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</si>
  <si>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</si>
  <si>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</si>
  <si>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</si>
  <si>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</si>
  <si>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</si>
  <si>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</si>
  <si>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</si>
  <si>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</si>
  <si>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</si>
  <si>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</si>
  <si>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</si>
  <si>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</si>
  <si>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</si>
  <si>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</si>
  <si>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</si>
  <si>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</si>
  <si>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</si>
  <si>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</si>
  <si>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</si>
  <si>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</si>
  <si>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</si>
  <si>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</si>
  <si>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</si>
  <si>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</si>
  <si>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</si>
  <si>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</si>
  <si>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</si>
  <si>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</si>
  <si>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</si>
  <si>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</si>
  <si>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</si>
  <si>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</si>
  <si>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</si>
  <si>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</si>
  <si>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</si>
  <si>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</si>
  <si>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</si>
  <si>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</si>
  <si>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</si>
  <si>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</si>
  <si>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</si>
  <si>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</si>
  <si>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</si>
  <si>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</si>
  <si>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</si>
  <si>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</si>
  <si>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</si>
  <si>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</si>
  <si>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</si>
  <si>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</si>
  <si>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</si>
  <si>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</si>
  <si>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</si>
  <si>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</si>
  <si>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</si>
  <si>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</si>
  <si>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</si>
  <si>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</si>
  <si>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</si>
  <si>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</si>
  <si>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</si>
  <si>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</si>
  <si>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</si>
  <si>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</si>
  <si>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</si>
  <si>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</si>
  <si>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</si>
  <si>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</si>
  <si>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</si>
  <si>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</si>
  <si>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</si>
  <si>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</si>
  <si>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</si>
  <si>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</si>
  <si>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</si>
  <si>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</si>
  <si>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</si>
  <si>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</si>
  <si>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</si>
  <si>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</si>
  <si>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</si>
  <si>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</si>
  <si>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</si>
  <si>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</si>
  <si>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</si>
  <si>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</si>
  <si>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</si>
  <si>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</si>
  <si>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</si>
  <si>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</si>
  <si>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</si>
  <si>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</si>
  <si>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</si>
  <si>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</si>
  <si>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</si>
  <si>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</si>
  <si>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</si>
  <si>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</si>
  <si>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</si>
  <si>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</si>
  <si>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</si>
  <si>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</si>
  <si>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</si>
  <si>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</si>
  <si>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</si>
  <si>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</si>
  <si>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</si>
  <si>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</si>
  <si>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</si>
  <si>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</si>
  <si>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</si>
  <si>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</si>
  <si>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</si>
  <si>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</si>
  <si>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</si>
  <si>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</si>
  <si>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</si>
  <si>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</si>
  <si>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</si>
  <si>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</si>
  <si>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</si>
  <si>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</si>
  <si>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</si>
  <si>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</si>
  <si>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</si>
  <si>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</si>
  <si>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</si>
  <si>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</si>
  <si>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</si>
  <si>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</si>
  <si>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</si>
  <si>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</si>
  <si>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</si>
  <si>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</si>
  <si>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</si>
  <si>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</si>
  <si>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</si>
  <si>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</si>
  <si>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</si>
  <si>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</si>
  <si>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</si>
  <si>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</si>
  <si>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</si>
  <si>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</si>
  <si>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</si>
  <si>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</si>
  <si>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</si>
  <si>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</si>
  <si>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</si>
  <si>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</si>
  <si>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</si>
  <si>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</si>
  <si>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</si>
  <si>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</si>
  <si>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</si>
  <si>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</si>
  <si>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</si>
  <si>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</si>
  <si>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</si>
  <si>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</si>
  <si>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</si>
  <si>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</si>
  <si>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</si>
  <si>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</si>
  <si>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</si>
  <si>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</si>
  <si>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</si>
  <si>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</si>
  <si>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</si>
  <si>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</si>
  <si>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</si>
  <si>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</si>
  <si>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</si>
  <si>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</si>
  <si>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</si>
  <si>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</si>
  <si>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</si>
  <si>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</si>
  <si>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</si>
  <si>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</si>
  <si>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</si>
  <si>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</si>
  <si>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</si>
  <si>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</si>
  <si>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</si>
  <si>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</si>
  <si>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</si>
  <si>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</si>
  <si>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</si>
  <si>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</si>
  <si>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</si>
  <si>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</si>
  <si>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</si>
  <si>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</si>
  <si>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</si>
  <si>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</si>
  <si>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</si>
  <si>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</si>
  <si>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</si>
  <si>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</si>
  <si>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</si>
  <si>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</si>
  <si>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</si>
  <si>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</si>
  <si>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</si>
  <si>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</si>
  <si>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</si>
  <si>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</si>
  <si>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</si>
  <si>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</si>
  <si>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</si>
  <si>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</si>
  <si>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</si>
  <si>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</si>
  <si>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</si>
  <si>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</si>
  <si>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</si>
  <si>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</si>
  <si>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</si>
  <si>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</si>
  <si>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</si>
  <si>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</si>
  <si>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</si>
  <si>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</si>
  <si>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</si>
  <si>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</si>
  <si>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</si>
  <si>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</si>
  <si>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</si>
  <si>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</si>
  <si>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</si>
  <si>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</si>
  <si>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</si>
  <si>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</si>
  <si>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</si>
  <si>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</si>
  <si>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</si>
  <si>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</si>
  <si>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</si>
  <si>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</si>
  <si>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</si>
  <si>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</si>
  <si>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</si>
  <si>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</si>
  <si>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</si>
  <si>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</si>
  <si>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</si>
  <si>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</si>
  <si>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</si>
  <si>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</si>
  <si>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</si>
  <si>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</si>
  <si>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</si>
  <si>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</si>
  <si>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</si>
  <si>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</si>
  <si>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</si>
  <si>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</si>
  <si>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</si>
  <si>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</si>
  <si>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</si>
  <si>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</si>
  <si>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</si>
  <si>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</si>
  <si>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</si>
  <si>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</si>
  <si>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</si>
  <si>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</si>
  <si>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</si>
  <si>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</si>
  <si>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</si>
  <si>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</si>
  <si>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</si>
  <si>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</si>
  <si>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</si>
  <si>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</si>
  <si>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</si>
  <si>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</si>
  <si>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</si>
  <si>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</si>
  <si>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</si>
  <si>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</si>
  <si>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</si>
  <si>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</si>
  <si>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</si>
  <si>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</si>
  <si>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</si>
  <si>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</si>
  <si>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</si>
  <si>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</si>
  <si>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</si>
  <si>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</si>
  <si>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</si>
  <si>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</si>
  <si>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</si>
  <si>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</si>
  <si>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</si>
  <si>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</si>
  <si>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</si>
  <si>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</si>
  <si>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</si>
  <si>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</si>
  <si>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</si>
  <si>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</si>
  <si>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</si>
  <si>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</si>
  <si>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</si>
  <si>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</si>
  <si>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</si>
  <si>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</si>
  <si>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</si>
  <si>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</si>
  <si>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</si>
  <si>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</si>
  <si>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</si>
  <si>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</si>
  <si>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</si>
  <si>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</si>
  <si>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</si>
  <si>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</si>
  <si>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</si>
  <si>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</si>
  <si>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</si>
  <si>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</si>
  <si>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</si>
  <si>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</si>
  <si>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</si>
  <si>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</si>
  <si>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</si>
  <si>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</si>
  <si>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</si>
  <si>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</si>
  <si>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</si>
  <si>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</si>
  <si>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</si>
  <si>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</si>
  <si>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</si>
  <si>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</si>
  <si>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</si>
  <si>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</si>
  <si>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</si>
  <si>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</si>
  <si>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</si>
  <si>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</si>
  <si>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</si>
  <si>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</si>
  <si>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</si>
  <si>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</si>
  <si>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</si>
  <si>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</si>
  <si>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</si>
  <si>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</si>
  <si>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</si>
  <si>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</si>
  <si>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</si>
  <si>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</si>
  <si>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</si>
  <si>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</si>
  <si>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</si>
  <si>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</si>
  <si>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</si>
  <si>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</si>
  <si>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</si>
  <si>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</si>
  <si>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</si>
  <si>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</si>
  <si>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</si>
  <si>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</si>
  <si>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</si>
  <si>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</si>
  <si>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</si>
  <si>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</si>
  <si>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</si>
  <si>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</si>
  <si>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</si>
  <si>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</si>
  <si>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</si>
  <si>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</si>
  <si>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</si>
  <si>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</si>
  <si>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</si>
  <si>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</si>
  <si>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</si>
  <si>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</si>
  <si>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</si>
  <si>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</si>
  <si>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</si>
  <si>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</si>
  <si>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</si>
  <si>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</si>
  <si>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</si>
  <si>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</si>
  <si>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</si>
  <si>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</si>
  <si>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</si>
  <si>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</si>
  <si>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</si>
  <si>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</si>
  <si>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</si>
  <si>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</si>
  <si>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</si>
  <si>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</si>
  <si>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</si>
  <si>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</si>
  <si>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</si>
  <si>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</si>
  <si>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</si>
  <si>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</si>
  <si>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</si>
  <si>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</si>
  <si>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</si>
  <si>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</si>
  <si>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</si>
  <si>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</si>
  <si>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</si>
  <si>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</si>
  <si>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</si>
  <si>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</si>
  <si>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</si>
  <si>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</si>
  <si>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</si>
  <si>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</si>
  <si>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</si>
  <si>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</si>
  <si>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</si>
  <si>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</si>
  <si>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</si>
  <si>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</si>
  <si>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</si>
  <si>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</si>
  <si>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</si>
  <si>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</si>
  <si>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</si>
  <si>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</si>
  <si>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</si>
  <si>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</si>
  <si>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</si>
  <si>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</si>
  <si>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</si>
  <si>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</si>
  <si>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</si>
  <si>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</si>
  <si>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</si>
  <si>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</si>
  <si>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</si>
  <si>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</si>
  <si>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</si>
  <si>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</si>
  <si>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</si>
  <si>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</si>
  <si>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</si>
  <si>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</si>
  <si>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</si>
  <si>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</si>
  <si>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</si>
  <si>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</si>
  <si>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</si>
  <si>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</si>
  <si>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</si>
  <si>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</si>
  <si>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</si>
  <si>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</si>
  <si>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</si>
  <si>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</si>
  <si>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</si>
  <si>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</si>
  <si>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</si>
  <si>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</si>
  <si>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</si>
  <si>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</si>
  <si>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</si>
  <si>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</si>
  <si>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</si>
  <si>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</si>
  <si>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</si>
  <si>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</si>
  <si>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</si>
  <si>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</si>
  <si>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</si>
  <si>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</si>
  <si>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</si>
  <si>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</si>
  <si>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</si>
  <si>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</si>
  <si>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</si>
  <si>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</si>
  <si>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</si>
  <si>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</si>
  <si>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</si>
  <si>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</si>
  <si>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</si>
  <si>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</si>
  <si>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</si>
  <si>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</si>
  <si>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</si>
  <si>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</si>
  <si>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</si>
  <si>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</si>
  <si>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</si>
  <si>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</si>
  <si>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</si>
  <si>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</si>
  <si>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</si>
  <si>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</si>
  <si>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</si>
  <si>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</si>
  <si>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</si>
  <si>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</si>
  <si>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</si>
  <si>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</si>
  <si>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</si>
  <si>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</si>
  <si>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</si>
  <si>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</si>
  <si>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</si>
  <si>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</si>
  <si>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</si>
  <si>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</si>
  <si>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</si>
  <si>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</si>
  <si>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</si>
  <si>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</si>
  <si>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</si>
  <si>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</si>
  <si>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</si>
  <si>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</si>
  <si>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</si>
  <si>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</si>
  <si>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</si>
  <si>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</si>
  <si>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</si>
  <si>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</si>
  <si>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</si>
  <si>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</si>
  <si>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</si>
  <si>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</si>
  <si>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</si>
  <si>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</si>
  <si>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</si>
  <si>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</si>
  <si>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</si>
  <si>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</si>
  <si>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</si>
  <si>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</si>
  <si>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</si>
  <si>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</si>
  <si>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</si>
  <si>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</si>
  <si>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</si>
  <si>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</si>
  <si>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</si>
  <si>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</si>
  <si>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</si>
  <si>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</si>
  <si>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</si>
  <si>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</si>
  <si>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</si>
  <si>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</si>
  <si>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</si>
  <si>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</si>
  <si>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</si>
  <si>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</si>
  <si>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</si>
  <si>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</si>
  <si>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</si>
  <si>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</si>
  <si>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</si>
  <si>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</si>
  <si>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</si>
  <si>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</si>
  <si>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</si>
  <si>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</si>
  <si>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</si>
  <si>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</si>
  <si>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</si>
  <si>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</si>
  <si>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</si>
  <si>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</si>
  <si>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</si>
  <si>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</si>
  <si>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</si>
  <si>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</si>
  <si>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</si>
  <si>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</si>
  <si>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</si>
  <si>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</si>
  <si>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</si>
  <si>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</si>
  <si>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</si>
  <si>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</si>
  <si>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</si>
  <si>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</si>
  <si>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</si>
  <si>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</si>
  <si>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</si>
  <si>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</si>
  <si>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</si>
  <si>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</si>
  <si>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</si>
  <si>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</si>
  <si>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</si>
  <si>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</si>
  <si>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</si>
  <si>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</si>
  <si>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</si>
  <si>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</si>
  <si>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</si>
  <si>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</si>
  <si>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</si>
  <si>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</si>
  <si>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</si>
  <si>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</si>
  <si>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</si>
  <si>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</si>
  <si>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</si>
  <si>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</si>
  <si>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</si>
  <si>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</si>
  <si>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</si>
  <si>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</si>
  <si>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</si>
  <si>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</si>
  <si>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</si>
  <si>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</si>
  <si>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</si>
  <si>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</si>
  <si>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</si>
  <si>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</si>
  <si>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</si>
  <si>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</si>
  <si>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</si>
  <si>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</si>
  <si>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</si>
  <si>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</si>
  <si>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</si>
  <si>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</si>
  <si>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</si>
  <si>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</si>
  <si>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</si>
  <si>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</si>
  <si>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</si>
  <si>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</si>
  <si>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</si>
  <si>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</si>
  <si>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</si>
  <si>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</si>
  <si>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</si>
  <si>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</si>
  <si>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</si>
  <si>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</si>
  <si>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</si>
  <si>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</si>
  <si>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</si>
  <si>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</si>
  <si>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</si>
  <si>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</si>
  <si>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</si>
  <si>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</si>
  <si>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</si>
  <si>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</si>
  <si>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</si>
  <si>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</si>
  <si>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</si>
  <si>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</si>
  <si>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</si>
  <si>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</si>
  <si>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</si>
  <si>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</si>
  <si>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</si>
  <si>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</si>
  <si>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</si>
  <si>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</si>
  <si>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</si>
  <si>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</si>
  <si>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</si>
  <si>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</si>
  <si>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</si>
  <si>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</si>
  <si>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</si>
  <si>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</si>
  <si>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</si>
  <si>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</si>
  <si>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</si>
  <si>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</si>
  <si>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</si>
  <si>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</si>
  <si>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</si>
  <si>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</si>
  <si>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</si>
  <si>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</si>
  <si>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</si>
  <si>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</si>
  <si>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</si>
  <si>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</si>
  <si>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</si>
  <si>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</si>
  <si>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</si>
  <si>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</si>
  <si>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</si>
  <si>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</si>
  <si>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</si>
  <si>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</si>
  <si>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</si>
  <si>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</si>
  <si>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</si>
  <si>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</si>
  <si>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</si>
  <si>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</si>
  <si>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</si>
  <si>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</si>
  <si>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</si>
  <si>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</si>
  <si>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</si>
  <si>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</si>
  <si>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</si>
  <si>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</si>
  <si>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</si>
  <si>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</si>
  <si>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</si>
  <si>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</si>
  <si>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</si>
  <si>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</si>
  <si>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</si>
  <si>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</si>
  <si>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</si>
  <si>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</si>
  <si>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</si>
  <si>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</si>
  <si>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</si>
  <si>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</si>
  <si>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</si>
  <si>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</si>
  <si>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</si>
  <si>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</si>
  <si>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</si>
  <si>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</si>
  <si>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</si>
  <si>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</si>
  <si>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</si>
  <si>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</si>
  <si>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</si>
  <si>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</si>
  <si>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</si>
  <si>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</si>
  <si>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</si>
  <si>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</si>
  <si>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</si>
  <si>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</si>
  <si>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</si>
  <si>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</si>
  <si>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</si>
  <si>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</si>
  <si>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</si>
  <si>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</si>
  <si>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</si>
  <si>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</si>
  <si>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</si>
  <si>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</si>
  <si>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</si>
  <si>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</si>
  <si>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</si>
  <si>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</si>
  <si>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</si>
  <si>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</si>
  <si>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</si>
  <si>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</si>
  <si>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</si>
  <si>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</si>
  <si>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</si>
  <si>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</si>
  <si>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</si>
  <si>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</si>
  <si>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</si>
  <si>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</si>
  <si>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</si>
  <si>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</si>
  <si>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</si>
  <si>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</si>
  <si>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</si>
  <si>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</si>
  <si>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</si>
  <si>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</si>
  <si>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</si>
  <si>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</si>
  <si>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</si>
  <si>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</si>
  <si>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</si>
  <si>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</si>
  <si>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</si>
  <si>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</si>
  <si>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</si>
  <si>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</si>
  <si>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</si>
  <si>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</si>
  <si>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</si>
  <si>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</si>
  <si>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</si>
  <si>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</si>
  <si>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</si>
  <si>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</si>
  <si>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</si>
  <si>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</si>
  <si>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</si>
  <si>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</si>
  <si>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</si>
  <si>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</si>
  <si>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</si>
  <si>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</si>
  <si>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</si>
  <si>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</si>
  <si>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</si>
  <si>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</si>
  <si>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</si>
  <si>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</si>
  <si>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</si>
  <si>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</si>
  <si>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</si>
  <si>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</si>
  <si>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</si>
  <si>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</si>
  <si>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</si>
  <si>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</si>
  <si>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</si>
  <si>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</si>
  <si>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</si>
  <si>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</si>
  <si>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</si>
  <si>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</si>
  <si>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</si>
  <si>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</si>
  <si>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</si>
  <si>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</si>
  <si>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</si>
  <si>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</si>
  <si>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</si>
  <si>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</si>
  <si>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</si>
  <si>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</si>
  <si>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</si>
  <si>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</si>
  <si>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</si>
  <si>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</si>
  <si>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</si>
  <si>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</si>
  <si>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</si>
  <si>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</si>
  <si>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</si>
  <si>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</si>
  <si>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</si>
  <si>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</si>
  <si>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</si>
  <si>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</si>
  <si>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</si>
  <si>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</si>
  <si>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</si>
  <si>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</si>
  <si>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</si>
  <si>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</si>
  <si>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</si>
  <si>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</si>
  <si>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</si>
  <si>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</si>
  <si>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</si>
  <si>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</si>
  <si>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</si>
  <si>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</si>
  <si>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</si>
  <si>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</si>
  <si>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</si>
  <si>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</si>
  <si>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</si>
  <si>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</si>
  <si>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</si>
  <si>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</si>
  <si>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</si>
  <si>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</si>
  <si>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</si>
  <si>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</si>
  <si>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</si>
  <si>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</si>
  <si>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</si>
  <si>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</si>
  <si>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</si>
  <si>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</si>
  <si>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</si>
  <si>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</si>
  <si>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</si>
  <si>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</si>
  <si>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</si>
  <si>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</si>
  <si>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</si>
  <si>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</si>
  <si>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</si>
  <si>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</si>
  <si>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</si>
  <si>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</si>
  <si>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</si>
  <si>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</si>
  <si>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</si>
  <si>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</si>
  <si>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</si>
  <si>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</si>
  <si>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</si>
  <si>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</si>
  <si>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</si>
  <si>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</si>
  <si>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</si>
  <si>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</si>
  <si>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</si>
  <si>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</si>
  <si>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</si>
  <si>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</si>
  <si>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</si>
  <si>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</si>
  <si>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</si>
  <si>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</si>
  <si>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</si>
  <si>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</si>
  <si>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</si>
  <si>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</si>
  <si>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</si>
  <si>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</si>
  <si>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</si>
  <si>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</si>
  <si>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</si>
  <si>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</si>
  <si>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</si>
  <si>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</si>
  <si>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</si>
  <si>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</si>
  <si>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</si>
  <si>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</si>
  <si>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</si>
  <si>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</si>
  <si>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</si>
  <si>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</si>
  <si>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</si>
  <si>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</si>
  <si>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</si>
  <si>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</si>
  <si>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</si>
  <si>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</si>
  <si>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</si>
  <si>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</si>
  <si>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</si>
  <si>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</si>
  <si>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</si>
  <si>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</si>
  <si>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</si>
  <si>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</si>
  <si>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</si>
  <si>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</si>
  <si>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</si>
  <si>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</si>
  <si>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</si>
  <si>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</si>
  <si>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</si>
  <si>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</si>
  <si>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</si>
  <si>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</si>
  <si>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</si>
  <si>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</si>
  <si>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</si>
  <si>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</si>
  <si>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</si>
  <si>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</si>
  <si>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</si>
  <si>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</si>
  <si>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</si>
  <si>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</si>
  <si>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</si>
  <si>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</si>
  <si>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</si>
  <si>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</si>
  <si>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</si>
  <si>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</si>
  <si>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</si>
  <si>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</si>
  <si>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</si>
  <si>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</si>
  <si>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</si>
  <si>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</si>
  <si>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</si>
  <si>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</si>
  <si>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</si>
  <si>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</si>
  <si>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</si>
  <si>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</si>
  <si>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</si>
  <si>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</si>
  <si>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</si>
  <si>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</si>
  <si>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</si>
  <si>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</si>
  <si>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</si>
  <si>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</si>
  <si>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</si>
  <si>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</si>
  <si>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</si>
  <si>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</si>
  <si>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</si>
  <si>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</si>
  <si>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</si>
  <si>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</si>
  <si>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</si>
  <si>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</si>
  <si>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</si>
  <si>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</si>
  <si>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</si>
  <si>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</si>
  <si>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</si>
  <si>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</si>
  <si>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</si>
  <si>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</si>
  <si>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</si>
  <si>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</si>
  <si>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</si>
  <si>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</si>
  <si>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</si>
  <si>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</si>
  <si>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</si>
  <si>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</si>
  <si>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</si>
  <si>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</si>
  <si>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</si>
  <si>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</si>
  <si>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</si>
  <si>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</si>
  <si>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</si>
  <si>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</si>
  <si>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</si>
  <si>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</si>
  <si>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</si>
  <si>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</si>
  <si>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</si>
  <si>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</si>
  <si>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</si>
  <si>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</si>
  <si>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</si>
  <si>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</si>
  <si>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</si>
  <si>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</si>
  <si>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</si>
  <si>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</si>
  <si>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</si>
  <si>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</si>
  <si>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</si>
  <si>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</si>
  <si>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</si>
  <si>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</si>
  <si>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</si>
  <si>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</si>
  <si>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</si>
  <si>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</si>
  <si>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</si>
  <si>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</si>
  <si>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</si>
  <si>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</si>
  <si>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</si>
  <si>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</si>
  <si>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</si>
  <si>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</si>
  <si>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</si>
  <si>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</si>
  <si>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</si>
  <si>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</si>
  <si>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</si>
  <si>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</si>
  <si>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</si>
  <si>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</si>
  <si>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</si>
  <si>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</si>
  <si>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</si>
  <si>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</si>
  <si>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</si>
  <si>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</si>
  <si>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</si>
  <si>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</si>
  <si>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</si>
  <si>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</si>
  <si>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</si>
  <si>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</si>
  <si>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</si>
  <si>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</si>
  <si>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</si>
  <si>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</si>
  <si>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</si>
  <si>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</si>
  <si>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</si>
  <si>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</si>
  <si>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</si>
  <si>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</si>
  <si>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</si>
  <si>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</si>
  <si>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</si>
  <si>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</si>
  <si>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</si>
  <si>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</si>
  <si>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</si>
  <si>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</si>
  <si>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</si>
  <si>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</si>
  <si>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</si>
  <si>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</si>
  <si>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</si>
  <si>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</si>
  <si>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</si>
  <si>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</si>
  <si>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</si>
  <si>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</si>
  <si>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</si>
  <si>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</si>
  <si>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</si>
  <si>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</si>
  <si>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</si>
  <si>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</si>
  <si>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</si>
  <si>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</si>
  <si>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</si>
  <si>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</si>
  <si>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</si>
  <si>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</si>
  <si>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</si>
  <si>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</si>
  <si>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</si>
  <si>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</si>
  <si>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</si>
  <si>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</si>
  <si>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</si>
  <si>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</si>
  <si>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</si>
  <si>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</si>
  <si>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</si>
  <si>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</si>
  <si>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</si>
  <si>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</si>
  <si>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</si>
  <si>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</si>
  <si>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</si>
  <si>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</si>
  <si>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</si>
  <si>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</si>
  <si>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</si>
  <si>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</si>
  <si>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</si>
  <si>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</si>
  <si>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</si>
  <si>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</si>
  <si>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</si>
  <si>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</si>
  <si>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</si>
  <si>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</si>
  <si>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</si>
  <si>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</si>
  <si>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</si>
  <si>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</si>
  <si>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</si>
  <si>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</si>
  <si>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</si>
  <si>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</si>
  <si>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</si>
  <si>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</si>
  <si>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</si>
  <si>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</si>
  <si>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</si>
  <si>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</si>
  <si>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</si>
  <si>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</si>
  <si>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</si>
  <si>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</si>
  <si>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</si>
  <si>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</si>
  <si>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</si>
  <si>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</si>
  <si>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</si>
  <si>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</si>
  <si>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</si>
  <si>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</si>
  <si>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</si>
  <si>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</si>
  <si>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</si>
  <si>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</si>
  <si>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</si>
  <si>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</si>
  <si>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</si>
  <si>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</si>
  <si>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</si>
  <si>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</si>
  <si>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</si>
  <si>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</si>
  <si>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</si>
  <si>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</si>
  <si>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</si>
  <si>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</si>
  <si>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</si>
  <si>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</si>
  <si>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</si>
  <si>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</si>
  <si>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</si>
  <si>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</si>
  <si>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</si>
  <si>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</si>
  <si>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</si>
  <si>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</si>
  <si>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</si>
  <si>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</si>
  <si>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</si>
  <si>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</si>
  <si>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</si>
  <si>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</si>
  <si>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</si>
  <si>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</si>
  <si>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</si>
  <si>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</si>
  <si>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</si>
  <si>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</si>
  <si>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</si>
  <si>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</si>
  <si>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</si>
  <si>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</si>
  <si>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</si>
  <si>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</si>
  <si>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</si>
  <si>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</si>
  <si>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</si>
  <si>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</si>
  <si>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</si>
  <si>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</si>
  <si>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</si>
  <si>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</si>
  <si>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</si>
  <si>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</si>
  <si>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</si>
  <si>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</si>
  <si>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</si>
  <si>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</si>
  <si>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</si>
  <si>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</si>
  <si>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</si>
  <si>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</si>
  <si>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</si>
  <si>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</si>
  <si>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</si>
  <si>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</si>
  <si>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</si>
  <si>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</si>
  <si>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</si>
  <si>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</si>
  <si>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</si>
  <si>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</si>
  <si>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</si>
  <si>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</si>
  <si>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</si>
  <si>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</si>
  <si>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</si>
  <si>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</si>
  <si>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</si>
  <si>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</si>
  <si>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</si>
  <si>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</si>
  <si>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</si>
  <si>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</si>
  <si>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</si>
  <si>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</si>
  <si>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</si>
  <si>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</si>
  <si>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</si>
  <si>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</si>
  <si>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</si>
  <si>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</si>
  <si>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</si>
  <si>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</si>
  <si>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</si>
  <si>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</si>
  <si>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</si>
  <si>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</si>
  <si>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</si>
  <si>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</si>
  <si>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</si>
  <si>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</si>
  <si>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</si>
  <si>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</si>
  <si>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</si>
  <si>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</si>
  <si>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</si>
  <si>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</si>
  <si>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</si>
  <si>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</si>
  <si>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</si>
  <si>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</si>
  <si>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</si>
  <si>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</si>
  <si>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</si>
  <si>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</si>
  <si>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</si>
  <si>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</si>
  <si>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</si>
  <si>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</si>
  <si>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</si>
  <si>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</si>
  <si>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</si>
  <si>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</si>
  <si>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</si>
  <si>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</si>
  <si>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</si>
  <si>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</si>
  <si>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</si>
  <si>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</si>
  <si>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</si>
  <si>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</si>
  <si>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</si>
  <si>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</si>
  <si>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</si>
  <si>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</si>
  <si>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</si>
  <si>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</si>
  <si>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</si>
  <si>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</si>
  <si>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</si>
  <si>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</si>
  <si>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</si>
  <si>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</si>
  <si>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</si>
  <si>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</si>
  <si>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</si>
  <si>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</si>
  <si>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</si>
  <si>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</si>
  <si>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</si>
  <si>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</si>
  <si>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</si>
  <si>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</si>
  <si>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</si>
  <si>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</si>
  <si>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</si>
  <si>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</si>
  <si>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</si>
  <si>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</si>
  <si>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</si>
  <si>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</si>
  <si>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</si>
  <si>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</si>
  <si>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</si>
  <si>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</si>
  <si>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</si>
  <si>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</si>
  <si>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</si>
  <si>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</si>
  <si>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</si>
  <si>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</si>
  <si>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</si>
  <si>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</si>
  <si>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</si>
  <si>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</si>
  <si>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</si>
  <si>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</si>
  <si>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</si>
  <si>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</si>
  <si>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</si>
  <si>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</si>
  <si>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</si>
  <si>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</si>
  <si>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</si>
  <si>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</si>
  <si>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</si>
  <si>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</si>
  <si>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</si>
  <si>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</si>
  <si>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</si>
  <si>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</si>
  <si>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</si>
  <si>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</si>
  <si>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</si>
  <si>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</si>
  <si>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</si>
  <si>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</si>
  <si>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</si>
  <si>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</si>
  <si>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</si>
  <si>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</si>
  <si>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</si>
  <si>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</si>
  <si>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</si>
  <si>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</si>
  <si>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</si>
  <si>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</si>
  <si>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</si>
  <si>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</si>
  <si>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</si>
  <si>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</si>
  <si>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</si>
  <si>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</si>
  <si>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</si>
  <si>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</si>
  <si>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</si>
  <si>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</si>
  <si>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</si>
  <si>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</si>
  <si>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</si>
  <si>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</si>
  <si>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</si>
  <si>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</si>
  <si>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</si>
  <si>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</si>
  <si>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</si>
  <si>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</si>
  <si>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</si>
  <si>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</si>
  <si>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</si>
  <si>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</si>
  <si>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</si>
  <si>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</si>
  <si>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</si>
  <si>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</si>
  <si>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</si>
  <si>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</si>
  <si>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</si>
  <si>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</si>
  <si>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</si>
  <si>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</si>
  <si>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</si>
  <si>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</si>
  <si>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</si>
  <si>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</si>
  <si>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</si>
  <si>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</si>
  <si>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</si>
  <si>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</si>
  <si>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</si>
  <si>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</si>
  <si>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</si>
  <si>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</si>
  <si>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</si>
  <si>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</si>
  <si>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</si>
  <si>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</si>
  <si>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</si>
  <si>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</si>
  <si>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</si>
  <si>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</si>
  <si>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</si>
  <si>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</si>
  <si>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</si>
  <si>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</si>
  <si>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</si>
  <si>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</si>
  <si>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</si>
  <si>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</si>
  <si>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</si>
  <si>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</si>
  <si>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</si>
  <si>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</si>
  <si>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</si>
  <si>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</si>
  <si>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</si>
  <si>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</si>
  <si>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</si>
  <si>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</si>
  <si>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</si>
  <si>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</si>
  <si>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</si>
  <si>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</si>
  <si>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</si>
  <si>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</si>
  <si>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</si>
  <si>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</si>
  <si>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</si>
  <si>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</si>
  <si>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</si>
  <si>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</si>
  <si>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</si>
  <si>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</si>
  <si>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</si>
  <si>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</si>
  <si>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</si>
  <si>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</si>
  <si>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</si>
  <si>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</si>
  <si>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</si>
  <si>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</si>
  <si>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</si>
  <si>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</si>
  <si>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</si>
  <si>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</si>
  <si>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</si>
  <si>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</si>
  <si>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</si>
  <si>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</si>
  <si>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</si>
  <si>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</si>
  <si>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</si>
  <si>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</si>
  <si>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</si>
  <si>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</si>
  <si>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</si>
  <si>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</si>
  <si>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</si>
  <si>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</si>
  <si>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</si>
  <si>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</si>
  <si>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</si>
  <si>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</si>
  <si>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</si>
  <si>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</si>
  <si>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</si>
  <si>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</si>
  <si>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</si>
  <si>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</si>
  <si>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</si>
  <si>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</si>
  <si>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</si>
  <si>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</si>
  <si>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</si>
  <si>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</si>
  <si>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</si>
  <si>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</si>
  <si>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</si>
  <si>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</si>
  <si>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</si>
  <si>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</si>
  <si>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</si>
  <si>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</si>
  <si>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</si>
  <si>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</si>
  <si>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</si>
  <si>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</si>
  <si>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</si>
  <si>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</si>
  <si>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</si>
  <si>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</si>
  <si>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</si>
  <si>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</si>
  <si>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</si>
  <si>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</si>
  <si>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</si>
  <si>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</si>
  <si>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</si>
  <si>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</si>
  <si>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</si>
  <si>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</si>
  <si>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</si>
  <si>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</si>
  <si>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</si>
  <si>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</si>
  <si>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</si>
  <si>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</si>
  <si>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</si>
  <si>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</si>
  <si>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</si>
  <si>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</si>
  <si>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</si>
  <si>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</si>
  <si>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</si>
  <si>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</si>
  <si>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</si>
  <si>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</si>
  <si>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</si>
  <si>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</si>
  <si>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</si>
  <si>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</si>
  <si>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</si>
  <si>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</si>
  <si>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</si>
  <si>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</si>
  <si>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</si>
  <si>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</si>
  <si>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</si>
  <si>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</si>
  <si>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</si>
  <si>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</si>
  <si>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</si>
  <si>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</si>
  <si>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</si>
  <si>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</si>
  <si>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</si>
  <si>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</si>
  <si>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</si>
  <si>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</si>
  <si>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</si>
  <si>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</si>
  <si>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</si>
  <si>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</si>
  <si>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</si>
  <si>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</si>
  <si>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</si>
  <si>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</si>
  <si>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</si>
  <si>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</si>
  <si>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</si>
  <si>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</si>
  <si>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</si>
  <si>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</si>
  <si>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</si>
  <si>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</si>
  <si>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</si>
  <si>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</si>
  <si>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</si>
  <si>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</si>
  <si>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</si>
  <si>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</si>
  <si>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</si>
  <si>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</si>
  <si>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</si>
  <si>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</si>
  <si>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</si>
  <si>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</si>
  <si>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</si>
  <si>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</si>
  <si>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</si>
  <si>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</si>
  <si>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</si>
  <si>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</si>
  <si>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</si>
  <si>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</si>
  <si>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</si>
  <si>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</si>
  <si>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</si>
  <si>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</si>
  <si>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</si>
  <si>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</si>
  <si>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</si>
  <si>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</si>
  <si>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</si>
  <si>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</si>
  <si>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</si>
  <si>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</si>
  <si>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</si>
  <si>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</si>
  <si>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</si>
  <si>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</si>
  <si>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</si>
  <si>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</si>
  <si>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</si>
  <si>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</si>
  <si>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</si>
  <si>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</si>
  <si>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</si>
  <si>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</si>
  <si>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</si>
  <si>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</si>
  <si>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</si>
  <si>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</si>
  <si>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</si>
  <si>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</si>
  <si>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</si>
  <si>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</si>
  <si>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</si>
  <si>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</si>
  <si>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</si>
  <si>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</si>
  <si>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</si>
  <si>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</si>
  <si>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</si>
  <si>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</si>
  <si>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</si>
  <si>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</si>
  <si>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</si>
  <si>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</si>
  <si>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</si>
  <si>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</si>
  <si>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</si>
  <si>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</si>
  <si>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</si>
  <si>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</si>
  <si>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</si>
  <si>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</si>
  <si>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</si>
  <si>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</si>
  <si>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</si>
  <si>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</si>
  <si>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</si>
  <si>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</si>
  <si>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</si>
  <si>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</si>
  <si>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</si>
  <si>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</si>
  <si>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</si>
  <si>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</si>
  <si>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</si>
  <si>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</si>
  <si>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</si>
  <si>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</si>
  <si>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</si>
  <si>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</si>
  <si>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</si>
  <si>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</si>
  <si>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</si>
  <si>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</si>
  <si>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</si>
  <si>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</si>
  <si>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</si>
  <si>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</si>
  <si>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</si>
  <si>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</si>
  <si>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</si>
  <si>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</si>
  <si>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</si>
  <si>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</si>
  <si>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</si>
  <si>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</si>
  <si>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</si>
  <si>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</si>
  <si>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</si>
  <si>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</si>
  <si>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</si>
  <si>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</si>
  <si>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</si>
  <si>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</si>
  <si>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</si>
  <si>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</si>
  <si>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</si>
  <si>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</si>
  <si>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</si>
  <si>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</si>
  <si>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</si>
  <si>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</si>
  <si>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</si>
  <si>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</si>
  <si>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</si>
  <si>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</si>
  <si>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</si>
  <si>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</si>
  <si>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</si>
  <si>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</si>
  <si>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</si>
  <si>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</si>
  <si>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</si>
  <si>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</si>
  <si>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</si>
  <si>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</si>
  <si>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</si>
  <si>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</si>
  <si>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</si>
  <si>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</si>
  <si>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</si>
  <si>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</si>
  <si>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</si>
  <si>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</si>
  <si>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</si>
  <si>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</si>
  <si>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</si>
  <si>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</si>
  <si>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</si>
  <si>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</si>
  <si>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</si>
  <si>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</si>
  <si>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</si>
  <si>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</si>
  <si>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</si>
  <si>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</si>
  <si>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</si>
  <si>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</si>
  <si>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</si>
  <si>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</si>
  <si>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</si>
  <si>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</si>
  <si>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</si>
  <si>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</si>
  <si>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</si>
  <si>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</si>
  <si>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</si>
  <si>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</si>
  <si>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</si>
  <si>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</si>
  <si>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</si>
  <si>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</si>
  <si>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</si>
  <si>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</si>
  <si>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</si>
  <si>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</si>
  <si>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</si>
  <si>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</si>
  <si>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</si>
  <si>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</si>
  <si>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</si>
  <si>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</si>
  <si>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</si>
  <si>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</si>
  <si>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</si>
  <si>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</si>
  <si>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</si>
  <si>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</si>
  <si>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</si>
  <si>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</si>
  <si>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</si>
  <si>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</si>
  <si>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</si>
  <si>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</si>
  <si>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</si>
  <si>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</si>
  <si>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</si>
  <si>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</si>
  <si>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</si>
  <si>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</si>
  <si>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</si>
  <si>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</si>
  <si>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</si>
  <si>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</si>
  <si>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</si>
  <si>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</si>
  <si>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</si>
  <si>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</si>
  <si>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</si>
  <si>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</si>
  <si>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</si>
  <si>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</si>
  <si>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</si>
  <si>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</si>
  <si>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</si>
  <si>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</si>
  <si>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</si>
  <si>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</si>
  <si>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</si>
  <si>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</si>
  <si>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</si>
  <si>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</si>
  <si>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</si>
  <si>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</si>
  <si>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</si>
  <si>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</si>
  <si>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</si>
  <si>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</si>
  <si>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</si>
  <si>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</si>
  <si>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</si>
  <si>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</si>
  <si>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</si>
  <si>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</si>
  <si>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</si>
  <si>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</si>
  <si>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</si>
  <si>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</si>
  <si>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</si>
  <si>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</si>
  <si>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</si>
  <si>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</si>
  <si>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</si>
  <si>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</si>
  <si>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</si>
  <si>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</si>
  <si>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</si>
  <si>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</si>
  <si>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</si>
  <si>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</si>
  <si>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</si>
  <si>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</si>
  <si>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</si>
  <si>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</si>
  <si>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</si>
  <si>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</si>
  <si>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</si>
  <si>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</si>
  <si>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</si>
  <si>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</si>
  <si>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</si>
  <si>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</si>
  <si>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</si>
  <si>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</si>
  <si>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</si>
  <si>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</si>
  <si>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</si>
  <si>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</si>
  <si>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</si>
  <si>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</si>
  <si>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</si>
  <si>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</si>
  <si>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</si>
  <si>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</si>
  <si>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</si>
  <si>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</si>
  <si>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</si>
  <si>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</si>
  <si>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</si>
  <si>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</si>
  <si>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</si>
  <si>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</si>
  <si>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</si>
  <si>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</si>
  <si>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</si>
  <si>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</si>
  <si>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</si>
  <si>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</si>
  <si>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</si>
  <si>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</si>
  <si>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</si>
  <si>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</si>
  <si>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</si>
  <si>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</si>
  <si>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</si>
  <si>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</si>
  <si>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</si>
  <si>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</si>
  <si>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</si>
  <si>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</si>
  <si>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</si>
  <si>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</si>
  <si>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</si>
  <si>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</si>
  <si>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</si>
  <si>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</si>
  <si>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</si>
  <si>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</si>
  <si>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</si>
  <si>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</si>
  <si>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</si>
  <si>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</si>
  <si>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</si>
  <si>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</si>
  <si>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</si>
  <si>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</si>
  <si>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</si>
  <si>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</si>
  <si>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</si>
  <si>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</si>
  <si>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</si>
  <si>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</si>
  <si>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</si>
  <si>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</si>
  <si>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</si>
  <si>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</si>
  <si>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</si>
  <si>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</si>
  <si>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</si>
  <si>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</si>
  <si>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</si>
  <si>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</si>
  <si>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</si>
  <si>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</si>
  <si>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</si>
  <si>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</si>
  <si>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</si>
  <si>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</si>
  <si>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</si>
  <si>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</si>
  <si>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</si>
  <si>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</si>
  <si>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</si>
  <si>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</si>
  <si>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</si>
  <si>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</si>
  <si>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</si>
  <si>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</si>
  <si>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</si>
  <si>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</si>
  <si>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</si>
  <si>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</si>
  <si>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</si>
  <si>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</si>
  <si>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</si>
  <si>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</si>
  <si>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</si>
  <si>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</si>
  <si>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</si>
  <si>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</si>
  <si>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</si>
  <si>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</si>
  <si>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</si>
  <si>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</si>
  <si>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</si>
  <si>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</si>
  <si>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</si>
  <si>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</si>
  <si>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</si>
  <si>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</si>
  <si>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</si>
  <si>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</si>
  <si>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</si>
  <si>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</si>
  <si>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</si>
  <si>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</si>
  <si>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</si>
  <si>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</si>
  <si>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</si>
  <si>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</si>
  <si>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</si>
  <si>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</si>
  <si>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</si>
  <si>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</si>
  <si>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</si>
  <si>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</si>
  <si>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</si>
  <si>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</si>
  <si>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</si>
  <si>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</si>
  <si>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</si>
  <si>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</si>
  <si>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</si>
  <si>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</si>
  <si>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</si>
  <si>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</si>
  <si>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</si>
  <si>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</si>
  <si>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</si>
  <si>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</si>
  <si>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</si>
  <si>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</si>
  <si>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</si>
  <si>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</si>
  <si>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</si>
  <si>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</si>
  <si>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</si>
  <si>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</si>
  <si>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</si>
  <si>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</si>
  <si>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</si>
  <si>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</si>
  <si>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</si>
  <si>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</si>
  <si>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</si>
  <si>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</si>
  <si>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</si>
  <si>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</si>
  <si>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</si>
  <si>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</si>
  <si>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</si>
  <si>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</si>
  <si>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</si>
  <si>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</si>
  <si>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</si>
  <si>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</si>
  <si>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</si>
  <si>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</si>
  <si>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</si>
  <si>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</si>
  <si>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</si>
  <si>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</si>
  <si>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</si>
  <si>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</si>
  <si>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</si>
  <si>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</si>
  <si>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</si>
  <si>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</si>
  <si>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</si>
  <si>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</si>
  <si>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</si>
  <si>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</si>
  <si>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</si>
  <si>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</si>
  <si>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</si>
  <si>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</si>
  <si>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</si>
  <si>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</si>
  <si>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</si>
  <si>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</si>
  <si>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</si>
  <si>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</si>
  <si>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</si>
  <si>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</si>
  <si>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</si>
  <si>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</si>
  <si>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</si>
  <si>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</si>
  <si>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</si>
  <si>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</si>
  <si>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</si>
  <si>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</si>
  <si>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</si>
  <si>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</si>
  <si>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</si>
  <si>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</si>
  <si>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</si>
  <si>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</si>
  <si>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</si>
  <si>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</si>
  <si>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</si>
  <si>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</si>
  <si>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</si>
  <si>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</si>
  <si>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</si>
  <si>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</si>
  <si>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</si>
  <si>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</si>
  <si>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</si>
  <si>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</si>
  <si>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</si>
  <si>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</si>
  <si>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</si>
  <si>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</si>
  <si>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</si>
  <si>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</si>
  <si>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</si>
  <si>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</si>
  <si>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</si>
  <si>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</si>
  <si>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</si>
  <si>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</si>
  <si>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</si>
  <si>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</si>
  <si>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</si>
  <si>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</si>
  <si>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</si>
  <si>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</si>
  <si>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</si>
  <si>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</si>
  <si>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</si>
  <si>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</si>
  <si>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</si>
  <si>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</si>
  <si>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</si>
  <si>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</si>
  <si>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</si>
  <si>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</si>
  <si>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</si>
  <si>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</si>
  <si>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</si>
  <si>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</si>
  <si>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</si>
  <si>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</si>
  <si>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</si>
  <si>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</si>
  <si>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</si>
  <si>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</si>
  <si>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</si>
  <si>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</si>
  <si>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</si>
  <si>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</si>
  <si>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</si>
  <si>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</si>
  <si>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</si>
  <si>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</si>
  <si>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</si>
  <si>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</si>
  <si>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</si>
  <si>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</si>
  <si>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</si>
  <si>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</si>
  <si>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</si>
  <si>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</si>
  <si>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</si>
  <si>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</si>
  <si>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</si>
  <si>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</si>
  <si>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</si>
  <si>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</si>
  <si>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</si>
  <si>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</si>
  <si>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</si>
  <si>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</si>
  <si>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</si>
  <si>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</si>
  <si>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</si>
  <si>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</si>
  <si>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</si>
  <si>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</si>
  <si>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</si>
  <si>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</si>
  <si>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</si>
  <si>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</si>
  <si>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</si>
  <si>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</si>
  <si>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</si>
  <si>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</si>
  <si>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</si>
  <si>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</si>
  <si>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</si>
  <si>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</si>
  <si>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</si>
  <si>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</si>
  <si>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</si>
  <si>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</si>
  <si>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</si>
  <si>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</si>
  <si>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</si>
  <si>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</si>
  <si>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</si>
  <si>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</si>
  <si>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</si>
  <si>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</si>
  <si>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</si>
  <si>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</si>
  <si>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</si>
  <si>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</si>
  <si>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</si>
  <si>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</si>
  <si>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</si>
  <si>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</si>
  <si>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</si>
  <si>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</si>
  <si>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</si>
  <si>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</si>
  <si>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</si>
  <si>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</si>
  <si>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</si>
  <si>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</si>
  <si>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</si>
  <si>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</si>
  <si>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</si>
  <si>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</si>
  <si>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</si>
  <si>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</si>
  <si>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</si>
  <si>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</si>
  <si>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</si>
  <si>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</si>
  <si>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</si>
  <si>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</si>
  <si>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</si>
  <si>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</si>
  <si>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</si>
  <si>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</si>
  <si>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</si>
  <si>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</si>
  <si>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</si>
  <si>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</si>
  <si>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</si>
  <si>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</si>
  <si>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</si>
  <si>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</si>
  <si>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</si>
  <si>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</si>
  <si>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</si>
  <si>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</si>
  <si>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</si>
  <si>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</si>
  <si>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</si>
  <si>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</si>
  <si>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</si>
  <si>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</si>
  <si>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</si>
  <si>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</si>
  <si>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</si>
  <si>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</si>
  <si>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</si>
  <si>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</si>
  <si>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</si>
  <si>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</si>
  <si>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</si>
  <si>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</si>
  <si>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</si>
  <si>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</si>
  <si>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</si>
  <si>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</si>
  <si>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</si>
  <si>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</si>
  <si>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</si>
  <si>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</si>
  <si>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</si>
  <si>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</si>
  <si>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</si>
  <si>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</si>
  <si>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</si>
  <si>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</si>
  <si>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</si>
  <si>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</si>
  <si>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</si>
  <si>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</si>
  <si>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</si>
  <si>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</si>
  <si>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</si>
  <si>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</si>
  <si>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</si>
  <si>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</si>
  <si>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</si>
  <si>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</si>
  <si>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</si>
  <si>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</si>
  <si>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</si>
  <si>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</si>
  <si>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</si>
  <si>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</si>
  <si>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</si>
  <si>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</si>
  <si>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</si>
  <si>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</si>
  <si>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</si>
  <si>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</si>
  <si>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</si>
  <si>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</si>
  <si>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</si>
  <si>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</si>
  <si>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</si>
  <si>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</si>
  <si>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</si>
  <si>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</si>
  <si>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</si>
  <si>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</si>
  <si>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</si>
  <si>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</si>
  <si>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</si>
  <si>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</si>
  <si>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</si>
  <si>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</si>
  <si>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</si>
  <si>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</si>
  <si>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</si>
  <si>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</si>
  <si>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</si>
  <si>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</si>
  <si>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</si>
  <si>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</si>
  <si>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</si>
  <si>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</si>
  <si>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</si>
  <si>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</si>
  <si>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</si>
  <si>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</si>
  <si>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</si>
  <si>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</si>
  <si>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</si>
  <si>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</si>
  <si>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</si>
  <si>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</si>
  <si>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</si>
  <si>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</si>
  <si>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</si>
  <si>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</si>
  <si>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</si>
  <si>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</si>
  <si>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</si>
  <si>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</si>
  <si>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</si>
  <si>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</si>
  <si>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</si>
  <si>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</si>
  <si>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</si>
  <si>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</si>
  <si>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</si>
  <si>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</si>
  <si>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</si>
  <si>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</si>
  <si>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</si>
  <si>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</si>
  <si>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</si>
  <si>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</si>
  <si>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</si>
  <si>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</si>
  <si>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</si>
  <si>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</si>
  <si>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</si>
  <si>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</si>
  <si>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</si>
  <si>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</si>
  <si>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</si>
  <si>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</si>
  <si>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</si>
  <si>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</si>
  <si>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</si>
  <si>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</si>
  <si>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</si>
  <si>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</si>
  <si>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</si>
  <si>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</si>
  <si>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</si>
  <si>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</si>
  <si>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</si>
  <si>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</si>
  <si>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</si>
  <si>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</si>
  <si>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</si>
  <si>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</si>
  <si>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</si>
  <si>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</si>
  <si>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</si>
  <si>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</si>
  <si>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</si>
  <si>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</si>
  <si>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</si>
  <si>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</si>
  <si>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</si>
  <si>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</si>
  <si>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</si>
  <si>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</si>
  <si>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</si>
  <si>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</si>
  <si>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</si>
  <si>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</si>
  <si>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</si>
  <si>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</si>
  <si>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</si>
  <si>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</si>
  <si>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</si>
  <si>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</si>
  <si>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</si>
  <si>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</si>
  <si>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</si>
  <si>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</si>
  <si>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</si>
  <si>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</si>
  <si>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</si>
  <si>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</si>
  <si>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</si>
  <si>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</si>
  <si>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</si>
  <si>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</si>
  <si>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</si>
  <si>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</si>
  <si>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</si>
  <si>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</si>
  <si>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</si>
  <si>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</si>
  <si>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</si>
  <si>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</si>
  <si>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</si>
  <si>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</si>
  <si>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</si>
  <si>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</si>
  <si>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</si>
  <si>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</si>
  <si>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</si>
  <si>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</si>
  <si>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</si>
  <si>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</si>
  <si>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</si>
  <si>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</si>
  <si>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</si>
  <si>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</si>
  <si>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</si>
  <si>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</si>
  <si>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</si>
  <si>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</si>
  <si>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</si>
  <si>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</si>
  <si>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</si>
  <si>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</si>
  <si>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</si>
  <si>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</si>
  <si>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</si>
  <si>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</si>
  <si>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</si>
  <si>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</si>
  <si>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</si>
  <si>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</si>
  <si>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</si>
  <si>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</si>
  <si>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</si>
  <si>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</si>
  <si>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</si>
  <si>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</si>
  <si>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</si>
  <si>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</si>
  <si>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</si>
  <si>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</si>
  <si>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</si>
  <si>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</si>
  <si>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</si>
  <si>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</si>
  <si>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</si>
  <si>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</si>
  <si>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</si>
  <si>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</si>
  <si>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</si>
  <si>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</si>
  <si>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</si>
  <si>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</si>
  <si>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</si>
  <si>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</si>
  <si>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</si>
  <si>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</si>
  <si>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</si>
  <si>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</si>
  <si>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</si>
  <si>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</si>
  <si>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</si>
  <si>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</si>
  <si>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</si>
  <si>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</si>
  <si>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</si>
  <si>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</si>
  <si>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</si>
  <si>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</si>
  <si>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</si>
  <si>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</si>
  <si>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</si>
  <si>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</si>
  <si>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</si>
  <si>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</si>
  <si>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</si>
  <si>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</si>
  <si>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</si>
  <si>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</si>
  <si>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</si>
  <si>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</si>
  <si>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</si>
  <si>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</si>
  <si>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</si>
  <si>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</si>
  <si>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</si>
  <si>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</si>
  <si>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</si>
  <si>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</si>
  <si>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</si>
  <si>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</si>
  <si>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</si>
  <si>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</si>
  <si>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</si>
  <si>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</si>
  <si>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</si>
  <si>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</si>
  <si>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</si>
  <si>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</si>
  <si>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</si>
  <si>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</si>
  <si>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</si>
  <si>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</si>
  <si>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</si>
  <si>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</si>
  <si>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</si>
  <si>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</si>
  <si>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</si>
  <si>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</si>
  <si>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</si>
  <si>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</si>
  <si>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</si>
  <si>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</si>
  <si>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</si>
  <si>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</si>
  <si>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</si>
  <si>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</si>
  <si>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</si>
  <si>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</si>
  <si>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</si>
  <si>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</si>
  <si>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</si>
  <si>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</si>
  <si>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</si>
  <si>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</si>
  <si>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</si>
  <si>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</si>
  <si>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</si>
  <si>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</si>
  <si>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</si>
  <si>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</si>
  <si>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</si>
  <si>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</si>
  <si>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</si>
  <si>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</si>
  <si>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</si>
  <si>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</si>
  <si>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</si>
  <si>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</si>
  <si>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</si>
  <si>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</si>
  <si>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</si>
  <si>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</si>
  <si>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</si>
  <si>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</si>
  <si>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</si>
  <si>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</si>
  <si>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</si>
  <si>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</si>
  <si>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</si>
  <si>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</si>
  <si>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</si>
  <si>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</si>
  <si>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</si>
  <si>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</si>
  <si>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</si>
  <si>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</si>
  <si>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</si>
  <si>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</si>
  <si>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</si>
  <si>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</si>
  <si>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</si>
  <si>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</si>
  <si>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</si>
  <si>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</si>
  <si>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</si>
  <si>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</si>
  <si>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</si>
  <si>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</si>
  <si>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</si>
  <si>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</si>
  <si>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</si>
  <si>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</si>
  <si>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</si>
  <si>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</si>
  <si>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</si>
  <si>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</si>
  <si>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</si>
  <si>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</si>
  <si>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</si>
  <si>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</si>
  <si>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</si>
  <si>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</si>
  <si>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</si>
  <si>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</si>
  <si>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</si>
  <si>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</si>
  <si>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</si>
  <si>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</si>
  <si>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</si>
  <si>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</si>
  <si>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</si>
  <si>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</si>
  <si>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</si>
  <si>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</si>
  <si>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</si>
  <si>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</si>
  <si>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</si>
  <si>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</si>
  <si>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</si>
  <si>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</si>
  <si>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</si>
  <si>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</si>
  <si>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</si>
  <si>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</si>
  <si>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</si>
  <si>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</si>
  <si>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</si>
  <si>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</si>
  <si>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</si>
  <si>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</si>
  <si>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</si>
  <si>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</si>
  <si>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</si>
  <si>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</si>
  <si>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</si>
  <si>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</si>
  <si>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</si>
  <si>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</si>
  <si>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</si>
  <si>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</si>
  <si>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</si>
  <si>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</si>
  <si>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</si>
  <si>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</si>
  <si>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</si>
  <si>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</si>
  <si>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</si>
  <si>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</si>
  <si>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</si>
  <si>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</si>
  <si>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</si>
  <si>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</si>
  <si>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</si>
  <si>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</si>
  <si>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</si>
  <si>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</si>
  <si>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</si>
  <si>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</si>
  <si>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</si>
  <si>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</si>
  <si>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</si>
  <si>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</si>
  <si>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</si>
  <si>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</si>
  <si>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</si>
  <si>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</si>
  <si>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</si>
  <si>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</si>
  <si>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</si>
  <si>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</si>
  <si>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</si>
  <si>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</si>
  <si>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</si>
  <si>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</si>
  <si>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</si>
  <si>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</si>
  <si>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</si>
  <si>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</si>
  <si>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</si>
  <si>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</si>
  <si>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</si>
  <si>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</si>
  <si>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</si>
  <si>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</si>
  <si>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</si>
  <si>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</si>
  <si>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</si>
  <si>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</si>
  <si>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</si>
  <si>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</si>
  <si>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</si>
  <si>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</si>
  <si>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</si>
  <si>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</si>
  <si>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</si>
  <si>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</si>
  <si>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</si>
  <si>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</si>
  <si>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</si>
  <si>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</si>
  <si>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</si>
  <si>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</si>
  <si>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</si>
  <si>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</si>
  <si>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</si>
  <si>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</si>
  <si>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</si>
  <si>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</si>
  <si>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</si>
  <si>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</si>
  <si>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</si>
  <si>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</si>
  <si>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</si>
  <si>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</si>
  <si>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</si>
  <si>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</si>
  <si>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</si>
  <si>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</si>
  <si>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</si>
  <si>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</si>
  <si>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</si>
  <si>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</si>
  <si>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</si>
  <si>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</si>
  <si>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</si>
  <si>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</si>
  <si>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</si>
  <si>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</si>
  <si>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</si>
  <si>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</si>
  <si>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</si>
  <si>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</si>
  <si>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</si>
  <si>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</si>
  <si>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</si>
  <si>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</si>
  <si>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</si>
  <si>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</si>
  <si>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</si>
  <si>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</si>
  <si>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</si>
  <si>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</si>
  <si>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</si>
  <si>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</si>
  <si>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</si>
  <si>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</si>
  <si>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</si>
  <si>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</si>
  <si>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</si>
  <si>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</si>
  <si>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</si>
  <si>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</si>
  <si>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</si>
  <si>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</si>
  <si>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</si>
  <si>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</si>
  <si>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</si>
  <si>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</si>
  <si>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</si>
  <si>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</si>
  <si>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</si>
  <si>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</si>
  <si>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</si>
  <si>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</si>
  <si>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</si>
  <si>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</si>
  <si>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</si>
  <si>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</si>
  <si>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</si>
  <si>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</si>
  <si>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</si>
  <si>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</si>
  <si>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</si>
  <si>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</si>
  <si>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</si>
  <si>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</si>
  <si>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</si>
  <si>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</si>
  <si>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</si>
  <si>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</si>
  <si>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</si>
  <si>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</si>
  <si>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</si>
  <si>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</si>
  <si>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</si>
  <si>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</si>
  <si>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</si>
  <si>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</si>
  <si>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</si>
  <si>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</si>
  <si>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</si>
  <si>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</si>
  <si>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</si>
  <si>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</si>
  <si>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</si>
  <si>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</si>
  <si>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</si>
  <si>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</si>
  <si>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</si>
  <si>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</si>
  <si>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</si>
  <si>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</si>
  <si>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</si>
  <si>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</si>
  <si>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</si>
  <si>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</si>
  <si>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</si>
  <si>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</si>
  <si>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</si>
  <si>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</si>
  <si>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</si>
  <si>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</si>
  <si>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</si>
  <si>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</si>
  <si>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</si>
  <si>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</si>
  <si>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</si>
  <si>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</si>
  <si>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</si>
  <si>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</si>
  <si>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</si>
  <si>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</si>
  <si>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</si>
  <si>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</si>
  <si>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</si>
  <si>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</si>
  <si>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</si>
  <si>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</si>
  <si>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</si>
  <si>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</si>
  <si>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</si>
  <si>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</si>
  <si>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</si>
  <si>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</si>
  <si>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</si>
  <si>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</si>
  <si>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</si>
  <si>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</si>
  <si>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</si>
  <si>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</si>
  <si>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</si>
  <si>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</si>
  <si>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</si>
  <si>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</si>
  <si>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</si>
  <si>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</si>
  <si>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</si>
  <si>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</si>
  <si>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</si>
  <si>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</si>
  <si>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</si>
  <si>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</si>
  <si>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</si>
  <si>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</si>
  <si>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</si>
  <si>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</si>
  <si>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</si>
  <si>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</si>
  <si>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</si>
  <si>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</si>
  <si>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</si>
  <si>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</si>
  <si>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</si>
  <si>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</si>
  <si>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</si>
  <si>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</si>
  <si>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</si>
  <si>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</si>
  <si>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</si>
  <si>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</si>
  <si>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</si>
  <si>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</si>
  <si>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</si>
  <si>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</si>
  <si>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</si>
  <si>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</si>
  <si>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</si>
  <si>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</si>
  <si>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</si>
  <si>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</si>
  <si>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</si>
  <si>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</si>
  <si>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</si>
  <si>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</si>
  <si>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</si>
  <si>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</si>
  <si>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</si>
  <si>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</si>
  <si>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</si>
  <si>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</si>
  <si>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</si>
  <si>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</si>
  <si>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</si>
  <si>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</si>
  <si>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</si>
  <si>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</si>
  <si>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</si>
  <si>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</si>
  <si>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</si>
  <si>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</si>
  <si>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</si>
  <si>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</si>
  <si>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</si>
  <si>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</si>
  <si>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</si>
  <si>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</si>
  <si>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</si>
  <si>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</si>
  <si>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</si>
  <si>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</si>
  <si>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</si>
  <si>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</si>
  <si>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</si>
  <si>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</si>
  <si>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</si>
  <si>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</si>
  <si>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</si>
  <si>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</si>
  <si>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</si>
  <si>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</si>
  <si>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</si>
  <si>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</si>
  <si>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</si>
  <si>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</si>
  <si>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</si>
  <si>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</si>
  <si>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</si>
  <si>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</si>
  <si>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</si>
  <si>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</si>
  <si>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</si>
  <si>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</si>
  <si>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</si>
  <si>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</si>
  <si>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</si>
  <si>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</si>
  <si>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</si>
  <si>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</si>
  <si>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</si>
  <si>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</si>
  <si>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</si>
  <si>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</si>
  <si>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</si>
  <si>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</si>
  <si>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</si>
  <si>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</si>
  <si>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</si>
  <si>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</si>
  <si>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</si>
  <si>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</si>
  <si>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</si>
  <si>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</si>
  <si>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</si>
  <si>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</si>
  <si>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</si>
  <si>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</si>
  <si>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</si>
  <si>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</si>
  <si>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</si>
  <si>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</si>
  <si>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</si>
  <si>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</si>
  <si>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</si>
  <si>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</si>
  <si>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</si>
  <si>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</si>
  <si>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</si>
  <si>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</si>
  <si>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</si>
  <si>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</si>
  <si>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</si>
  <si>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</si>
  <si>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</si>
  <si>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</si>
  <si>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</si>
  <si>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</si>
  <si>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</si>
  <si>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</si>
  <si>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</si>
  <si>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</si>
  <si>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</si>
  <si>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</si>
  <si>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</si>
  <si>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</si>
  <si>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</si>
  <si>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</si>
  <si>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</si>
  <si>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</si>
  <si>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</si>
  <si>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</si>
  <si>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</si>
  <si>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</si>
  <si>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</si>
  <si>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</si>
  <si>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</si>
  <si>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</si>
  <si>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</si>
  <si>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</si>
  <si>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</si>
  <si>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</si>
  <si>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</si>
  <si>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</si>
  <si>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</si>
  <si>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</si>
  <si>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</si>
  <si>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</si>
  <si>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</si>
  <si>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</si>
  <si>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</si>
  <si>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</si>
  <si>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</si>
  <si>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</si>
  <si>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</si>
  <si>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</si>
  <si>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</si>
  <si>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</si>
  <si>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</si>
  <si>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</si>
  <si>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</si>
  <si>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</si>
  <si>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</si>
  <si>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</si>
  <si>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</si>
  <si>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</si>
  <si>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</si>
  <si>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</si>
  <si>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</si>
  <si>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</si>
  <si>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</si>
  <si>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</si>
  <si>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</si>
  <si>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</si>
  <si>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</si>
  <si>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</si>
  <si>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</si>
  <si>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</si>
  <si>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</si>
  <si>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</si>
  <si>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</si>
  <si>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</si>
  <si>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</si>
  <si>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</si>
  <si>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</si>
  <si>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</si>
  <si>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</si>
  <si>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</si>
  <si>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</si>
  <si>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</si>
  <si>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</si>
  <si>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</si>
  <si>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</si>
  <si>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</si>
  <si>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</si>
  <si>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</si>
  <si>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</si>
  <si>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</si>
  <si>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</si>
  <si>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</si>
  <si>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</si>
  <si>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</si>
  <si>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</si>
  <si>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</si>
  <si>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</si>
  <si>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</si>
  <si>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</si>
  <si>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</si>
  <si>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</si>
  <si>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</si>
  <si>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</si>
  <si>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</si>
  <si>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</si>
  <si>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</si>
  <si>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</si>
  <si>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</si>
  <si>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</si>
  <si>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</si>
  <si>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</si>
  <si>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</si>
  <si>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</si>
  <si>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</si>
  <si>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</si>
  <si>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</si>
  <si>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</si>
  <si>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</si>
  <si>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</si>
  <si>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</si>
  <si>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</si>
  <si>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</si>
  <si>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</si>
  <si>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</si>
  <si>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</si>
  <si>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</si>
  <si>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</si>
  <si>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</si>
  <si>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</si>
  <si>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</si>
  <si>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</si>
  <si>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</si>
  <si>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</si>
  <si>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</si>
  <si>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</si>
  <si>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</si>
  <si>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</si>
  <si>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</si>
  <si>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</si>
  <si>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</si>
  <si>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</si>
  <si>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</si>
  <si>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</si>
  <si>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</si>
  <si>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</si>
  <si>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</si>
  <si>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</si>
  <si>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</si>
  <si>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</si>
  <si>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</si>
  <si>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</si>
  <si>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</si>
  <si>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</si>
  <si>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</si>
  <si>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</si>
  <si>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</si>
  <si>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</si>
  <si>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</si>
  <si>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</si>
  <si>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</si>
  <si>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</si>
  <si>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</si>
  <si>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</si>
  <si>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</si>
  <si>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</si>
  <si>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</si>
  <si>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</si>
  <si>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</si>
  <si>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</si>
  <si>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</si>
  <si>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</si>
  <si>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</si>
  <si>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</si>
  <si>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</si>
  <si>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</si>
  <si>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</si>
  <si>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</si>
  <si>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</si>
  <si>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</si>
  <si>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</si>
  <si>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</si>
  <si>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</si>
  <si>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</si>
  <si>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</si>
  <si>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</si>
  <si>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</si>
  <si>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</si>
  <si>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</si>
  <si>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</si>
  <si>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</si>
  <si>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</si>
  <si>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</si>
  <si>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</si>
  <si>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</si>
  <si>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</si>
  <si>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</si>
  <si>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</si>
  <si>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</si>
  <si>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</si>
  <si>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</si>
  <si>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</si>
  <si>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</si>
  <si>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</si>
  <si>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</si>
  <si>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</si>
  <si>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</si>
  <si>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</si>
  <si>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</si>
  <si>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</si>
  <si>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</si>
  <si>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</si>
  <si>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</si>
  <si>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</si>
  <si>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</si>
  <si>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</si>
  <si>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</si>
  <si>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</si>
  <si>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</si>
  <si>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</si>
  <si>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</si>
  <si>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</si>
  <si>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</si>
  <si>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</si>
  <si>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</si>
  <si>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</si>
  <si>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</si>
  <si>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</si>
  <si>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</si>
  <si>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</si>
  <si>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</si>
  <si>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</si>
  <si>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</si>
  <si>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</si>
  <si>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</si>
  <si>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</si>
  <si>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</si>
  <si>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</si>
  <si>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</si>
  <si>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</si>
  <si>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</si>
  <si>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</si>
  <si>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</si>
  <si>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</si>
  <si>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</si>
  <si>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</si>
  <si>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</si>
  <si>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</si>
  <si>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</si>
  <si>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</si>
  <si>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</si>
  <si>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</si>
  <si>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</si>
  <si>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</si>
  <si>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</si>
  <si>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</si>
  <si>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</si>
  <si>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</si>
  <si>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</si>
  <si>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</si>
  <si>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</si>
  <si>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</si>
  <si>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</si>
  <si>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</si>
  <si>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</si>
  <si>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</si>
  <si>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</si>
  <si>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</si>
  <si>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</si>
  <si>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</si>
  <si>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</si>
  <si>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</si>
  <si>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</si>
  <si>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</si>
  <si>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</si>
  <si>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</si>
  <si>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</si>
  <si>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</si>
  <si>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</si>
  <si>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</si>
  <si>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</si>
  <si>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</si>
  <si>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</si>
  <si>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</si>
  <si>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</si>
  <si>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</si>
  <si>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</si>
  <si>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</si>
  <si>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</si>
  <si>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</si>
  <si>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</si>
  <si>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</si>
  <si>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</si>
  <si>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</si>
  <si>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</si>
  <si>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</si>
  <si>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</si>
  <si>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</si>
  <si>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</si>
  <si>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</si>
  <si>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</si>
  <si>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</si>
  <si>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</si>
  <si>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</si>
  <si>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</si>
  <si>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</si>
  <si>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</si>
  <si>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</si>
  <si>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</si>
  <si>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</si>
  <si>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</si>
  <si>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</si>
  <si>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</si>
  <si>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</si>
  <si>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</si>
  <si>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</si>
  <si>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</si>
  <si>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</si>
  <si>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</si>
  <si>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</si>
  <si>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</si>
  <si>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</si>
  <si>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</si>
  <si>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</si>
  <si>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</si>
  <si>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</si>
  <si>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</si>
  <si>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</si>
  <si>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</si>
  <si>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</si>
  <si>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</si>
  <si>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</si>
  <si>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</si>
  <si>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</si>
  <si>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</si>
  <si>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</si>
  <si>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</si>
  <si>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</si>
  <si>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</si>
  <si>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</si>
  <si>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</si>
  <si>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</si>
  <si>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</si>
  <si>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</si>
  <si>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</si>
  <si>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</si>
  <si>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</si>
  <si>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</si>
  <si>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</si>
  <si>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</si>
  <si>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</si>
  <si>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</si>
  <si>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</si>
  <si>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</si>
  <si>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</si>
  <si>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</si>
  <si>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</si>
  <si>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</si>
  <si>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</si>
  <si>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</si>
  <si>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</si>
  <si>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</si>
  <si>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</si>
  <si>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</si>
  <si>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</si>
  <si>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</si>
  <si>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</si>
  <si>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</si>
  <si>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</si>
  <si>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</si>
  <si>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</si>
  <si>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</si>
  <si>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</si>
  <si>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</si>
  <si>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</si>
  <si>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</si>
  <si>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</si>
  <si>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</si>
  <si>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</si>
  <si>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</si>
  <si>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</si>
  <si>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</si>
  <si>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</si>
  <si>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</si>
  <si>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</si>
  <si>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</si>
  <si>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</si>
  <si>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</si>
  <si>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</si>
  <si>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</si>
  <si>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</si>
  <si>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</si>
  <si>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</si>
  <si>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</si>
  <si>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</si>
  <si>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</si>
  <si>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</si>
  <si>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</si>
  <si>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</si>
  <si>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</si>
  <si>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</si>
  <si>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</si>
  <si>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</si>
  <si>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</si>
  <si>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</si>
  <si>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</si>
  <si>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</si>
  <si>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</si>
  <si>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</si>
  <si>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</si>
  <si>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</si>
  <si>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</si>
  <si>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</si>
  <si>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</si>
  <si>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</si>
  <si>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</si>
  <si>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</si>
  <si>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</si>
  <si>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</si>
  <si>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</si>
  <si>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</si>
  <si>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</si>
  <si>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</si>
  <si>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</si>
  <si>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</si>
  <si>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</si>
  <si>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</si>
  <si>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</si>
  <si>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</si>
  <si>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</si>
  <si>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</si>
  <si>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</si>
  <si>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</si>
  <si>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</si>
  <si>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</si>
  <si>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</si>
  <si>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</si>
  <si>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</si>
  <si>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</si>
  <si>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</si>
  <si>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</si>
  <si>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</si>
  <si>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</si>
  <si>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</si>
  <si>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</si>
  <si>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</si>
  <si>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</si>
  <si>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</si>
  <si>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</si>
  <si>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</si>
  <si>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</si>
  <si>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</si>
  <si>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</si>
  <si>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</si>
  <si>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</si>
  <si>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</si>
  <si>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</si>
  <si>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</si>
  <si>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</si>
  <si>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</si>
  <si>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</si>
  <si>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</si>
  <si>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</si>
  <si>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</si>
  <si>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</si>
  <si>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</si>
  <si>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</si>
  <si>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</si>
  <si>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</si>
  <si>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</si>
  <si>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</si>
  <si>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</si>
  <si>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</si>
  <si>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</si>
  <si>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</si>
  <si>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</si>
  <si>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</si>
  <si>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</si>
  <si>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</si>
  <si>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</si>
  <si>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</si>
  <si>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</si>
  <si>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</si>
  <si>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</si>
  <si>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</si>
  <si>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</si>
  <si>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</si>
  <si>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</si>
  <si>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</si>
  <si>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</si>
  <si>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</si>
  <si>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</si>
  <si>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</si>
  <si>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</si>
  <si>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</si>
  <si>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</si>
  <si>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</si>
  <si>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</si>
  <si>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</si>
  <si>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</si>
  <si>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</si>
  <si>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</si>
  <si>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</si>
  <si>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</si>
  <si>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</si>
  <si>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</si>
  <si>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</si>
  <si>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</si>
  <si>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</si>
  <si>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</si>
  <si>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</si>
  <si>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</si>
  <si>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</si>
  <si>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</si>
  <si>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</si>
  <si>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</si>
  <si>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</si>
  <si>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</si>
  <si>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</si>
  <si>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</si>
  <si>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</si>
  <si>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</si>
  <si>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</si>
  <si>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</si>
  <si>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</si>
  <si>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</si>
  <si>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</si>
  <si>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</si>
  <si>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</si>
  <si>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</si>
  <si>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</si>
  <si>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</si>
  <si>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</si>
  <si>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</si>
  <si>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</si>
  <si>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</si>
  <si>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</si>
  <si>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</si>
  <si>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</si>
  <si>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</si>
  <si>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</si>
  <si>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</si>
  <si>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</si>
  <si>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</si>
  <si>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</si>
  <si>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</si>
  <si>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</si>
  <si>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</si>
  <si>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</si>
  <si>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</si>
  <si>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</si>
  <si>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</si>
  <si>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</si>
  <si>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</si>
  <si>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</si>
  <si>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</si>
  <si>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</si>
  <si>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</si>
  <si>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</si>
  <si>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</si>
  <si>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</si>
  <si>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</si>
  <si>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</si>
  <si>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</si>
  <si>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</si>
  <si>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</si>
  <si>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</si>
  <si>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</si>
  <si>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</si>
  <si>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</si>
  <si>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</si>
  <si>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</si>
  <si>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</si>
  <si>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</si>
  <si>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</si>
  <si>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</si>
  <si>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</si>
  <si>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</si>
  <si>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</si>
  <si>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</si>
  <si>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</si>
  <si>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</si>
  <si>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</si>
  <si>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</si>
  <si>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</si>
  <si>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</si>
  <si>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</si>
  <si>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</si>
  <si>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</si>
  <si>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</si>
  <si>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</si>
  <si>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</si>
  <si>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</si>
  <si>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</si>
  <si>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</si>
  <si>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</si>
  <si>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</si>
  <si>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</si>
  <si>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</si>
  <si>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</si>
  <si>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</si>
  <si>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</si>
  <si>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</si>
  <si>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</si>
  <si>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</si>
  <si>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</si>
  <si>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</si>
  <si>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</si>
  <si>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</si>
  <si>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</si>
  <si>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</si>
  <si>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</si>
  <si>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</si>
  <si>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</si>
  <si>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</si>
  <si>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</si>
  <si>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</si>
  <si>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</si>
  <si>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</si>
  <si>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</si>
  <si>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</si>
  <si>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</si>
  <si>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</si>
  <si>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</si>
  <si>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</si>
  <si>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</si>
  <si>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</si>
  <si>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</si>
  <si>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</si>
  <si>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</si>
  <si>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</si>
  <si>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</si>
  <si>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</si>
  <si>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</si>
  <si>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</si>
  <si>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</si>
  <si>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</si>
  <si>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</si>
  <si>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</si>
  <si>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</si>
  <si>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</si>
  <si>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</si>
  <si>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</si>
  <si>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</si>
  <si>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</si>
  <si>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</si>
  <si>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</si>
  <si>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</si>
  <si>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</si>
  <si>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</si>
  <si>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</si>
  <si>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</si>
  <si>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</si>
  <si>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</si>
  <si>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</si>
  <si>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</si>
  <si>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</si>
  <si>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</si>
  <si>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</si>
  <si>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</si>
  <si>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</si>
  <si>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</si>
  <si>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</si>
  <si>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</si>
  <si>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</si>
  <si>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</si>
  <si>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</si>
  <si>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</si>
  <si>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</si>
  <si>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</si>
  <si>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</si>
  <si>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</si>
  <si>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</si>
  <si>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</si>
  <si>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</si>
  <si>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</si>
  <si>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</si>
  <si>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</si>
  <si>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</si>
  <si>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</si>
  <si>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</si>
  <si>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</si>
  <si>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</si>
  <si>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</si>
  <si>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</si>
  <si>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</si>
  <si>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</si>
  <si>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</si>
  <si>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</si>
  <si>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</si>
  <si>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</si>
  <si>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</si>
  <si>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</si>
  <si>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</si>
  <si>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</si>
  <si>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</si>
  <si>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</si>
  <si>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</si>
  <si>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</si>
  <si>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</si>
  <si>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</si>
  <si>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</si>
  <si>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</si>
  <si>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</si>
  <si>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</si>
  <si>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</si>
  <si>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</si>
  <si>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</si>
  <si>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</si>
  <si>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</si>
  <si>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</si>
  <si>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</si>
  <si>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</si>
  <si>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</si>
  <si>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</si>
  <si>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</si>
  <si>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</si>
  <si>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</si>
  <si>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</si>
  <si>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</si>
  <si>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</si>
  <si>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</si>
  <si>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</si>
  <si>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</si>
  <si>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</si>
  <si>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</si>
  <si>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</si>
  <si>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</si>
  <si>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</si>
  <si>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</si>
  <si>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</si>
  <si>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</si>
  <si>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</si>
  <si>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</si>
  <si>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</si>
  <si>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</si>
  <si>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</si>
  <si>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</si>
  <si>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</si>
  <si>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</si>
  <si>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</si>
  <si>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</si>
  <si>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</si>
  <si>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</si>
  <si>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</si>
  <si>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</si>
  <si>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</si>
  <si>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</si>
  <si>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</si>
  <si>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</si>
  <si>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</si>
  <si>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</si>
  <si>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</si>
  <si>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</si>
  <si>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</si>
  <si>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</si>
  <si>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</si>
  <si>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</si>
  <si>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</si>
  <si>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</si>
  <si>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</si>
  <si>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</si>
  <si>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</si>
  <si>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</si>
  <si>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</si>
  <si>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</si>
  <si>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</si>
  <si>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</si>
  <si>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</si>
  <si>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</si>
  <si>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</si>
  <si>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</si>
  <si>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</si>
  <si>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</si>
  <si>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</si>
  <si>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</si>
  <si>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</si>
  <si>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</si>
  <si>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</si>
  <si>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</si>
  <si>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</si>
  <si>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</si>
  <si>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</si>
  <si>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</si>
  <si>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</si>
  <si>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</si>
  <si>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</si>
  <si>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</si>
  <si>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</si>
  <si>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</si>
  <si>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</si>
  <si>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</si>
  <si>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</si>
  <si>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</si>
  <si>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</si>
  <si>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</si>
  <si>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</si>
  <si>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</si>
  <si>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</si>
  <si>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</si>
  <si>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</si>
  <si>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</si>
  <si>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</si>
  <si>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</si>
  <si>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</si>
  <si>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</si>
  <si>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</si>
  <si>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</si>
  <si>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</si>
  <si>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</si>
  <si>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</si>
  <si>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</si>
  <si>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</si>
  <si>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</si>
  <si>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</si>
  <si>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</si>
  <si>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</si>
  <si>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</si>
  <si>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</si>
  <si>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</si>
  <si>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</si>
  <si>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</si>
  <si>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</si>
  <si>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</si>
  <si>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</si>
  <si>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</si>
  <si>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</si>
  <si>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</si>
  <si>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</si>
  <si>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</si>
  <si>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</si>
  <si>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</si>
  <si>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</si>
  <si>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</si>
  <si>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</si>
  <si>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</si>
  <si>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</si>
  <si>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</si>
  <si>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</si>
  <si>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</si>
  <si>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</si>
  <si>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</si>
  <si>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</si>
  <si>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</si>
  <si>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</si>
  <si>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</si>
  <si>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</si>
  <si>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</si>
  <si>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</si>
  <si>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</si>
  <si>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</si>
  <si>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</si>
  <si>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</si>
  <si>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</si>
  <si>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</si>
  <si>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</si>
  <si>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</si>
  <si>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</si>
  <si>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</si>
  <si>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</si>
  <si>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</si>
  <si>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</si>
  <si>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</si>
  <si>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</si>
  <si>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</si>
  <si>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</si>
  <si>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</si>
  <si>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</si>
  <si>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</si>
  <si>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</si>
  <si>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</si>
  <si>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</si>
  <si>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</si>
  <si>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</si>
  <si>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</si>
  <si>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</si>
  <si>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</si>
  <si>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</si>
  <si>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</si>
  <si>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</si>
  <si>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</si>
  <si>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</si>
  <si>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</si>
  <si>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</si>
  <si>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</si>
  <si>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</si>
  <si>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</si>
  <si>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</si>
  <si>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</si>
  <si>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</si>
  <si>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</si>
  <si>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</si>
  <si>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</si>
  <si>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</si>
  <si>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</si>
  <si>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</si>
  <si>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</si>
  <si>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</si>
  <si>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</si>
  <si>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</si>
  <si>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</si>
  <si>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</si>
  <si>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</si>
  <si>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</si>
  <si>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</si>
  <si>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</si>
  <si>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</si>
  <si>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</si>
  <si>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</si>
  <si>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</si>
  <si>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</si>
  <si>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</si>
  <si>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</si>
  <si>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</si>
  <si>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</si>
  <si>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</si>
  <si>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</si>
  <si>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</si>
  <si>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</si>
  <si>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</si>
  <si>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</si>
  <si>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</si>
  <si>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</si>
  <si>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</si>
  <si>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</si>
  <si>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</si>
  <si>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</si>
  <si>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</si>
  <si>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</si>
  <si>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</si>
  <si>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</si>
  <si>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</si>
  <si>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</si>
  <si>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</si>
  <si>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</si>
  <si>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</si>
  <si>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</si>
  <si>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</si>
  <si>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</si>
  <si>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</si>
  <si>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</si>
  <si>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</si>
  <si>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</si>
  <si>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</si>
  <si>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</si>
  <si>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</si>
  <si>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</si>
  <si>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</si>
  <si>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</si>
  <si>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</si>
  <si>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</si>
  <si>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</si>
  <si>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</si>
  <si>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</si>
  <si>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</si>
  <si>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</si>
  <si>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</si>
  <si>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</si>
  <si>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</si>
  <si>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</si>
  <si>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</si>
  <si>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</si>
  <si>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</si>
  <si>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</si>
  <si>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</si>
  <si>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</si>
  <si>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</si>
  <si>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</si>
  <si>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</si>
  <si>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</si>
  <si>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</si>
  <si>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</si>
  <si>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</si>
  <si>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</si>
  <si>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</si>
  <si>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</si>
  <si>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</si>
  <si>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</si>
  <si>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</si>
  <si>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</si>
  <si>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</si>
  <si>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</si>
  <si>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</si>
  <si>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</si>
  <si>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</si>
  <si>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</si>
  <si>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</si>
  <si>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</si>
  <si>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</si>
  <si>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</si>
  <si>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</si>
  <si>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</si>
  <si>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</si>
  <si>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</si>
  <si>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</si>
  <si>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</si>
  <si>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</si>
  <si>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</si>
  <si>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</si>
  <si>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</si>
  <si>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</si>
  <si>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</si>
  <si>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</si>
  <si>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</si>
  <si>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</si>
  <si>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</si>
  <si>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</si>
  <si>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</si>
  <si>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</si>
  <si>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</si>
  <si>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</si>
  <si>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</si>
  <si>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</si>
  <si>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</si>
  <si>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</si>
  <si>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</si>
  <si>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</si>
  <si>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</si>
  <si>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</si>
  <si>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</si>
  <si>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</si>
  <si>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</si>
  <si>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</si>
  <si>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</si>
  <si>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</si>
  <si>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</si>
  <si>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</si>
  <si>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</si>
  <si>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</si>
  <si>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</si>
  <si>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</si>
  <si>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</si>
  <si>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</si>
  <si>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</si>
  <si>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</si>
  <si>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</si>
  <si>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</si>
  <si>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</si>
  <si>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</si>
  <si>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</si>
  <si>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</si>
  <si>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</si>
  <si>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</si>
  <si>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</si>
  <si>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</si>
  <si>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</si>
  <si>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</si>
  <si>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</si>
  <si>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</si>
  <si>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</si>
  <si>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</si>
  <si>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</si>
  <si>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</si>
  <si>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</si>
  <si>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</si>
  <si>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</si>
  <si>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</si>
  <si>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</si>
  <si>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</si>
  <si>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</si>
  <si>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</si>
  <si>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</si>
  <si>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</si>
  <si>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</si>
  <si>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</si>
  <si>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</si>
  <si>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</si>
  <si>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</si>
  <si>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</si>
  <si>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</si>
  <si>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</si>
  <si>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</si>
  <si>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</si>
  <si>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</si>
  <si>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</si>
  <si>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</si>
  <si>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</si>
  <si>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</si>
  <si>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</si>
  <si>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</si>
  <si>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</si>
  <si>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</si>
  <si>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</si>
  <si>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</si>
  <si>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</si>
  <si>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</si>
  <si>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</si>
  <si>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</si>
  <si>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</si>
  <si>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</si>
  <si>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</si>
  <si>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</si>
  <si>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</si>
  <si>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</si>
  <si>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</si>
  <si>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</si>
  <si>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</si>
  <si>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</si>
  <si>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</si>
  <si>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</si>
  <si>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</si>
  <si>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</si>
  <si>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</si>
  <si>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</si>
  <si>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</si>
  <si>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</si>
  <si>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</si>
  <si>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</si>
  <si>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</si>
  <si>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</si>
  <si>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</si>
  <si>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</si>
  <si>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</si>
  <si>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</si>
  <si>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</si>
  <si>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</si>
  <si>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</si>
  <si>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</si>
  <si>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</si>
  <si>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</si>
  <si>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</si>
  <si>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</si>
  <si>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</si>
  <si>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</si>
  <si>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</si>
  <si>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</si>
  <si>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</si>
  <si>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</si>
  <si>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</si>
  <si>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</si>
  <si>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</si>
  <si>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</si>
  <si>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</si>
  <si>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</si>
  <si>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</si>
  <si>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</si>
  <si>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</si>
  <si>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</si>
  <si>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</si>
  <si>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</si>
  <si>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</si>
  <si>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</si>
  <si>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</si>
  <si>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</si>
  <si>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</si>
  <si>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</si>
  <si>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</si>
  <si>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</si>
  <si>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</si>
  <si>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</si>
  <si>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</si>
  <si>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</si>
  <si>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</si>
  <si>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</si>
  <si>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</si>
  <si>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</si>
  <si>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</si>
  <si>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</si>
  <si>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</si>
  <si>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</si>
  <si>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</si>
  <si>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</si>
  <si>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</si>
  <si>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</si>
  <si>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</si>
  <si>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</si>
  <si>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</si>
  <si>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</si>
  <si>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</si>
  <si>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</si>
  <si>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</si>
  <si>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</si>
  <si>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</si>
  <si>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</si>
  <si>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</si>
  <si>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</si>
  <si>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</si>
  <si>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</si>
  <si>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</si>
  <si>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</si>
  <si>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</si>
  <si>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</si>
  <si>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</si>
  <si>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</si>
  <si>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</si>
  <si>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</si>
  <si>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</si>
  <si>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</si>
  <si>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</si>
  <si>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</si>
  <si>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</si>
  <si>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</si>
  <si>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</si>
  <si>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</si>
  <si>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</si>
  <si>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</si>
  <si>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</si>
  <si>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</si>
  <si>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</si>
  <si>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</si>
  <si>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</si>
  <si>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</si>
  <si>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</si>
  <si>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</si>
  <si>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</si>
  <si>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</si>
  <si>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</si>
  <si>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</si>
  <si>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</si>
  <si>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</si>
  <si>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</si>
  <si>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</si>
  <si>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</si>
  <si>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</si>
  <si>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</si>
  <si>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</si>
  <si>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</si>
  <si>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</si>
  <si>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</si>
  <si>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</si>
  <si>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</si>
  <si>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</si>
  <si>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</si>
  <si>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</si>
  <si>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</si>
  <si>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</si>
  <si>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</si>
  <si>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</si>
  <si>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</si>
  <si>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</si>
  <si>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</si>
  <si>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</si>
  <si>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</si>
  <si>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</si>
  <si>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</si>
  <si>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</si>
  <si>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</si>
  <si>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</si>
  <si>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</si>
  <si>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</si>
  <si>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</si>
  <si>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</si>
  <si>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</si>
  <si>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</si>
  <si>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</si>
  <si>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</si>
  <si>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</si>
  <si>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</si>
  <si>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</si>
  <si>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</si>
  <si>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</si>
  <si>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</si>
  <si>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</si>
  <si>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</si>
  <si>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</si>
  <si>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</si>
  <si>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</si>
  <si>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</si>
  <si>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</si>
  <si>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</si>
  <si>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</si>
  <si>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</si>
  <si>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</si>
  <si>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</si>
  <si>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</si>
  <si>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</si>
  <si>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</si>
  <si>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</si>
  <si>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</si>
  <si>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</si>
  <si>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</si>
  <si>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</si>
  <si>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</si>
  <si>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</si>
  <si>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</si>
  <si>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</si>
  <si>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</si>
  <si>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</si>
  <si>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</si>
  <si>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</si>
  <si>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</si>
  <si>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</si>
  <si>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</si>
  <si>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</si>
  <si>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</si>
  <si>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</si>
  <si>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</si>
  <si>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</si>
  <si>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</si>
  <si>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</si>
  <si>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</si>
  <si>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</si>
  <si>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</si>
  <si>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</si>
  <si>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</si>
  <si>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</si>
  <si>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</si>
  <si>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</si>
  <si>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</si>
  <si>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</si>
  <si>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</si>
  <si>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</si>
  <si>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</si>
  <si>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</si>
  <si>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</si>
  <si>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</si>
  <si>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</si>
  <si>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</si>
  <si>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</si>
  <si>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</si>
  <si>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</si>
  <si>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</si>
  <si>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</si>
  <si>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</si>
  <si>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</si>
  <si>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</si>
  <si>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</si>
  <si>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</si>
  <si>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</si>
  <si>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</si>
  <si>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</si>
  <si>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</si>
  <si>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</si>
  <si>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</si>
  <si>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</si>
  <si>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</si>
  <si>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</si>
  <si>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</si>
  <si>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</si>
  <si>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</si>
  <si>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</si>
  <si>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</si>
  <si>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</si>
  <si>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</si>
  <si>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</si>
  <si>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</si>
  <si>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</si>
  <si>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</si>
  <si>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</si>
  <si>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</si>
  <si>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</si>
  <si>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</si>
  <si>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</si>
  <si>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</si>
  <si>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</si>
  <si>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</si>
  <si>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</si>
  <si>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</si>
  <si>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</si>
  <si>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</si>
  <si>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</si>
  <si>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</si>
  <si>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</si>
  <si>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</si>
  <si>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</si>
  <si>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</si>
  <si>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</si>
  <si>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</si>
  <si>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</si>
  <si>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</si>
  <si>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</si>
  <si>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</si>
  <si>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</si>
  <si>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</si>
  <si>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</si>
  <si>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</si>
  <si>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</si>
  <si>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</si>
  <si>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</si>
  <si>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</si>
  <si>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</si>
  <si>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</si>
  <si>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</si>
  <si>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</si>
  <si>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</si>
  <si>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</si>
  <si>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</si>
  <si>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</si>
  <si>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</si>
  <si>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</si>
  <si>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</si>
  <si>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</si>
  <si>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</si>
  <si>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</si>
  <si>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</si>
  <si>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</si>
  <si>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</si>
  <si>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</si>
  <si>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</si>
  <si>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</si>
  <si>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</si>
  <si>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</si>
  <si>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</si>
  <si>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</si>
  <si>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</si>
  <si>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</si>
  <si>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</si>
  <si>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</si>
  <si>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</si>
  <si>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</si>
  <si>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</si>
  <si>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</si>
  <si>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</si>
  <si>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</si>
  <si>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</si>
  <si>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</si>
  <si>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</si>
  <si>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</si>
  <si>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</si>
  <si>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</si>
  <si>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</si>
  <si>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</si>
  <si>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</si>
  <si>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</si>
  <si>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</si>
  <si>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</si>
  <si>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</si>
  <si>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</si>
  <si>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</si>
  <si>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</si>
  <si>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</si>
  <si>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</si>
  <si>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</si>
  <si>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</si>
  <si>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</si>
  <si>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</si>
  <si>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</si>
  <si>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</si>
  <si>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</si>
  <si>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</si>
  <si>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</si>
  <si>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</si>
  <si>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</si>
  <si>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</si>
  <si>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</si>
  <si>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</si>
  <si>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</si>
  <si>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</si>
  <si>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</si>
  <si>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</si>
  <si>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</si>
  <si>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</si>
  <si>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</si>
  <si>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</si>
  <si>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</si>
  <si>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</si>
  <si>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</si>
  <si>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</si>
  <si>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</si>
  <si>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</si>
  <si>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</si>
  <si>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</si>
  <si>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</si>
  <si>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</si>
  <si>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</si>
  <si>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</si>
  <si>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</si>
  <si>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</si>
  <si>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</si>
  <si>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</si>
  <si>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</si>
  <si>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</si>
  <si>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</si>
  <si>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</si>
  <si>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</si>
  <si>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</si>
  <si>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</si>
  <si>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</si>
  <si>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</si>
  <si>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</si>
  <si>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</si>
  <si>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</si>
  <si>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</si>
  <si>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</si>
  <si>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</si>
  <si>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</si>
  <si>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</si>
  <si>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</si>
  <si>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</si>
  <si>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</si>
  <si>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</si>
  <si>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</si>
  <si>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</si>
  <si>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</si>
  <si>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</si>
  <si>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</si>
  <si>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</si>
  <si>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</si>
  <si>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</si>
  <si>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</si>
  <si>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</si>
  <si>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</si>
  <si>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</si>
  <si>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</si>
  <si>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</si>
  <si>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</si>
  <si>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</si>
  <si>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</si>
  <si>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</si>
  <si>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</si>
  <si>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</si>
  <si>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</si>
  <si>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</si>
  <si>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</si>
  <si>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</si>
  <si>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</si>
  <si>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</si>
  <si>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</si>
  <si>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</si>
  <si>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</si>
  <si>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</si>
  <si>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</si>
  <si>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</si>
  <si>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</si>
  <si>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</si>
  <si>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</si>
  <si>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</si>
  <si>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</si>
  <si>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</si>
  <si>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</si>
  <si>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</si>
  <si>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</si>
  <si>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</si>
  <si>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</si>
  <si>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</si>
  <si>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</si>
  <si>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</si>
  <si>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</si>
  <si>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</si>
  <si>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</si>
  <si>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</si>
  <si>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</si>
  <si>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</si>
  <si>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</si>
  <si>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</si>
  <si>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</si>
  <si>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</si>
  <si>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</si>
  <si>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</si>
  <si>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</si>
  <si>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</si>
  <si>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</si>
  <si>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</si>
  <si>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</si>
  <si>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</si>
  <si>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</si>
  <si>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</si>
  <si>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</si>
  <si>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</si>
  <si>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</si>
  <si>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</si>
  <si>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</si>
  <si>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</si>
  <si>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</si>
  <si>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</si>
  <si>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</si>
  <si>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</si>
  <si>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</si>
  <si>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</si>
  <si>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</si>
  <si>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</si>
  <si>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</si>
  <si>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</si>
  <si>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</si>
  <si>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</si>
  <si>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</si>
  <si>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</si>
  <si>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</si>
  <si>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</si>
  <si>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</si>
  <si>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</si>
  <si>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</si>
  <si>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</si>
  <si>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</si>
  <si>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</si>
  <si>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</si>
  <si>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</si>
  <si>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</si>
  <si>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</si>
  <si>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</si>
  <si>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</si>
  <si>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</si>
  <si>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</si>
  <si>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</si>
  <si>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</si>
  <si>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</si>
  <si>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</si>
  <si>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</si>
  <si>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</si>
  <si>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</si>
  <si>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</si>
  <si>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</si>
  <si>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</si>
  <si>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</si>
  <si>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</si>
  <si>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</si>
  <si>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</si>
  <si>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</si>
  <si>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</si>
  <si>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</si>
  <si>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</si>
  <si>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</si>
  <si>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</si>
  <si>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</si>
  <si>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</si>
  <si>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</si>
  <si>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</si>
  <si>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</si>
  <si>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</si>
  <si>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</si>
  <si>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</si>
  <si>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</si>
  <si>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</si>
  <si>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</si>
  <si>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</si>
  <si>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</si>
  <si>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</si>
  <si>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</si>
  <si>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</si>
  <si>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</si>
  <si>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</si>
  <si>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</si>
  <si>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</si>
  <si>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</si>
  <si>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</si>
  <si>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</si>
  <si>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</si>
  <si>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</si>
  <si>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</si>
  <si>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</si>
  <si>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</si>
  <si>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</si>
  <si>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</si>
  <si>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</si>
  <si>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</si>
  <si>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</si>
  <si>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</si>
  <si>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</si>
  <si>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</si>
  <si>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</si>
  <si>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</si>
  <si>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</si>
  <si>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</si>
  <si>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</si>
  <si>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</si>
  <si>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</si>
  <si>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</si>
  <si>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</si>
  <si>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</si>
  <si>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</si>
  <si>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</si>
  <si>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</si>
  <si>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</si>
  <si>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</si>
  <si>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</si>
  <si>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</si>
  <si>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</si>
  <si>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</si>
  <si>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</si>
  <si>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</si>
  <si>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</si>
  <si>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</si>
  <si>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</si>
  <si>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</si>
  <si>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</si>
  <si>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</si>
  <si>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</si>
  <si>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</si>
  <si>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</si>
  <si>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</si>
  <si>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</si>
  <si>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</si>
  <si>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</si>
  <si>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</si>
  <si>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</si>
  <si>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</si>
  <si>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</si>
  <si>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</si>
  <si>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</si>
  <si>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</si>
  <si>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</si>
  <si>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</si>
  <si>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</si>
  <si>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</si>
  <si>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</si>
  <si>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</si>
  <si>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</si>
  <si>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</si>
  <si>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</si>
  <si>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</si>
  <si>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</si>
  <si>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</si>
  <si>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</si>
  <si>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</si>
  <si>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</si>
  <si>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</si>
  <si>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</si>
  <si>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</si>
  <si>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</si>
  <si>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</si>
  <si>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</si>
  <si>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</si>
  <si>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</si>
  <si>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</si>
  <si>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</si>
  <si>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</si>
  <si>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</si>
  <si>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</si>
  <si>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</si>
  <si>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</si>
  <si>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</si>
  <si>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</si>
  <si>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</si>
  <si>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</si>
  <si>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</si>
  <si>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</si>
  <si>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</si>
  <si>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</si>
  <si>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</si>
  <si>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</si>
  <si>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</si>
  <si>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</si>
  <si>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</si>
  <si>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</si>
  <si>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</si>
  <si>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</si>
  <si>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</si>
  <si>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</si>
  <si>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</si>
  <si>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</si>
  <si>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</si>
  <si>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</si>
  <si>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</si>
  <si>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</si>
  <si>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</si>
  <si>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</si>
  <si>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</si>
  <si>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</si>
  <si>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</si>
  <si>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</si>
  <si>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</si>
  <si>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</si>
  <si>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</si>
  <si>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</si>
  <si>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</si>
  <si>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</si>
  <si>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</si>
  <si>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</si>
  <si>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</si>
  <si>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</si>
  <si>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</si>
  <si>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</si>
  <si>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</si>
  <si>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</si>
  <si>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</si>
  <si>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</si>
  <si>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</si>
  <si>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</si>
  <si>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</si>
  <si>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</si>
  <si>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</si>
  <si>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</si>
  <si>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</si>
  <si>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</si>
  <si>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</si>
  <si>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</si>
  <si>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</si>
  <si>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</si>
  <si>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</si>
  <si>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</si>
  <si>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</si>
  <si>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</si>
  <si>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</si>
  <si>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</si>
  <si>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</si>
  <si>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</si>
  <si>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</si>
  <si>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</si>
  <si>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</si>
  <si>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</si>
  <si>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</si>
  <si>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</si>
  <si>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</si>
  <si>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</si>
  <si>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</si>
  <si>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</si>
  <si>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</si>
  <si>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</si>
  <si>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</si>
  <si>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</si>
  <si>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</si>
  <si>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</si>
  <si>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</si>
  <si>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</si>
  <si>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</si>
  <si>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</si>
  <si>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</si>
  <si>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</si>
  <si>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</si>
  <si>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</si>
  <si>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</si>
  <si>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</si>
  <si>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</si>
  <si>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</si>
  <si>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</si>
  <si>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</si>
  <si>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</si>
  <si>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</si>
  <si>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</si>
  <si>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</si>
  <si>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</si>
  <si>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</si>
  <si>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</si>
  <si>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</si>
  <si>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</si>
  <si>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</si>
  <si>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</si>
  <si>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</si>
  <si>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</si>
  <si>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</si>
  <si>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</si>
  <si>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</si>
  <si>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</si>
  <si>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</si>
  <si>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</si>
  <si>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</si>
  <si>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</si>
  <si>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</si>
  <si>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</si>
  <si>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</si>
  <si>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</si>
  <si>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</si>
  <si>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</si>
  <si>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</si>
  <si>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</si>
  <si>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</si>
  <si>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</si>
  <si>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</si>
  <si>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</si>
  <si>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</si>
  <si>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</si>
  <si>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</si>
  <si>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</si>
  <si>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</si>
  <si>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</si>
  <si>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</si>
  <si>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</si>
  <si>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</si>
  <si>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</si>
  <si>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</si>
  <si>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</si>
  <si>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</si>
  <si>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</si>
  <si>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</si>
  <si>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</si>
  <si>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</si>
  <si>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</si>
  <si>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</si>
  <si>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</si>
  <si>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</si>
  <si>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</si>
  <si>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</si>
  <si>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</si>
  <si>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</si>
  <si>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</si>
  <si>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</si>
  <si>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</si>
  <si>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</si>
  <si>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</si>
  <si>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</si>
  <si>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</si>
  <si>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</si>
  <si>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</si>
  <si>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</si>
  <si>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</si>
  <si>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</si>
  <si>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</si>
  <si>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</si>
  <si>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</si>
  <si>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</si>
  <si>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</si>
  <si>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</si>
  <si>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</si>
  <si>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</si>
  <si>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</si>
  <si>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</si>
  <si>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</si>
  <si>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</si>
  <si>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</si>
  <si>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</si>
  <si>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</si>
  <si>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</si>
  <si>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</si>
  <si>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</si>
  <si>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</si>
  <si>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</si>
  <si>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</si>
  <si>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</si>
  <si>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</si>
  <si>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</si>
  <si>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</si>
  <si>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</si>
  <si>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</si>
  <si>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</si>
  <si>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</si>
  <si>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</si>
  <si>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</si>
  <si>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</si>
  <si>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</si>
  <si>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</si>
  <si>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</si>
  <si>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</si>
  <si>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</si>
  <si>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</si>
  <si>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</si>
  <si>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</si>
  <si>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</si>
  <si>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</si>
  <si>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</si>
  <si>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</si>
  <si>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</si>
  <si>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</si>
  <si>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</si>
  <si>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</si>
  <si>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</si>
  <si>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</si>
  <si>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</si>
  <si>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</si>
  <si>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</si>
  <si>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</si>
  <si>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</si>
  <si>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</si>
  <si>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</si>
  <si>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</si>
  <si>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</si>
  <si>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</si>
  <si>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</si>
  <si>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</si>
  <si>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</si>
  <si>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</si>
  <si>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</si>
  <si>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</si>
  <si>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</si>
  <si>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</si>
  <si>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</si>
  <si>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</si>
  <si>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</si>
  <si>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</si>
  <si>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</si>
  <si>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</si>
  <si>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</si>
  <si>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</si>
  <si>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</si>
  <si>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</si>
  <si>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</si>
  <si>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</si>
  <si>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</si>
  <si>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</si>
  <si>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</si>
  <si>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</si>
  <si>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</si>
  <si>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</si>
  <si>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</si>
  <si>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</si>
  <si>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</si>
  <si>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</si>
  <si>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</si>
  <si>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</si>
  <si>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</si>
  <si>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</si>
  <si>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</si>
  <si>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</si>
  <si>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</si>
  <si>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</si>
  <si>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</si>
  <si>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</si>
  <si>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</si>
  <si>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</si>
  <si>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</si>
  <si>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</si>
  <si>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</si>
  <si>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</si>
  <si>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</si>
  <si>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</si>
  <si>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</si>
  <si>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</si>
  <si>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</si>
  <si>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</si>
  <si>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</si>
  <si>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</si>
  <si>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</si>
  <si>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</si>
  <si>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</si>
  <si>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</si>
  <si>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</si>
  <si>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</si>
  <si>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</si>
  <si>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</si>
  <si>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</si>
  <si>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</si>
  <si>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</si>
  <si>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</si>
  <si>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</si>
  <si>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</si>
  <si>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</si>
  <si>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</si>
  <si>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</si>
  <si>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</si>
  <si>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</si>
  <si>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</si>
  <si>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</si>
  <si>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</si>
  <si>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</si>
  <si>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</si>
  <si>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</si>
  <si>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</si>
  <si>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</si>
  <si>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</si>
  <si>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</si>
  <si>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</si>
  <si>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</si>
  <si>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</si>
  <si>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</si>
  <si>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</si>
  <si>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</si>
  <si>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</si>
  <si>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</si>
  <si>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</si>
  <si>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</si>
  <si>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</si>
  <si>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</si>
  <si>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</si>
  <si>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</si>
  <si>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</si>
  <si>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</si>
  <si>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</si>
  <si>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</si>
  <si>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</si>
  <si>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</si>
  <si>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</si>
  <si>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</si>
  <si>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</si>
  <si>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</si>
  <si>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</si>
  <si>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</si>
  <si>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</si>
  <si>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</si>
  <si>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</si>
  <si>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</si>
  <si>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</si>
  <si>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</si>
  <si>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</si>
  <si>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</si>
  <si>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</si>
  <si>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</si>
  <si>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</si>
  <si>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</si>
  <si>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</si>
  <si>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</si>
  <si>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</si>
  <si>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</si>
  <si>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</si>
  <si>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</si>
  <si>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</si>
  <si>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</si>
  <si>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</si>
  <si>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</si>
  <si>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</si>
  <si>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</si>
  <si>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</si>
  <si>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</si>
  <si>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</si>
  <si>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</si>
  <si>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</si>
  <si>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</si>
  <si>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</si>
  <si>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</si>
  <si>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</si>
  <si>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</si>
  <si>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</si>
  <si>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</si>
  <si>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</si>
  <si>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</si>
  <si>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</si>
  <si>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</si>
  <si>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</si>
  <si>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</si>
  <si>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</si>
  <si>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</si>
  <si>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</si>
  <si>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</si>
  <si>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</si>
  <si>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</si>
  <si>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</si>
  <si>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</si>
  <si>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</si>
  <si>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</si>
  <si>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</si>
  <si>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</si>
  <si>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</si>
  <si>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</si>
  <si>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</si>
  <si>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</si>
  <si>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</si>
  <si>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</si>
  <si>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</si>
  <si>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</si>
  <si>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</si>
  <si>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</si>
  <si>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</si>
  <si>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</si>
  <si>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</si>
  <si>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</si>
  <si>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</si>
  <si>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</si>
  <si>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</si>
  <si>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</si>
  <si>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</si>
  <si>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</si>
  <si>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</si>
  <si>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</si>
  <si>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</si>
  <si>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</si>
  <si>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</si>
  <si>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</si>
  <si>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</si>
  <si>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</si>
  <si>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</si>
  <si>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</si>
  <si>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</si>
  <si>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</si>
  <si>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</si>
  <si>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</si>
  <si>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</si>
  <si>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</si>
  <si>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</si>
  <si>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</si>
  <si>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</si>
  <si>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</si>
  <si>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</si>
  <si>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</si>
  <si>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</si>
  <si>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</si>
  <si>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</si>
  <si>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</si>
  <si>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</si>
  <si>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</si>
  <si>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</si>
  <si>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</si>
  <si>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</si>
  <si>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</si>
  <si>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</si>
  <si>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</si>
  <si>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</si>
  <si>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</si>
  <si>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</si>
  <si>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</si>
  <si>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</si>
  <si>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</si>
  <si>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</si>
  <si>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</si>
  <si>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</si>
  <si>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</si>
  <si>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</si>
  <si>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</si>
  <si>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</si>
  <si>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</si>
  <si>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</si>
  <si>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</si>
  <si>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</si>
  <si>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</si>
  <si>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</si>
  <si>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</si>
  <si>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</si>
  <si>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</si>
  <si>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</si>
  <si>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</si>
  <si>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</si>
  <si>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</si>
  <si>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</si>
  <si>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</si>
  <si>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</si>
  <si>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</si>
  <si>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</si>
  <si>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</si>
  <si>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</si>
  <si>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</si>
  <si>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</si>
  <si>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</si>
  <si>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</si>
  <si>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</si>
  <si>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</si>
  <si>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</si>
  <si>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</si>
  <si>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</si>
  <si>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</si>
  <si>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</si>
  <si>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</si>
  <si>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</si>
  <si>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</si>
  <si>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</si>
  <si>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</si>
  <si>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</si>
  <si>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</si>
  <si>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</si>
  <si>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</si>
  <si>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</si>
  <si>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</si>
  <si>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</si>
  <si>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</si>
  <si>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</si>
  <si>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</si>
  <si>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</si>
  <si>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</si>
  <si>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</si>
  <si>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</si>
  <si>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</si>
  <si>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</si>
  <si>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</si>
  <si>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</si>
  <si>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</si>
  <si>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</si>
  <si>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</si>
  <si>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</si>
  <si>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</si>
  <si>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</si>
  <si>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</si>
  <si>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</si>
  <si>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</si>
  <si>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</si>
  <si>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</si>
  <si>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</si>
  <si>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</si>
  <si>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</si>
  <si>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</si>
  <si>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</si>
  <si>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</si>
  <si>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</si>
  <si>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</si>
  <si>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</si>
  <si>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</si>
  <si>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</si>
  <si>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</si>
  <si>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</si>
  <si>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</si>
  <si>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</si>
  <si>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</si>
  <si>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</si>
  <si>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</si>
  <si>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</si>
  <si>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</si>
  <si>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</si>
  <si>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</si>
  <si>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</si>
  <si>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</si>
  <si>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</si>
  <si>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</si>
  <si>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</si>
  <si>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</si>
  <si>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</si>
  <si>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</si>
  <si>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</si>
  <si>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</si>
  <si>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</si>
  <si>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</si>
  <si>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</si>
  <si>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</si>
  <si>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</si>
  <si>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</si>
  <si>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</si>
  <si>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</si>
  <si>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</si>
  <si>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</si>
  <si>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</si>
  <si>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</si>
  <si>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</si>
  <si>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</si>
  <si>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</si>
  <si>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</si>
  <si>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</si>
  <si>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</si>
  <si>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</si>
  <si>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</si>
  <si>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</si>
  <si>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</si>
  <si>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</si>
  <si>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</si>
  <si>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</si>
  <si>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</si>
  <si>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</si>
  <si>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</si>
  <si>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</si>
  <si>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</si>
  <si>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</si>
  <si>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</si>
  <si>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</si>
  <si>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</si>
  <si>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</si>
  <si>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</si>
  <si>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</si>
  <si>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</si>
  <si>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</si>
  <si>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</si>
  <si>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</si>
  <si>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</si>
  <si>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</si>
  <si>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</si>
  <si>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</si>
  <si>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</si>
  <si>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</si>
  <si>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</si>
  <si>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</si>
  <si>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</si>
  <si>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</si>
  <si>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</si>
  <si>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</si>
  <si>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</si>
  <si>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</si>
  <si>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</si>
  <si>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</si>
  <si>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</si>
  <si>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</si>
  <si>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</si>
  <si>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</si>
  <si>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</si>
  <si>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</si>
  <si>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</si>
  <si>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</si>
  <si>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</si>
  <si>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</si>
  <si>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</si>
  <si>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</si>
  <si>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</si>
  <si>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</si>
  <si>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</si>
  <si>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</si>
  <si>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</si>
  <si>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</si>
  <si>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</si>
  <si>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</si>
  <si>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</si>
  <si>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</si>
  <si>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</si>
  <si>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</si>
  <si>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</si>
  <si>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</si>
  <si>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</si>
  <si>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</si>
  <si>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</si>
  <si>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</si>
  <si>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</si>
  <si>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</si>
  <si>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</si>
  <si>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</si>
  <si>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</si>
  <si>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</si>
  <si>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</si>
  <si>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</si>
  <si>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</si>
  <si>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</si>
  <si>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</si>
  <si>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</si>
  <si>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</si>
  <si>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</si>
  <si>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</si>
  <si>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</si>
  <si>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</si>
  <si>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</si>
  <si>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</si>
  <si>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</si>
  <si>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</si>
  <si>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</si>
  <si>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</si>
  <si>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</si>
  <si>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</si>
  <si>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</si>
  <si>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</si>
  <si>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</si>
  <si>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</si>
  <si>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</si>
  <si>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</si>
  <si>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</si>
  <si>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</si>
  <si>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</si>
  <si>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</si>
  <si>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</si>
  <si>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</si>
  <si>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</si>
  <si>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</si>
  <si>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</si>
  <si>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</si>
  <si>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</si>
  <si>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</si>
  <si>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</si>
  <si>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</si>
  <si>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</si>
  <si>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</si>
  <si>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</si>
  <si>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</si>
  <si>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</si>
  <si>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</si>
  <si>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</si>
  <si>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</si>
  <si>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</si>
  <si>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</si>
  <si>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</si>
  <si>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</si>
  <si>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</si>
  <si>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</si>
  <si>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</si>
  <si>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</si>
  <si>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</si>
  <si>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</si>
  <si>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</si>
  <si>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</si>
  <si>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</si>
  <si>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</si>
  <si>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</si>
  <si>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</si>
  <si>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</si>
  <si>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</si>
  <si>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</si>
  <si>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</si>
  <si>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</si>
  <si>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</si>
  <si>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</si>
  <si>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</si>
  <si>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</si>
  <si>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</si>
  <si>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</si>
  <si>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</si>
  <si>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</si>
  <si>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</si>
  <si>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</si>
  <si>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</si>
  <si>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</si>
  <si>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</si>
  <si>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</si>
  <si>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</si>
  <si>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</si>
  <si>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</si>
  <si>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</si>
  <si>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</si>
  <si>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</si>
  <si>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</si>
  <si>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</si>
  <si>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</si>
  <si>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</si>
  <si>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</si>
  <si>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</si>
  <si>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</si>
  <si>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</si>
  <si>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</si>
  <si>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</si>
  <si>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</si>
  <si>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</si>
  <si>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</si>
  <si>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</si>
  <si>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</si>
  <si>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</si>
  <si>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</si>
  <si>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</si>
  <si>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</si>
  <si>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</si>
  <si>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</si>
  <si>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</si>
  <si>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</si>
  <si>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</si>
  <si>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</si>
  <si>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</si>
  <si>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</si>
  <si>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</si>
  <si>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</si>
  <si>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</si>
  <si>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</si>
  <si>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</si>
  <si>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</si>
  <si>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</si>
  <si>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</si>
  <si>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</si>
  <si>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</si>
  <si>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</si>
  <si>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</si>
  <si>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</si>
  <si>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</si>
  <si>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</si>
  <si>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</si>
  <si>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</si>
  <si>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</si>
  <si>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</si>
  <si>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</si>
  <si>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</si>
  <si>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</si>
  <si>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</si>
  <si>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</si>
  <si>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</si>
  <si>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</si>
  <si>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</si>
  <si>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</si>
  <si>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</si>
  <si>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</si>
  <si>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</si>
  <si>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</si>
  <si>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</si>
  <si>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</si>
  <si>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</si>
  <si>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</si>
  <si>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</si>
  <si>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</si>
  <si>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</si>
  <si>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</si>
  <si>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</si>
  <si>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</si>
  <si>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</si>
  <si>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</si>
  <si>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</si>
  <si>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</si>
  <si>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</si>
  <si>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</si>
  <si>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</si>
  <si>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</si>
  <si>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</si>
  <si>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</si>
  <si>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</si>
  <si>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</si>
  <si>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</si>
  <si>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</si>
  <si>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</si>
  <si>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</si>
  <si>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</si>
  <si>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</si>
  <si>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</si>
  <si>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</si>
  <si>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</si>
  <si>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</si>
  <si>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</si>
  <si>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</si>
  <si>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</si>
  <si>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</si>
  <si>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</si>
  <si>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</si>
  <si>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</si>
  <si>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</si>
  <si>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</si>
  <si>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</si>
  <si>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</si>
  <si>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</si>
  <si>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</si>
  <si>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</si>
  <si>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</si>
  <si>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</si>
  <si>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</si>
  <si>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</si>
  <si>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</si>
  <si>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</si>
  <si>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</si>
  <si>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</si>
  <si>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</si>
  <si>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</si>
  <si>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</si>
  <si>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</si>
  <si>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</si>
  <si>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</si>
  <si>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</si>
  <si>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</si>
  <si>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</si>
  <si>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</si>
  <si>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</si>
  <si>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</si>
  <si>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</si>
  <si>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</si>
  <si>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</si>
  <si>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</si>
  <si>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</si>
  <si>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</si>
  <si>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</si>
  <si>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</si>
  <si>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</si>
  <si>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</si>
  <si>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</si>
  <si>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</si>
  <si>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</si>
  <si>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</si>
  <si>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</si>
  <si>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</si>
  <si>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</si>
  <si>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</si>
  <si>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</si>
  <si>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</si>
  <si>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</si>
  <si>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</si>
  <si>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</si>
  <si>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</si>
  <si>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</si>
  <si>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</si>
  <si>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</si>
  <si>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</si>
  <si>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</si>
  <si>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</si>
  <si>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</si>
  <si>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</si>
  <si>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</si>
  <si>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</si>
  <si>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</si>
  <si>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</si>
  <si>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</si>
  <si>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</si>
  <si>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</si>
  <si>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</si>
  <si>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</si>
  <si>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</si>
  <si>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</si>
  <si>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</si>
  <si>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</si>
  <si>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</si>
  <si>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</si>
  <si>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</si>
  <si>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</si>
  <si>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</si>
  <si>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</si>
  <si>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</si>
  <si>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</si>
  <si>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</si>
  <si>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</si>
  <si>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</si>
  <si>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</si>
  <si>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</si>
  <si>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</si>
  <si>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</si>
  <si>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</si>
  <si>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</si>
  <si>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</si>
  <si>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</si>
  <si>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</si>
  <si>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</si>
  <si>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</si>
  <si>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</si>
  <si>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</si>
  <si>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</si>
  <si>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</si>
  <si>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</si>
  <si>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</si>
  <si>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</si>
  <si>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</si>
  <si>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</si>
  <si>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</si>
  <si>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</si>
  <si>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</si>
  <si>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</si>
  <si>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</si>
  <si>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</si>
  <si>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</si>
  <si>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</si>
  <si>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</si>
  <si>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</si>
  <si>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</si>
  <si>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</si>
  <si>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</si>
  <si>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</si>
  <si>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</si>
  <si>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</si>
  <si>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</si>
  <si>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</si>
  <si>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</si>
  <si>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</si>
  <si>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</si>
  <si>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</si>
  <si>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</si>
  <si>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</si>
  <si>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</si>
  <si>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</si>
  <si>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</si>
  <si>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</si>
  <si>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</si>
  <si>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</si>
  <si>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</si>
  <si>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</si>
  <si>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</si>
  <si>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</si>
  <si>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</si>
  <si>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</si>
  <si>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</si>
  <si>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</si>
  <si>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</si>
  <si>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</si>
  <si>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</si>
  <si>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</si>
  <si>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</si>
  <si>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</si>
  <si>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</si>
  <si>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</si>
  <si>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</si>
  <si>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</si>
  <si>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</si>
  <si>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</si>
  <si>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</si>
  <si>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</si>
  <si>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</si>
  <si>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</si>
  <si>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</si>
  <si>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</si>
  <si>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</si>
  <si>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</si>
  <si>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</si>
  <si>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</si>
  <si>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</si>
  <si>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</si>
  <si>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</si>
  <si>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</si>
  <si>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</si>
  <si>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</si>
  <si>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</si>
  <si>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</si>
  <si>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</si>
  <si>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</si>
  <si>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</si>
  <si>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</si>
  <si>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</si>
  <si>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</si>
  <si>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</si>
  <si>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</si>
  <si>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</si>
  <si>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</si>
  <si>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</si>
  <si>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</si>
  <si>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</si>
  <si>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</si>
  <si>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</si>
  <si>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</si>
  <si>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</si>
  <si>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</si>
  <si>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</si>
  <si>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</si>
  <si>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</si>
  <si>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</si>
  <si>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</si>
  <si>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</si>
  <si>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</si>
  <si>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</si>
  <si>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</si>
  <si>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</si>
  <si>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</si>
  <si>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</si>
  <si>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</si>
  <si>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</si>
  <si>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</si>
  <si>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</si>
  <si>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</si>
  <si>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</si>
  <si>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</si>
  <si>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</si>
  <si>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</si>
  <si>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</si>
  <si>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</si>
  <si>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</si>
  <si>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</si>
  <si>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</si>
  <si>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</si>
  <si>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</si>
  <si>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</si>
  <si>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</si>
  <si>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</si>
  <si>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</si>
  <si>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</si>
  <si>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</si>
  <si>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</si>
  <si>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</si>
  <si>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</si>
  <si>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</si>
  <si>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</si>
  <si>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</si>
  <si>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</si>
  <si>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</si>
  <si>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</si>
  <si>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</si>
  <si>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</si>
  <si>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</si>
  <si>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</si>
  <si>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</si>
  <si>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</si>
  <si>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</si>
  <si>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</si>
  <si>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</si>
  <si>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</si>
  <si>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</si>
  <si>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</si>
  <si>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</si>
  <si>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</si>
  <si>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</si>
  <si>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</si>
  <si>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</si>
  <si>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</si>
  <si>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</si>
  <si>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</si>
  <si>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</si>
  <si>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</si>
  <si>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</si>
  <si>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</si>
  <si>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</si>
  <si>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</si>
  <si>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</si>
  <si>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</si>
  <si>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</si>
  <si>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</si>
  <si>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</si>
  <si>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</si>
  <si>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</si>
  <si>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</si>
  <si>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</si>
  <si>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</si>
  <si>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</si>
  <si>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</si>
  <si>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</si>
  <si>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</si>
  <si>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</si>
  <si>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</si>
  <si>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</si>
  <si>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</si>
  <si>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</si>
  <si>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</si>
  <si>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</si>
  <si>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</si>
  <si>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</si>
  <si>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</si>
  <si>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</si>
  <si>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</si>
  <si>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</si>
  <si>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</si>
  <si>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</si>
  <si>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</si>
  <si>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</si>
  <si>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</si>
  <si>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</si>
  <si>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</si>
  <si>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</si>
  <si>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</si>
  <si>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</si>
  <si>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</si>
  <si>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</si>
  <si>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</si>
  <si>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</si>
  <si>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</si>
  <si>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</si>
  <si>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</si>
  <si>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</si>
  <si>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</si>
  <si>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</si>
  <si>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</si>
  <si>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</si>
  <si>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</si>
  <si>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</si>
  <si>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</si>
  <si>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</si>
  <si>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</si>
  <si>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</si>
  <si>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</si>
  <si>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</si>
  <si>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</si>
  <si>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</si>
  <si>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</si>
  <si>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</si>
  <si>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</si>
  <si>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</si>
  <si>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</si>
  <si>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</si>
  <si>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</si>
  <si>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</si>
  <si>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</si>
  <si>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</si>
  <si>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</si>
  <si>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</si>
  <si>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</si>
  <si>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</si>
  <si>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</si>
  <si>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</si>
  <si>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</si>
  <si>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</si>
  <si>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</si>
  <si>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</si>
  <si>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</si>
  <si>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</si>
  <si>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</si>
  <si>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</si>
  <si>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</si>
  <si>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</si>
  <si>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</si>
  <si>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</si>
  <si>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</si>
  <si>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</si>
  <si>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</si>
  <si>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</si>
  <si>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</si>
  <si>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</si>
  <si>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</si>
  <si>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</si>
  <si>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</si>
  <si>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</si>
  <si>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</si>
  <si>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</si>
  <si>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</si>
  <si>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</si>
  <si>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</si>
  <si>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</si>
  <si>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</si>
  <si>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</si>
  <si>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</si>
  <si>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</si>
  <si>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</si>
  <si>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</si>
  <si>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</si>
  <si>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</si>
  <si>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</si>
  <si>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</si>
  <si>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</si>
  <si>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</si>
  <si>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</si>
  <si>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</si>
  <si>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</si>
  <si>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</si>
  <si>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</si>
  <si>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</si>
  <si>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</si>
  <si>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</si>
  <si>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</si>
  <si>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</si>
  <si>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</si>
  <si>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</si>
  <si>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</si>
  <si>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</si>
  <si>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</si>
  <si>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</si>
  <si>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</si>
  <si>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</si>
  <si>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</si>
  <si>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</si>
  <si>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</si>
  <si>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</si>
  <si>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</si>
  <si>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</si>
  <si>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</si>
  <si>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</si>
  <si>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</si>
  <si>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</si>
  <si>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</si>
  <si>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</si>
  <si>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</si>
  <si>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</si>
  <si>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</si>
  <si>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</si>
  <si>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</si>
  <si>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</si>
  <si>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</si>
  <si>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</si>
  <si>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</si>
  <si>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</si>
  <si>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</si>
  <si>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</si>
  <si>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</si>
  <si>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</si>
  <si>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</si>
  <si>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</si>
  <si>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</si>
  <si>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</si>
  <si>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</si>
  <si>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</si>
  <si>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</si>
  <si>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</si>
  <si>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</si>
  <si>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</si>
  <si>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</si>
  <si>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</si>
  <si>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</si>
  <si>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</si>
  <si>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</si>
  <si>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</si>
  <si>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</si>
  <si>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</si>
  <si>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</si>
  <si>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</si>
  <si>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</si>
  <si>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</si>
  <si>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</si>
  <si>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</si>
  <si>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</si>
  <si>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</si>
  <si>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</si>
  <si>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</si>
  <si>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</si>
  <si>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</si>
  <si>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</si>
  <si>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</si>
  <si>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</si>
  <si>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</si>
  <si>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</si>
  <si>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</si>
  <si>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</si>
  <si>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</si>
  <si>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</si>
  <si>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</si>
  <si>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</si>
  <si>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</si>
  <si>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</si>
  <si>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</si>
  <si>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</si>
  <si>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</si>
  <si>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</si>
  <si>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</si>
  <si>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</si>
  <si>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</si>
  <si>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</si>
  <si>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</si>
  <si>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</si>
  <si>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</si>
  <si>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</si>
  <si>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</si>
  <si>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</si>
  <si>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</si>
  <si>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</si>
  <si>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</si>
  <si>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</si>
  <si>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</si>
  <si>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</si>
  <si>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</si>
  <si>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</si>
  <si>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</si>
  <si>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</si>
  <si>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</si>
  <si>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</si>
  <si>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</si>
  <si>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</si>
  <si>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</si>
  <si>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</si>
  <si>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</si>
  <si>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</si>
  <si>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</si>
  <si>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</si>
  <si>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</si>
  <si>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</si>
  <si>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</si>
  <si>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</si>
  <si>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</si>
  <si>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</si>
  <si>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</si>
  <si>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</si>
  <si>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</si>
  <si>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</si>
  <si>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</si>
  <si>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</si>
  <si>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</si>
  <si>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</si>
  <si>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</si>
  <si>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</si>
  <si>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</si>
  <si>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</si>
  <si>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</si>
  <si>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</si>
  <si>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</si>
  <si>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</si>
  <si>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</si>
  <si>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</si>
  <si>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</si>
  <si>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</si>
  <si>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</si>
  <si>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</si>
  <si>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</si>
  <si>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</si>
  <si>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</si>
  <si>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</si>
  <si>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</si>
  <si>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</si>
  <si>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</si>
  <si>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</si>
  <si>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</si>
  <si>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</si>
  <si>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</si>
  <si>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</si>
  <si>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</si>
  <si>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</si>
  <si>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</si>
  <si>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</si>
  <si>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</si>
  <si>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</si>
  <si>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</si>
  <si>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</si>
  <si>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</si>
  <si>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</si>
  <si>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</si>
  <si>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</si>
  <si>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</si>
  <si>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</si>
  <si>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</si>
  <si>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</si>
  <si>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</si>
  <si>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</si>
  <si>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</si>
  <si>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</si>
  <si>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</si>
  <si>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</si>
  <si>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</si>
  <si>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</si>
  <si>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</si>
  <si>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</si>
  <si>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</si>
  <si>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</si>
  <si>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</si>
  <si>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</si>
  <si>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</si>
  <si>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</si>
  <si>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</si>
  <si>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</si>
  <si>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</si>
  <si>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</si>
  <si>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</si>
  <si>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</si>
  <si>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</si>
  <si>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</si>
  <si>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</si>
  <si>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</si>
  <si>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</si>
  <si>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</si>
  <si>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</si>
  <si>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</si>
  <si>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</si>
  <si>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</si>
  <si>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</si>
  <si>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</si>
  <si>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</si>
  <si>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</si>
  <si>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</si>
  <si>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</si>
  <si>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</si>
  <si>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</si>
  <si>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</si>
  <si>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</si>
  <si>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</si>
  <si>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</si>
  <si>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</si>
  <si>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</si>
  <si>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</si>
  <si>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</si>
  <si>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</si>
  <si>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</si>
  <si>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</si>
  <si>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</si>
  <si>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</si>
  <si>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</si>
  <si>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</si>
  <si>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</si>
  <si>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</si>
  <si>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</si>
  <si>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</si>
  <si>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</si>
  <si>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</si>
  <si>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</si>
  <si>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</si>
  <si>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</si>
  <si>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</si>
  <si>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</si>
  <si>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</si>
  <si>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</si>
  <si>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</si>
  <si>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</si>
  <si>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</si>
  <si>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</si>
  <si>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</si>
  <si>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</si>
  <si>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</si>
  <si>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</si>
  <si>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</si>
  <si>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</si>
  <si>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</si>
  <si>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</si>
  <si>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</si>
  <si>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</si>
  <si>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</si>
  <si>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</si>
  <si>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</si>
  <si>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</si>
  <si>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</si>
  <si>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</si>
  <si>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</si>
  <si>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</si>
  <si>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</si>
  <si>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</si>
  <si>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</si>
  <si>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</si>
  <si>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</si>
  <si>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</si>
  <si>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</si>
  <si>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</si>
  <si>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</si>
  <si>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</si>
  <si>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</si>
  <si>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</si>
  <si>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</si>
  <si>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</si>
  <si>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</si>
  <si>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</si>
  <si>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</si>
  <si>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</si>
  <si>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</si>
  <si>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</si>
  <si>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</si>
  <si>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</si>
  <si>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</si>
  <si>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</si>
  <si>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</si>
  <si>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</si>
  <si>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</si>
  <si>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</si>
  <si>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</si>
  <si>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</si>
  <si>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</si>
  <si>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</si>
  <si>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</si>
  <si>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</si>
  <si>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</si>
  <si>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</si>
  <si>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</si>
  <si>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</si>
  <si>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</si>
  <si>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</si>
  <si>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</si>
  <si>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</si>
  <si>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</si>
  <si>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</si>
  <si>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</si>
  <si>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</si>
  <si>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</si>
  <si>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</si>
  <si>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</si>
  <si>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</si>
  <si>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</si>
  <si>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</si>
  <si>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</si>
  <si>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</si>
  <si>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</si>
  <si>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</si>
  <si>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</si>
  <si>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</si>
  <si>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</si>
  <si>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</si>
  <si>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</si>
  <si>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</si>
  <si>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</si>
  <si>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</si>
  <si>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</si>
  <si>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</si>
  <si>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</si>
  <si>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</si>
  <si>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</si>
  <si>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</si>
  <si>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</si>
  <si>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</si>
  <si>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</si>
  <si>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</si>
  <si>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</si>
  <si>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</si>
  <si>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</si>
  <si>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</si>
  <si>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</si>
  <si>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</si>
  <si>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</si>
  <si>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</si>
  <si>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</si>
  <si>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</si>
  <si>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</si>
  <si>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</si>
  <si>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</si>
  <si>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</si>
  <si>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</si>
  <si>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</si>
  <si>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</si>
  <si>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</si>
  <si>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</si>
  <si>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</si>
  <si>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</si>
  <si>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</si>
  <si>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</si>
  <si>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</si>
  <si>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</si>
  <si>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</si>
  <si>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</si>
  <si>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</si>
  <si>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</si>
  <si>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</si>
  <si>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</si>
  <si>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</si>
  <si>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</si>
  <si>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</si>
  <si>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</si>
  <si>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</si>
  <si>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</si>
  <si>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</si>
  <si>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</si>
  <si>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</si>
  <si>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</si>
  <si>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</si>
  <si>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</si>
  <si>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</si>
  <si>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</si>
  <si>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</si>
  <si>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</si>
  <si>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</si>
  <si>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</si>
  <si>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</si>
  <si>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</si>
  <si>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</si>
  <si>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</si>
  <si>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</si>
  <si>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</si>
  <si>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</si>
  <si>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</si>
  <si>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</si>
  <si>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</si>
  <si>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</si>
  <si>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</si>
  <si>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</si>
  <si>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</si>
  <si>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</si>
  <si>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</si>
  <si>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</si>
  <si>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</si>
  <si>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</si>
  <si>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</si>
  <si>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</si>
  <si>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</si>
  <si>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</si>
  <si>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</si>
  <si>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</si>
  <si>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</si>
  <si>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</si>
  <si>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</si>
  <si>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</si>
  <si>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</si>
  <si>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</si>
  <si>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</si>
  <si>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</si>
  <si>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</si>
  <si>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</si>
  <si>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</si>
  <si>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</si>
  <si>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</si>
  <si>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</si>
  <si>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</si>
  <si>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</si>
  <si>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</si>
  <si>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</si>
  <si>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</si>
  <si>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</si>
  <si>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</si>
  <si>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</si>
  <si>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</si>
  <si>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</si>
  <si>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</si>
  <si>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</si>
  <si>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</si>
  <si>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</si>
  <si>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</si>
  <si>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</si>
  <si>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</si>
  <si>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</si>
  <si>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</si>
  <si>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</si>
  <si>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</si>
  <si>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</si>
  <si>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</si>
  <si>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</si>
  <si>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</si>
  <si>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</si>
  <si>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</si>
  <si>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</si>
  <si>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</si>
  <si>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</si>
  <si>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</si>
  <si>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</si>
  <si>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</si>
  <si>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</si>
  <si>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</si>
  <si>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</si>
  <si>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</si>
  <si>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</si>
  <si>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</si>
  <si>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</si>
  <si>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</si>
  <si>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</si>
  <si>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</si>
  <si>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</si>
  <si>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</si>
  <si>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</si>
  <si>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</si>
  <si>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</si>
  <si>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</si>
  <si>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</si>
  <si>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</si>
  <si>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</si>
  <si>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</si>
  <si>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</si>
  <si>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</si>
  <si>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</si>
  <si>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</si>
  <si>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</si>
  <si>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</si>
  <si>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</si>
  <si>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</si>
  <si>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</si>
  <si>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</si>
  <si>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</si>
  <si>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</si>
  <si>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</si>
  <si>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</si>
  <si>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</si>
  <si>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</si>
  <si>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</si>
  <si>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</si>
  <si>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</si>
  <si>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</si>
  <si>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</si>
  <si>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</si>
  <si>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</si>
  <si>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</si>
  <si>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</si>
  <si>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</si>
  <si>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</si>
  <si>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</si>
  <si>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</si>
  <si>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</si>
  <si>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</si>
  <si>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</si>
  <si>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</si>
  <si>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</si>
  <si>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</si>
  <si>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</si>
  <si>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</si>
  <si>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</si>
  <si>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</si>
  <si>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</si>
  <si>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</si>
  <si>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</si>
  <si>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</si>
  <si>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</si>
  <si>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</si>
  <si>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</si>
  <si>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</si>
  <si>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</si>
  <si>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</si>
  <si>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</si>
  <si>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</si>
  <si>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</si>
  <si>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</si>
  <si>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</si>
  <si>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</si>
  <si>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</si>
  <si>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</si>
  <si>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</si>
  <si>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</si>
  <si>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</si>
  <si>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</si>
  <si>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</si>
  <si>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</si>
  <si>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</si>
  <si>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</si>
  <si>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</si>
  <si>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</si>
  <si>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</si>
  <si>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</si>
  <si>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</si>
  <si>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</si>
  <si>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</si>
  <si>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</si>
  <si>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</si>
  <si>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</si>
  <si>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</si>
  <si>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</si>
  <si>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</si>
  <si>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</si>
  <si>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</si>
  <si>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</si>
  <si>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</si>
  <si>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</si>
  <si>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</si>
  <si>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</si>
  <si>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</si>
  <si>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</si>
  <si>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</si>
  <si>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</si>
  <si>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</si>
  <si>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</si>
  <si>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</si>
  <si>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</si>
  <si>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</si>
  <si>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</si>
  <si>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</si>
  <si>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</si>
  <si>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</si>
  <si>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</si>
  <si>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</si>
  <si>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</si>
  <si>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</si>
  <si>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</si>
  <si>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</si>
  <si>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</si>
  <si>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</si>
  <si>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</si>
  <si>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</si>
  <si>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</si>
  <si>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</si>
  <si>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</si>
  <si>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</si>
  <si>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</si>
  <si>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</si>
  <si>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</si>
  <si>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</si>
  <si>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</si>
  <si>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</si>
  <si>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</si>
  <si>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</si>
  <si>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</si>
  <si>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</si>
  <si>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</si>
  <si>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</si>
  <si>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</si>
  <si>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</si>
  <si>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</si>
  <si>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</si>
  <si>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</si>
  <si>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</si>
  <si>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</si>
  <si>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</si>
  <si>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</si>
  <si>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</si>
  <si>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</si>
  <si>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</si>
  <si>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</si>
  <si>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</si>
  <si>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</si>
  <si>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</si>
  <si>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</si>
  <si>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</si>
  <si>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</si>
  <si>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</si>
  <si>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</si>
  <si>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</si>
  <si>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</si>
  <si>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</si>
  <si>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</si>
  <si>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</si>
  <si>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</si>
  <si>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</si>
  <si>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</si>
  <si>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</si>
  <si>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</si>
  <si>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</si>
  <si>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</si>
  <si>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</si>
  <si>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</si>
  <si>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</si>
  <si>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</si>
  <si>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</si>
  <si>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</si>
  <si>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</si>
  <si>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</si>
  <si>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</si>
  <si>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</si>
  <si>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</si>
  <si>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</si>
  <si>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</si>
  <si>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</si>
  <si>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</si>
  <si>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</si>
  <si>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</si>
  <si>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</si>
  <si>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</si>
  <si>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</si>
  <si>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</si>
  <si>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</si>
  <si>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</si>
  <si>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</si>
  <si>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</si>
  <si>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</si>
  <si>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</si>
  <si>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</si>
  <si>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</si>
  <si>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</si>
  <si>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</si>
  <si>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</si>
  <si>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</si>
  <si>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</si>
  <si>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</si>
  <si>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</si>
  <si>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</si>
  <si>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</si>
  <si>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</si>
  <si>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</si>
  <si>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</si>
  <si>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</si>
  <si>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</si>
  <si>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</si>
  <si>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</si>
  <si>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</si>
  <si>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</si>
  <si>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</si>
  <si>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</si>
  <si>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</si>
  <si>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</si>
  <si>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</si>
  <si>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</si>
  <si>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</si>
  <si>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</si>
  <si>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</si>
  <si>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</si>
  <si>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</si>
  <si>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</si>
  <si>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</si>
  <si>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</si>
  <si>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</si>
  <si>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</si>
  <si>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</si>
  <si>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</si>
  <si>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</si>
  <si>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</si>
  <si>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</si>
  <si>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</si>
  <si>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</si>
  <si>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</si>
  <si>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</si>
  <si>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</si>
  <si>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</si>
  <si>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</si>
  <si>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</si>
  <si>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</si>
  <si>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</si>
  <si>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</si>
  <si>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</si>
  <si>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</si>
  <si>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</si>
  <si>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</si>
  <si>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</si>
  <si>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</si>
  <si>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</si>
  <si>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</si>
  <si>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</si>
  <si>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</si>
  <si>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</si>
  <si>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</si>
  <si>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</si>
  <si>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</si>
  <si>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</si>
  <si>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</si>
  <si>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</si>
  <si>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</si>
  <si>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</si>
  <si>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</si>
  <si>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</si>
  <si>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</si>
  <si>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</si>
  <si>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</si>
  <si>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</si>
  <si>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</si>
  <si>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</si>
  <si>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</si>
  <si>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</si>
  <si>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</si>
  <si>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</si>
  <si>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</si>
  <si>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</si>
  <si>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</si>
  <si>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</si>
  <si>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</si>
  <si>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</si>
  <si>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</si>
  <si>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</si>
  <si>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</si>
  <si>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</si>
  <si>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</si>
  <si>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</si>
  <si>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</si>
  <si>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</si>
  <si>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</si>
  <si>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</si>
  <si>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</si>
  <si>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</si>
  <si>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</si>
  <si>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</si>
  <si>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</si>
  <si>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</si>
  <si>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</si>
  <si>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</si>
  <si>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</si>
  <si>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</si>
  <si>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</si>
  <si>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</si>
  <si>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</si>
  <si>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</si>
  <si>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</si>
  <si>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</si>
  <si>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</si>
  <si>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</si>
  <si>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</si>
  <si>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</si>
  <si>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</si>
  <si>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</si>
  <si>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</si>
  <si>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</si>
  <si>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</si>
  <si>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</si>
  <si>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</si>
  <si>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</si>
  <si>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</si>
  <si>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</si>
  <si>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</si>
  <si>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</si>
  <si>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</si>
  <si>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</si>
  <si>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</si>
  <si>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</si>
  <si>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</si>
  <si>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</si>
  <si>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</si>
  <si>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</si>
  <si>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</si>
  <si>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</si>
  <si>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</si>
  <si>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</si>
  <si>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</si>
  <si>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</si>
  <si>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</si>
  <si>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</si>
  <si>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</si>
  <si>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</si>
  <si>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</si>
  <si>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</si>
  <si>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</si>
  <si>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</si>
  <si>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</si>
  <si>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</si>
  <si>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</si>
  <si>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</si>
  <si>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</si>
  <si>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</si>
  <si>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</si>
  <si>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</si>
  <si>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</si>
  <si>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</si>
  <si>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</si>
  <si>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</si>
  <si>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</si>
  <si>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</si>
  <si>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</si>
  <si>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</si>
  <si>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</si>
  <si>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</si>
  <si>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</si>
  <si>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</si>
  <si>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</si>
  <si>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</si>
  <si>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</si>
  <si>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</si>
  <si>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</si>
  <si>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</si>
  <si>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</si>
  <si>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</si>
  <si>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</si>
  <si>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</si>
  <si>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</si>
  <si>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</si>
  <si>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</si>
  <si>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</si>
  <si>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</si>
  <si>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</si>
  <si>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</si>
  <si>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</si>
  <si>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</si>
  <si>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</si>
  <si>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</si>
  <si>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</si>
  <si>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</si>
  <si>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</si>
  <si>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</si>
  <si>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</si>
  <si>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</si>
  <si>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</si>
  <si>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</si>
  <si>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</si>
  <si>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</si>
  <si>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</si>
  <si>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</si>
  <si>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</si>
  <si>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</si>
  <si>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</si>
  <si>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</si>
  <si>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</si>
  <si>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</si>
  <si>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</si>
  <si>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</si>
  <si>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</si>
  <si>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</si>
  <si>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</si>
  <si>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</si>
  <si>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</si>
  <si>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</si>
  <si>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</si>
  <si>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</si>
  <si>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</si>
  <si>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</si>
  <si>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</si>
  <si>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</si>
  <si>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</si>
  <si>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</si>
  <si>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</si>
  <si>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</si>
  <si>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</si>
  <si>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</si>
  <si>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</si>
  <si>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</si>
  <si>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</si>
  <si>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</si>
  <si>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</si>
  <si>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</si>
  <si>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</si>
  <si>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</si>
  <si>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</si>
  <si>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</si>
  <si>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</si>
  <si>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</si>
  <si>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</si>
  <si>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</si>
  <si>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</si>
  <si>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</si>
  <si>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</si>
  <si>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</si>
  <si>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</si>
  <si>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</si>
  <si>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</si>
  <si>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</si>
  <si>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</si>
  <si>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</si>
  <si>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</si>
  <si>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</si>
  <si>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</si>
  <si>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</si>
  <si>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</si>
  <si>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</si>
  <si>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</si>
  <si>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</si>
  <si>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</si>
  <si>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</si>
  <si>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</si>
  <si>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</si>
  <si>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</si>
  <si>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</si>
  <si>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</si>
  <si>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</si>
  <si>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</si>
  <si>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</si>
  <si>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</si>
  <si>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</si>
  <si>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</si>
  <si>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</si>
  <si>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</si>
  <si>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</si>
  <si>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</si>
  <si>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</si>
  <si>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</si>
  <si>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</si>
  <si>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</si>
  <si>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</si>
  <si>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</si>
  <si>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</si>
  <si>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</si>
  <si>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</si>
  <si>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</si>
  <si>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</si>
  <si>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</si>
  <si>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</si>
  <si>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</si>
  <si>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</si>
  <si>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</si>
  <si>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</si>
  <si>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</si>
  <si>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</si>
  <si>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</si>
  <si>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</si>
  <si>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</si>
  <si>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</si>
  <si>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</si>
  <si>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</si>
  <si>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</si>
  <si>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</si>
  <si>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</si>
  <si>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</si>
  <si>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</si>
  <si>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</si>
  <si>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</si>
  <si>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</si>
  <si>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</si>
  <si>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</si>
  <si>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</si>
  <si>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</si>
  <si>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</si>
  <si>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</si>
  <si>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</si>
  <si>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</si>
  <si>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</si>
  <si>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</si>
  <si>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</si>
  <si>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</si>
  <si>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</si>
  <si>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</si>
  <si>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</si>
  <si>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</si>
  <si>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</si>
  <si>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</si>
  <si>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</si>
  <si>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</si>
  <si>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</si>
  <si>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</si>
  <si>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</si>
  <si>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</si>
  <si>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</si>
  <si>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</si>
  <si>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</si>
  <si>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</si>
  <si>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</si>
  <si>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</si>
  <si>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</si>
  <si>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</si>
  <si>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</si>
  <si>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</si>
  <si>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</si>
  <si>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</si>
  <si>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</si>
  <si>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</si>
  <si>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</si>
  <si>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</si>
  <si>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</si>
  <si>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</si>
  <si>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</si>
  <si>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</si>
  <si>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</si>
  <si>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</si>
  <si>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</si>
  <si>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</si>
  <si>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</si>
  <si>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</si>
  <si>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</si>
  <si>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</si>
  <si>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</si>
  <si>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</si>
  <si>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</si>
  <si>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</si>
  <si>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</si>
  <si>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</si>
  <si>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</si>
  <si>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</si>
  <si>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</si>
  <si>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</si>
  <si>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</si>
  <si>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</si>
  <si>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</si>
  <si>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</si>
  <si>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</si>
  <si>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</si>
  <si>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</si>
  <si>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</si>
  <si>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</si>
  <si>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</si>
  <si>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</si>
  <si>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</si>
  <si>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</si>
  <si>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</si>
  <si>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</si>
  <si>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</si>
  <si>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</si>
  <si>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</si>
  <si>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</si>
  <si>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</si>
  <si>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</si>
  <si>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</si>
  <si>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</si>
  <si>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</si>
  <si>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</si>
  <si>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</si>
  <si>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</si>
  <si>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</si>
  <si>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</si>
  <si>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</si>
  <si>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</si>
  <si>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</si>
  <si>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</si>
  <si>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</si>
  <si>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</si>
  <si>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</si>
  <si>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</si>
  <si>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</si>
  <si>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</si>
  <si>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</si>
  <si>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</si>
  <si>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</si>
  <si>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</si>
  <si>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</si>
  <si>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</si>
  <si>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</si>
  <si>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</si>
  <si>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</si>
  <si>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</si>
  <si>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</si>
  <si>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</si>
  <si>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</si>
  <si>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</si>
  <si>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</si>
  <si>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</si>
  <si>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</si>
  <si>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</si>
  <si>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</si>
  <si>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</si>
  <si>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</si>
  <si>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</si>
  <si>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</si>
  <si>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</si>
  <si>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</si>
  <si>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</si>
  <si>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</si>
  <si>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</si>
  <si>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</si>
  <si>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</si>
  <si>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</si>
  <si>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</si>
  <si>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</si>
  <si>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</si>
  <si>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</si>
  <si>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</si>
  <si>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</si>
  <si>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</si>
  <si>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</si>
  <si>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</si>
  <si>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</si>
  <si>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</si>
  <si>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</si>
  <si>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</si>
  <si>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</si>
  <si>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</si>
  <si>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</si>
  <si>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</si>
  <si>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</si>
  <si>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</si>
  <si>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</si>
  <si>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</si>
  <si>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</si>
  <si>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</si>
  <si>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</si>
  <si>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</si>
  <si>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</si>
  <si>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</si>
  <si>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</si>
  <si>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</si>
  <si>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</si>
  <si>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</si>
  <si>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</si>
  <si>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</si>
  <si>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</si>
  <si>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</si>
  <si>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</si>
  <si>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</si>
  <si>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</si>
  <si>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</si>
  <si>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</si>
  <si>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</si>
  <si>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</si>
  <si>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</si>
  <si>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</si>
  <si>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</si>
  <si>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</si>
  <si>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</si>
  <si>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</si>
  <si>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</si>
  <si>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</si>
  <si>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</si>
  <si>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</si>
  <si>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</si>
  <si>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</si>
  <si>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</si>
  <si>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</si>
  <si>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</si>
  <si>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</si>
  <si>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</si>
  <si>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</si>
  <si>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</si>
  <si>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</si>
  <si>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</si>
  <si>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</si>
  <si>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</si>
  <si>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</si>
  <si>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</si>
  <si>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</si>
  <si>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</si>
  <si>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</si>
  <si>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</si>
  <si>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</si>
  <si>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</si>
  <si>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</si>
  <si>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</si>
  <si>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</si>
  <si>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</si>
  <si>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</si>
  <si>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</si>
  <si>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</si>
  <si>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</si>
  <si>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</si>
  <si>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</si>
  <si>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</si>
  <si>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</si>
  <si>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</si>
  <si>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</si>
  <si>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</si>
  <si>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</si>
  <si>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</si>
  <si>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</si>
  <si>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</si>
  <si>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</si>
  <si>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</si>
  <si>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</si>
  <si>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</si>
  <si>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</si>
  <si>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</si>
  <si>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</si>
  <si>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</si>
  <si>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</si>
  <si>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</si>
  <si>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</si>
  <si>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</si>
  <si>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</si>
  <si>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</si>
  <si>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</si>
  <si>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</si>
  <si>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</si>
  <si>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</si>
  <si>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</si>
  <si>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</si>
  <si>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</si>
  <si>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</si>
  <si>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</si>
  <si>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</si>
  <si>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</si>
  <si>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</si>
  <si>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</si>
  <si>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</si>
  <si>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</si>
  <si>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</si>
  <si>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</si>
  <si>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</si>
  <si>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</si>
  <si>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</si>
  <si>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</si>
  <si>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</si>
  <si>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</si>
  <si>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</si>
  <si>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</si>
  <si>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</si>
  <si>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</si>
  <si>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</si>
  <si>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</si>
  <si>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</si>
  <si>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</si>
  <si>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</si>
  <si>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</si>
  <si>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</si>
  <si>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</si>
  <si>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</si>
  <si>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</si>
  <si>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</si>
  <si>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</si>
  <si>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</si>
  <si>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</si>
  <si>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</si>
  <si>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</si>
  <si>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</si>
  <si>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</si>
  <si>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</si>
  <si>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</si>
  <si>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</si>
  <si>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</si>
  <si>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</si>
  <si>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</si>
  <si>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</si>
  <si>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</si>
  <si>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</si>
  <si>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</si>
  <si>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</si>
  <si>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</si>
  <si>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</si>
  <si>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</si>
  <si>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</si>
  <si>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</si>
  <si>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</si>
  <si>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</si>
  <si>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</si>
  <si>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</si>
  <si>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</si>
  <si>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</si>
  <si>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</si>
  <si>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</si>
  <si>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</si>
  <si>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</si>
  <si>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</si>
  <si>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</si>
  <si>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</si>
  <si>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</si>
  <si>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</si>
  <si>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</si>
  <si>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</si>
  <si>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</si>
  <si>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</si>
  <si>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</si>
  <si>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</si>
  <si>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</si>
  <si>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</si>
  <si>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</si>
  <si>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</si>
  <si>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</si>
  <si>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</si>
  <si>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</si>
  <si>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</si>
  <si>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</si>
  <si>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</si>
  <si>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</si>
  <si>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</si>
  <si>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</si>
  <si>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</si>
  <si>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</si>
  <si>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</si>
  <si>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</si>
  <si>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</si>
  <si>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</si>
  <si>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</si>
  <si>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</si>
  <si>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</si>
  <si>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</si>
  <si>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</si>
  <si>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</si>
  <si>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</si>
  <si>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</si>
  <si>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</si>
  <si>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</si>
  <si>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</si>
  <si>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</si>
  <si>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</si>
  <si>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</si>
  <si>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</si>
  <si>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</si>
  <si>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</si>
  <si>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</si>
  <si>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</si>
  <si>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</si>
  <si>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</si>
  <si>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</si>
  <si>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</si>
  <si>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</si>
  <si>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</si>
  <si>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</si>
  <si>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</si>
  <si>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</si>
  <si>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</si>
  <si>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</si>
  <si>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</si>
  <si>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</si>
  <si>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</si>
  <si>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</si>
  <si>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</si>
  <si>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</si>
  <si>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</si>
  <si>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</si>
  <si>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</si>
  <si>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</si>
  <si>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</si>
  <si>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</si>
  <si>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</si>
  <si>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</si>
  <si>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</si>
  <si>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</si>
  <si>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</si>
  <si>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</si>
  <si>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</si>
  <si>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</si>
  <si>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</si>
  <si>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</si>
  <si>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</si>
  <si>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</si>
  <si>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</si>
  <si>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</si>
  <si>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</si>
  <si>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</si>
  <si>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</si>
  <si>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</si>
  <si>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</si>
  <si>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</si>
  <si>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</si>
  <si>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</si>
  <si>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</si>
  <si>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</si>
  <si>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</si>
  <si>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</si>
  <si>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</si>
  <si>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</si>
  <si>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</si>
  <si>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</si>
  <si>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</si>
  <si>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</si>
  <si>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</si>
  <si>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</si>
  <si>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</si>
  <si>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</si>
  <si>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</si>
  <si>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</si>
  <si>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</si>
  <si>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</si>
  <si>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</si>
  <si>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</si>
  <si>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</si>
  <si>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</si>
  <si>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</si>
  <si>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</si>
  <si>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</si>
  <si>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</si>
  <si>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</si>
  <si>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</si>
  <si>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</si>
  <si>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</si>
  <si>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</si>
  <si>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</si>
  <si>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</si>
  <si>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</si>
  <si>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</si>
  <si>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</si>
  <si>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</si>
  <si>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</si>
  <si>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</si>
  <si>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</si>
  <si>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</si>
  <si>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</si>
  <si>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</si>
  <si>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</si>
  <si>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</si>
  <si>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</si>
  <si>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</si>
  <si>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</si>
  <si>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</si>
  <si>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</si>
  <si>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</si>
  <si>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</si>
  <si>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</si>
  <si>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</si>
  <si>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</si>
  <si>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</si>
  <si>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</si>
  <si>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</si>
  <si>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</si>
  <si>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</si>
  <si>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</si>
  <si>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</si>
  <si>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</si>
  <si>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</si>
  <si>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</si>
  <si>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</si>
  <si>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</si>
  <si>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</si>
  <si>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</si>
  <si>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</si>
  <si>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</si>
  <si>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</si>
  <si>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</si>
  <si>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</si>
  <si>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</si>
  <si>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</si>
  <si>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</si>
  <si>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</si>
  <si>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</si>
  <si>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</si>
  <si>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</si>
  <si>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</si>
  <si>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</si>
  <si>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</si>
  <si>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</si>
  <si>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</si>
  <si>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</si>
  <si>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</si>
  <si>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</si>
  <si>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</si>
  <si>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</si>
  <si>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</si>
  <si>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</si>
  <si>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</si>
  <si>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</si>
  <si>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</si>
  <si>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</si>
  <si>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</si>
  <si>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</si>
  <si>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</si>
  <si>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</si>
  <si>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</si>
  <si>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</si>
  <si>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</si>
  <si>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</si>
  <si>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</si>
  <si>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</si>
  <si>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</si>
  <si>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</si>
  <si>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</si>
  <si>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</si>
  <si>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</si>
  <si>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</si>
  <si>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</si>
  <si>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</si>
  <si>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</si>
  <si>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</si>
  <si>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</si>
  <si>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</si>
  <si>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</si>
  <si>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</si>
  <si>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</si>
  <si>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</si>
  <si>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</si>
  <si>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</si>
  <si>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</si>
  <si>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</si>
  <si>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</si>
  <si>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</si>
  <si>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</si>
  <si>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</si>
  <si>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</si>
  <si>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</si>
  <si>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</si>
  <si>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</si>
  <si>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</si>
  <si>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</si>
  <si>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</si>
  <si>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</si>
  <si>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</si>
  <si>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</si>
  <si>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</si>
  <si>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</si>
  <si>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</si>
  <si>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</si>
  <si>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</si>
  <si>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</si>
  <si>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</si>
  <si>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</si>
  <si>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</si>
  <si>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</si>
  <si>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</si>
  <si>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</si>
  <si>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</si>
  <si>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</si>
  <si>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</si>
  <si>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</si>
  <si>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</si>
  <si>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</si>
  <si>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</si>
  <si>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</si>
  <si>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</si>
  <si>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</si>
  <si>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</si>
  <si>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</si>
  <si>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</si>
  <si>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</si>
  <si>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</si>
  <si>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</si>
  <si>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</si>
  <si>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</si>
  <si>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</si>
  <si>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</si>
  <si>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</si>
  <si>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</si>
  <si>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</si>
  <si>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</si>
  <si>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</si>
  <si>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</si>
  <si>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</si>
  <si>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</si>
  <si>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</si>
  <si>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</si>
  <si>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</si>
  <si>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</si>
  <si>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</si>
  <si>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</si>
  <si>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</si>
  <si>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</si>
  <si>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</si>
  <si>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</si>
  <si>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</si>
  <si>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</si>
  <si>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</si>
  <si>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</si>
  <si>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</si>
  <si>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</si>
  <si>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</si>
  <si>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</si>
  <si>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</si>
  <si>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</si>
  <si>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</si>
  <si>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</si>
  <si>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</si>
  <si>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</si>
  <si>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</si>
  <si>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</si>
  <si>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</si>
  <si>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</si>
  <si>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</si>
  <si>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</si>
  <si>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</si>
  <si>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</si>
  <si>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</si>
  <si>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</si>
  <si>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</si>
  <si>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</si>
  <si>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</si>
  <si>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</si>
  <si>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</si>
  <si>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</si>
  <si>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</si>
  <si>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</si>
  <si>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</si>
  <si>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</si>
  <si>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</si>
  <si>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</si>
  <si>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</si>
  <si>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</si>
  <si>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</si>
  <si>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</si>
  <si>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</si>
  <si>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</si>
  <si>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</si>
  <si>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</si>
  <si>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</si>
  <si>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</si>
  <si>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</si>
  <si>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</si>
  <si>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</si>
  <si>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</si>
  <si>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</si>
  <si>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</si>
  <si>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</si>
  <si>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</si>
  <si>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</si>
  <si>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</si>
  <si>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</si>
  <si>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</si>
  <si>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</si>
  <si>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</si>
  <si>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</si>
  <si>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</si>
  <si>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</si>
  <si>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</si>
  <si>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</si>
  <si>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</si>
  <si>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</si>
  <si>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</si>
  <si>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</si>
  <si>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</si>
  <si>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</si>
  <si>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</si>
  <si>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</si>
  <si>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</si>
  <si>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</si>
  <si>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</si>
  <si>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</si>
  <si>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</si>
  <si>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</si>
  <si>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</si>
  <si>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</si>
  <si>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</si>
  <si>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</si>
  <si>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</si>
  <si>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</si>
  <si>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</si>
  <si>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</si>
  <si>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</si>
  <si>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</si>
  <si>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</si>
  <si>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</si>
  <si>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</si>
  <si>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</si>
  <si>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</si>
  <si>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</si>
  <si>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</si>
  <si>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</si>
  <si>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</si>
  <si>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</si>
  <si>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</si>
  <si>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</si>
  <si>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</si>
  <si>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</si>
  <si>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</si>
  <si>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</si>
  <si>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</si>
  <si>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</si>
  <si>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</si>
  <si>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</si>
  <si>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</si>
  <si>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</si>
  <si>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</si>
  <si>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</si>
  <si>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</si>
  <si>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</si>
  <si>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</si>
  <si>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</si>
  <si>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</si>
  <si>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</si>
  <si>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</si>
  <si>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</si>
  <si>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</si>
  <si>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</si>
  <si>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</si>
  <si>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</si>
  <si>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</si>
  <si>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</si>
  <si>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</si>
  <si>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</si>
  <si>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</si>
  <si>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</si>
  <si>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</si>
  <si>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</si>
  <si>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</si>
  <si>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</si>
  <si>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</si>
  <si>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</si>
  <si>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</si>
  <si>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</si>
  <si>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</si>
  <si>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</si>
  <si>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</si>
  <si>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</si>
  <si>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</si>
  <si>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</si>
  <si>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</si>
  <si>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</si>
  <si>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</si>
  <si>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</si>
  <si>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</si>
  <si>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</si>
  <si>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</si>
  <si>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</si>
  <si>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</si>
  <si>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</si>
  <si>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</si>
  <si>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</si>
  <si>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</si>
  <si>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</si>
  <si>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</si>
  <si>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</si>
  <si>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</si>
  <si>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</si>
  <si>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</si>
  <si>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</si>
  <si>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</si>
  <si>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</si>
  <si>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</si>
  <si>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</si>
  <si>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</si>
  <si>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</si>
  <si>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</si>
  <si>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</si>
  <si>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</si>
  <si>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</si>
  <si>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</si>
  <si>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</si>
  <si>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</si>
  <si>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</si>
  <si>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</si>
  <si>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</si>
  <si>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</si>
  <si>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</si>
  <si>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</si>
  <si>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</si>
  <si>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</si>
  <si>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</si>
  <si>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</si>
  <si>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</si>
  <si>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</si>
  <si>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</si>
  <si>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</si>
  <si>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</si>
  <si>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</si>
  <si>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</si>
  <si>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</si>
  <si>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</si>
  <si>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</si>
  <si>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</si>
  <si>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</si>
  <si>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</si>
  <si>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</si>
  <si>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</si>
  <si>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</si>
  <si>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</si>
  <si>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</si>
  <si>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</si>
  <si>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</si>
  <si>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</si>
  <si>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</si>
  <si>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</si>
  <si>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</si>
  <si>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</si>
  <si>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</si>
  <si>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</si>
  <si>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</si>
  <si>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</si>
  <si>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</si>
  <si>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</si>
  <si>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</si>
  <si>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</si>
  <si>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</si>
  <si>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</si>
  <si>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</si>
  <si>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</si>
  <si>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</si>
  <si>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</si>
  <si>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</si>
  <si>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</si>
  <si>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</si>
  <si>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</si>
  <si>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</si>
  <si>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</si>
  <si>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</si>
  <si>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</si>
  <si>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</si>
  <si>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</si>
  <si>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</si>
  <si>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</si>
  <si>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</si>
  <si>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</si>
  <si>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</si>
  <si>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</si>
  <si>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</si>
  <si>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</si>
  <si>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</si>
  <si>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</si>
  <si>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</si>
  <si>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</si>
  <si>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</si>
  <si>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</si>
  <si>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</si>
  <si>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</si>
  <si>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</si>
  <si>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</si>
  <si>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</si>
  <si>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</si>
  <si>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</si>
  <si>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</si>
  <si>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</si>
  <si>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</si>
  <si>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</si>
  <si>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</si>
  <si>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</si>
  <si>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</si>
  <si>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</si>
  <si>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</si>
  <si>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</si>
  <si>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</si>
  <si>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</si>
  <si>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</si>
  <si>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</si>
  <si>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</si>
  <si>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</si>
  <si>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</si>
  <si>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</si>
  <si>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</si>
  <si>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</si>
  <si>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</si>
  <si>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</si>
  <si>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</si>
  <si>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</si>
  <si>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</si>
  <si>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</si>
  <si>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</si>
  <si>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</si>
  <si>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</si>
  <si>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</si>
  <si>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</si>
  <si>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</si>
  <si>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</si>
  <si>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</si>
  <si>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</si>
  <si>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</si>
  <si>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</si>
  <si>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</si>
  <si>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</si>
  <si>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</si>
  <si>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</si>
  <si>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</si>
  <si>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</si>
  <si>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</si>
  <si>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</si>
  <si>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</si>
  <si>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</si>
  <si>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</si>
  <si>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</si>
  <si>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</si>
  <si>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</si>
  <si>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</si>
  <si>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</si>
  <si>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</si>
  <si>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</si>
  <si>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</si>
  <si>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</si>
  <si>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</si>
  <si>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</si>
  <si>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</si>
  <si>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</si>
  <si>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</si>
  <si>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</si>
  <si>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</si>
  <si>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</si>
  <si>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</si>
  <si>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</si>
  <si>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</si>
  <si>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</si>
  <si>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</si>
  <si>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</si>
  <si>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</si>
  <si>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</si>
  <si>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</si>
  <si>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</si>
  <si>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</si>
  <si>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</si>
  <si>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</si>
  <si>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</si>
  <si>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</si>
  <si>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</si>
  <si>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</si>
  <si>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</si>
  <si>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</si>
  <si>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</si>
  <si>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</si>
  <si>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</si>
  <si>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</si>
  <si>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</si>
  <si>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</si>
  <si>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</si>
  <si>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</si>
  <si>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</si>
  <si>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</si>
  <si>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</si>
  <si>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</si>
  <si>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</si>
  <si>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</si>
  <si>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</si>
  <si>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</si>
  <si>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</si>
  <si>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</si>
  <si>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</si>
  <si>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</si>
  <si>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</si>
  <si>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</si>
  <si>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</si>
  <si>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</si>
  <si>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</si>
  <si>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</si>
  <si>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</si>
  <si>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</si>
  <si>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</si>
  <si>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</si>
  <si>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</si>
  <si>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</si>
  <si>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</si>
  <si>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</si>
  <si>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</si>
  <si>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</si>
  <si>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</si>
  <si>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</si>
  <si>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</si>
  <si>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</si>
  <si>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</si>
  <si>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</si>
  <si>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</si>
  <si>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</si>
  <si>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</si>
  <si>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</si>
  <si>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</si>
  <si>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</si>
  <si>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</si>
  <si>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</si>
  <si>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</si>
  <si>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</si>
  <si>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</si>
  <si>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</si>
  <si>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</si>
  <si>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</si>
  <si>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</si>
  <si>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</si>
  <si>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</si>
  <si>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</si>
  <si>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</si>
  <si>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</si>
  <si>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</si>
  <si>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</si>
  <si>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</si>
  <si>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</si>
  <si>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</si>
  <si>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</si>
  <si>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</si>
  <si>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</si>
  <si>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</si>
  <si>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</si>
  <si>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</si>
  <si>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</si>
  <si>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</si>
  <si>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</si>
  <si>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</si>
  <si>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</si>
  <si>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</si>
  <si>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</si>
  <si>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</si>
  <si>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</si>
  <si>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</si>
  <si>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</si>
  <si>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</si>
  <si>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</si>
  <si>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</si>
  <si>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</si>
  <si>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</si>
  <si>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</si>
  <si>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</si>
  <si>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</si>
  <si>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</si>
  <si>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</si>
  <si>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</si>
  <si>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</si>
  <si>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</si>
  <si>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</si>
  <si>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</si>
  <si>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</si>
  <si>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</si>
  <si>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</si>
  <si>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</si>
  <si>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</si>
  <si>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</si>
  <si>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</si>
  <si>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</si>
  <si>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</si>
  <si>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</si>
  <si>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</si>
  <si>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</si>
  <si>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</si>
  <si>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</si>
  <si>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</si>
  <si>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</si>
  <si>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</si>
  <si>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</si>
  <si>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</si>
  <si>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</si>
  <si>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</si>
  <si>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</si>
  <si>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</si>
  <si>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</si>
  <si>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</si>
  <si>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</si>
  <si>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</si>
  <si>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</si>
  <si>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</si>
  <si>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</si>
  <si>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</si>
  <si>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</si>
  <si>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</si>
  <si>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</si>
  <si>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</si>
  <si>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</si>
  <si>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</si>
  <si>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</si>
  <si>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</si>
  <si>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</si>
  <si>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</si>
  <si>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</si>
  <si>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</si>
  <si>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</si>
  <si>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</si>
  <si>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</si>
  <si>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</si>
  <si>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</si>
  <si>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</si>
  <si>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</si>
  <si>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</si>
  <si>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</si>
  <si>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</si>
  <si>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</si>
  <si>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</si>
  <si>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</si>
  <si>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</si>
  <si>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</si>
  <si>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</si>
  <si>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</si>
  <si>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</si>
  <si>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</si>
  <si>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</si>
  <si>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</si>
  <si>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</si>
  <si>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</si>
  <si>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</si>
  <si>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</si>
  <si>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</si>
  <si>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</si>
  <si>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</si>
  <si>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</si>
  <si>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</si>
  <si>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</si>
  <si>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</si>
  <si>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</si>
  <si>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</si>
  <si>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</si>
  <si>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</si>
  <si>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</si>
  <si>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</si>
  <si>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</si>
  <si>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</si>
  <si>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</si>
  <si>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</si>
  <si>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</si>
  <si>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</si>
  <si>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</si>
  <si>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</si>
  <si>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</si>
  <si>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</si>
  <si>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</si>
  <si>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</si>
  <si>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</si>
  <si>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</si>
  <si>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</si>
  <si>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</si>
  <si>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</si>
  <si>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</si>
  <si>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</si>
  <si>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</si>
  <si>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</si>
  <si>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</si>
  <si>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</si>
  <si>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</si>
  <si>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</si>
  <si>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</si>
  <si>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</si>
  <si>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</si>
  <si>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</si>
  <si>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</si>
  <si>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</si>
  <si>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</si>
  <si>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</si>
  <si>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</si>
  <si>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</si>
  <si>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</si>
  <si>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</si>
  <si>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</si>
  <si>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</si>
  <si>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</si>
  <si>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</si>
  <si>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</si>
  <si>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</si>
  <si>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</si>
  <si>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</si>
  <si>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</si>
  <si>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</si>
  <si>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</si>
  <si>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</si>
  <si>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</si>
  <si>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</si>
  <si>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</si>
  <si>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</si>
  <si>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</si>
  <si>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</si>
  <si>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</si>
  <si>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</si>
  <si>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</si>
  <si>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</si>
  <si>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</si>
  <si>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</si>
  <si>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</si>
  <si>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</si>
  <si>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</si>
  <si>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</si>
  <si>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</si>
  <si>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</si>
  <si>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</si>
  <si>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</si>
  <si>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</si>
  <si>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</si>
  <si>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</si>
  <si>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</si>
  <si>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</si>
  <si>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</si>
  <si>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</si>
  <si>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</si>
  <si>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</si>
  <si>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</si>
  <si>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</si>
  <si>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</si>
  <si>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</si>
  <si>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</si>
  <si>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</si>
  <si>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</si>
  <si>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</si>
  <si>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</si>
  <si>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</si>
  <si>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</si>
  <si>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</si>
  <si>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</si>
  <si>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</si>
  <si>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</si>
  <si>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</si>
  <si>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</si>
  <si>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</si>
  <si>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</si>
  <si>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</si>
  <si>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</si>
  <si>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</si>
  <si>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</si>
  <si>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</si>
  <si>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</si>
  <si>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</si>
  <si>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</si>
  <si>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</si>
  <si>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</si>
  <si>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</si>
  <si>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</si>
  <si>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</si>
  <si>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</si>
  <si>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</si>
  <si>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</si>
  <si>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</si>
  <si>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</si>
  <si>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</si>
  <si>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</si>
  <si>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</si>
  <si>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</si>
  <si>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</si>
  <si>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</si>
  <si>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</si>
  <si>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</si>
  <si>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</si>
  <si>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</si>
  <si>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</si>
  <si>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</si>
  <si>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</si>
  <si>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</si>
  <si>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</si>
  <si>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</si>
  <si>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</si>
  <si>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</si>
  <si>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</si>
  <si>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</si>
  <si>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</si>
  <si>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</si>
  <si>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</si>
  <si>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</si>
  <si>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</si>
  <si>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</si>
  <si>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</si>
  <si>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</si>
  <si>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</si>
  <si>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</si>
  <si>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</si>
  <si>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</si>
  <si>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</si>
  <si>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</si>
  <si>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</si>
  <si>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</si>
  <si>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</si>
  <si>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</si>
  <si>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</si>
  <si>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</si>
  <si>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</si>
  <si>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</si>
  <si>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</si>
  <si>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</si>
  <si>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</si>
  <si>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</si>
  <si>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</si>
  <si>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</si>
  <si>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</si>
  <si>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</si>
  <si>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</si>
  <si>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</si>
  <si>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</si>
  <si>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</si>
  <si>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</si>
  <si>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</si>
  <si>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</si>
  <si>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</si>
  <si>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</si>
  <si>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</si>
  <si>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</si>
  <si>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</si>
  <si>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</si>
  <si>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</si>
  <si>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</si>
  <si>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</si>
  <si>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</si>
  <si>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</si>
  <si>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</si>
  <si>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</si>
  <si>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</si>
  <si>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</si>
  <si>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</si>
  <si>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</si>
  <si>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</si>
  <si>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</si>
  <si>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</si>
  <si>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</si>
  <si>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</si>
  <si>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</si>
  <si>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</si>
  <si>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</si>
  <si>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</si>
  <si>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</si>
  <si>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</si>
  <si>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</si>
  <si>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</si>
  <si>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</si>
  <si>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</si>
  <si>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</si>
  <si>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</si>
  <si>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</si>
  <si>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</si>
  <si>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</si>
  <si>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</si>
  <si>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</si>
  <si>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</si>
  <si>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</si>
  <si>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</si>
  <si>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</si>
  <si>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</si>
  <si>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</si>
  <si>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</si>
  <si>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</si>
  <si>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</si>
  <si>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</si>
  <si>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</si>
  <si>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</si>
  <si>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</si>
  <si>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</si>
  <si>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</si>
  <si>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</si>
  <si>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</si>
  <si>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</si>
  <si>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</si>
  <si>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</si>
  <si>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</si>
  <si>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</si>
  <si>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</si>
  <si>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</si>
  <si>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</si>
  <si>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</si>
  <si>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</si>
  <si>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</si>
  <si>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</si>
  <si>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</si>
  <si>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</si>
  <si>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</si>
  <si>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</si>
  <si>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</si>
  <si>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</si>
  <si>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</si>
  <si>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</si>
  <si>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</si>
  <si>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</si>
  <si>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</si>
  <si>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</si>
  <si>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</si>
  <si>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</si>
  <si>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</si>
  <si>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</si>
  <si>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</si>
  <si>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</si>
  <si>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</si>
  <si>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</si>
  <si>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</si>
  <si>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</si>
  <si>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</si>
  <si>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</si>
  <si>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</si>
  <si>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</si>
  <si>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</si>
  <si>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</si>
  <si>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</si>
  <si>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</si>
  <si>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</si>
  <si>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</si>
  <si>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</si>
  <si>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</si>
  <si>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</si>
  <si>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</si>
  <si>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</si>
  <si>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</si>
  <si>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</si>
  <si>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</si>
  <si>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</si>
  <si>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</si>
  <si>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</si>
  <si>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</si>
  <si>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</si>
  <si>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</si>
  <si>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</si>
  <si>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</si>
  <si>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</si>
  <si>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</si>
  <si>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</si>
  <si>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</si>
  <si>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</si>
  <si>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</si>
  <si>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</si>
  <si>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</si>
  <si>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</si>
  <si>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</si>
  <si>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</si>
  <si>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</si>
  <si>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</si>
  <si>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</si>
  <si>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</si>
  <si>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</si>
  <si>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</si>
  <si>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</si>
  <si>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</si>
  <si>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</si>
  <si>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</si>
  <si>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</si>
  <si>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</si>
  <si>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</si>
  <si>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</si>
  <si>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</si>
  <si>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</si>
  <si>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</si>
  <si>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</si>
  <si>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</si>
  <si>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</si>
  <si>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</si>
  <si>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</si>
  <si>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</si>
  <si>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</si>
  <si>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</si>
  <si>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</si>
  <si>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</si>
  <si>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</si>
  <si>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</si>
  <si>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</si>
  <si>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</si>
  <si>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</si>
  <si>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</si>
  <si>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</si>
  <si>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</si>
  <si>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</si>
  <si>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</si>
  <si>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</si>
  <si>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</si>
  <si>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</si>
  <si>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</si>
  <si>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</si>
  <si>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</si>
  <si>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</si>
  <si>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</si>
  <si>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</si>
  <si>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</si>
  <si>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</si>
  <si>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</si>
  <si>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</si>
  <si>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</si>
  <si>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</si>
  <si>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</si>
  <si>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</si>
  <si>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</si>
  <si>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</si>
  <si>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</si>
  <si>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</si>
  <si>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</si>
  <si>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</si>
  <si>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</si>
  <si>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</si>
  <si>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</si>
  <si>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</si>
  <si>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</si>
  <si>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</si>
  <si>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</si>
  <si>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</si>
  <si>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</si>
  <si>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</si>
  <si>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</si>
  <si>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</si>
  <si>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</si>
  <si>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</si>
  <si>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</si>
  <si>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</si>
  <si>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</si>
  <si>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</si>
  <si>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</si>
  <si>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</si>
  <si>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</si>
  <si>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</si>
  <si>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</si>
  <si>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</si>
  <si>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</si>
  <si>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</si>
  <si>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</si>
  <si>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</si>
  <si>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</si>
  <si>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</si>
  <si>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</si>
  <si>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</si>
  <si>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</si>
  <si>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</si>
  <si>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</si>
  <si>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</si>
  <si>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</si>
  <si>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</si>
  <si>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</si>
  <si>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</si>
  <si>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</si>
  <si>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</si>
  <si>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</si>
  <si>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</si>
  <si>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</si>
  <si>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</si>
  <si>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</si>
  <si>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</si>
  <si>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</si>
  <si>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</si>
  <si>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</si>
  <si>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</si>
  <si>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</si>
  <si>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</si>
  <si>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</si>
  <si>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</si>
  <si>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</si>
  <si>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</si>
  <si>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</si>
  <si>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</si>
  <si>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</si>
  <si>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</si>
  <si>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</si>
  <si>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</si>
  <si>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</si>
  <si>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</si>
  <si>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</si>
  <si>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</si>
  <si>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</si>
  <si>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</si>
  <si>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</si>
  <si>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</si>
  <si>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</si>
  <si>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</si>
  <si>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</si>
  <si>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</si>
  <si>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</si>
  <si>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</si>
  <si>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</si>
  <si>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</si>
  <si>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</si>
  <si>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</si>
  <si>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</si>
  <si>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</si>
  <si>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</si>
  <si>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</si>
  <si>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</si>
  <si>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</si>
  <si>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</si>
  <si>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</si>
  <si>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</si>
  <si>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</si>
  <si>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</si>
  <si>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</si>
  <si>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</si>
  <si>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</si>
  <si>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</si>
  <si>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</si>
  <si>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</si>
  <si>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</si>
  <si>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</si>
  <si>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</si>
  <si>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</si>
  <si>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</si>
  <si>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</si>
  <si>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</si>
  <si>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</si>
  <si>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</si>
  <si>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</si>
  <si>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</si>
  <si>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</si>
  <si>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</si>
  <si>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</si>
  <si>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</si>
  <si>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</si>
  <si>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</si>
  <si>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</si>
  <si>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</si>
  <si>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</si>
  <si>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</si>
  <si>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</si>
  <si>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</si>
  <si>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</si>
  <si>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</si>
  <si>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</si>
  <si>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</si>
  <si>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</si>
  <si>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</si>
  <si>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</si>
  <si>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</si>
  <si>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</si>
  <si>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</si>
  <si>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</si>
  <si>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</si>
  <si>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</si>
  <si>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</si>
  <si>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</si>
  <si>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</si>
  <si>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</si>
  <si>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</si>
  <si>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</si>
  <si>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</si>
  <si>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</si>
  <si>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</si>
  <si>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</si>
  <si>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</si>
  <si>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</si>
  <si>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</si>
  <si>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</si>
  <si>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state</t>
  </si>
  <si>
    <t>sales</t>
  </si>
  <si>
    <t>Sum of Quantity</t>
  </si>
  <si>
    <t>Count of Order ID</t>
  </si>
  <si>
    <t>Sum of Profit Margin</t>
  </si>
  <si>
    <t>[Green]↑0.00%[Red]↓0.00%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</si>
</sst>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Green]\▲0.00%;[Red]\ \▼0.00%"/>
    <numFmt numFmtId="165" formatCode="&quot;$&quot;0.00,&quot;k&quot;"/>
    <numFmt numFmtId="166"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
      <sz val="11"/>
      <color theme="1"/>
      <name val="Arial Rounded MT Bold"/>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1">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165" fontId="0" fillId="0" borderId="6" xfId="0" applyNumberFormat="1" applyFont="1" applyBorder="1" applyAlignment="1"/>
    <xf numFmtId="44" fontId="0" fillId="0" borderId="0" xfId="1" applyFont="1" applyAlignment="1"/>
    <xf numFmtId="44" fontId="0" fillId="0" borderId="0" xfId="1" applyNumberFormat="1" applyFont="1" applyAlignment="1"/>
    <xf numFmtId="166"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6" fillId="0" borderId="0" xfId="0" applyFont="1" applyAlignment="1"/>
    <xf numFmtId="164" fontId="7" fillId="0" borderId="0" xfId="0" applyNumberFormat="1" applyFont="1" applyAlignment="1"/>
  </cellXfs>
  <cellStyles count="3">
    <cellStyle name="Currency" xfId="1" builtinId="4"/>
    <cellStyle name="Normal" xfId="0" builtinId="0"/>
    <cellStyle name="Percent" xfId="2" builtinId="5"/>
  </cellStyles>
  <dxfs count="25">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ont>
        <b/>
        <i val="0"/>
        <color theme="0"/>
      </font>
      <border>
        <left style="thin">
          <color theme="4"/>
        </left>
        <right style="thin">
          <color theme="4"/>
        </right>
        <top style="thin">
          <color theme="4"/>
        </top>
        <bottom style="thin">
          <color theme="4"/>
        </bottom>
        <vertical/>
        <horizontal/>
      </border>
    </dxf>
    <dxf>
      <font>
        <color theme="0"/>
      </font>
      <fill>
        <patternFill>
          <bgColor theme="1" tint="0.24994659260841701"/>
        </patternFill>
      </fill>
      <border diagonalUp="0" diagonalDown="0">
        <left style="thin">
          <color auto="1"/>
        </left>
        <right style="thin">
          <color auto="1"/>
        </right>
        <top style="thin">
          <color auto="1"/>
        </top>
        <bottom style="thin">
          <color auto="1"/>
        </bottom>
        <vertical/>
        <horizontal/>
      </border>
    </dxf>
    <dxf>
      <numFmt numFmtId="165" formatCode="&quot;$&quot;0.00,&quot;k&quot;"/>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C" pivot="0" table="0" count="10">
      <tableStyleElement type="wholeTable" dxfId="19"/>
      <tableStyleElement type="headerRow" dxfId="18"/>
    </tableStyle>
    <tableStyle name="Data-style" pivot="0" count="3">
      <tableStyleElement type="headerRow" dxfId="24"/>
      <tableStyleElement type="firstRowStripe" dxfId="23"/>
      <tableStyleElement type="secondRowStripe" dxfId="22"/>
    </tableStyle>
  </tableStyles>
  <extLst>
    <ext xmlns:x14="http://schemas.microsoft.com/office/spreadsheetml/2009/9/main" uri="{46F421CA-312F-682f-3DD2-61675219B42D}">
      <x14:dxfs count="8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1" tint="0.14996795556505021"/>
            </patternFill>
          </fill>
          <border diagonalUp="0" diagonalDown="0">
            <left style="medium">
              <color auto="1"/>
            </left>
            <right style="medium">
              <color auto="1"/>
            </right>
            <top style="medium">
              <color auto="1"/>
            </top>
            <bottom style="medium">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1" tint="0.14996795556505021"/>
            </patternFill>
          </fill>
          <border diagonalUp="0" diagonalDown="0">
            <left style="medium">
              <color auto="1"/>
            </left>
            <right style="medium">
              <color auto="1"/>
            </right>
            <top style="medium">
              <color auto="1"/>
            </top>
            <bottom style="medium">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3EE-42BE-A8D8-73CAB060183F}"/>
            </c:ext>
          </c:extLst>
        </c:ser>
        <c:dLbls>
          <c:showLegendKey val="0"/>
          <c:showVal val="0"/>
          <c:showCatName val="0"/>
          <c:showSerName val="0"/>
          <c:showPercent val="0"/>
          <c:showBubbleSize val="0"/>
        </c:dLbls>
        <c:axId val="1096967295"/>
        <c:axId val="10969668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3EE-42BE-A8D8-73CAB060183F}"/>
            </c:ext>
          </c:extLst>
        </c:ser>
        <c:dLbls>
          <c:showLegendKey val="0"/>
          <c:showVal val="0"/>
          <c:showCatName val="0"/>
          <c:showSerName val="0"/>
          <c:showPercent val="0"/>
          <c:showBubbleSize val="0"/>
        </c:dLbls>
        <c:gapWidth val="219"/>
        <c:overlap val="-27"/>
        <c:axId val="1096969375"/>
        <c:axId val="1096964383"/>
      </c:barChart>
      <c:catAx>
        <c:axId val="109696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964383"/>
        <c:crosses val="autoZero"/>
        <c:auto val="1"/>
        <c:lblAlgn val="ctr"/>
        <c:lblOffset val="100"/>
        <c:noMultiLvlLbl val="0"/>
      </c:catAx>
      <c:valAx>
        <c:axId val="10969643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969375"/>
        <c:crosses val="autoZero"/>
        <c:crossBetween val="between"/>
      </c:valAx>
      <c:valAx>
        <c:axId val="1096966879"/>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967295"/>
        <c:crosses val="max"/>
        <c:crossBetween val="between"/>
      </c:valAx>
      <c:catAx>
        <c:axId val="1096967295"/>
        <c:scaling>
          <c:orientation val="minMax"/>
        </c:scaling>
        <c:delete val="1"/>
        <c:axPos val="b"/>
        <c:numFmt formatCode="General" sourceLinked="1"/>
        <c:majorTickMark val="out"/>
        <c:minorTickMark val="none"/>
        <c:tickLblPos val="nextTo"/>
        <c:crossAx val="109696687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63-4DC0-A548-EA070009F9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63-4DC0-A548-EA070009F9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63-4DC0-A548-EA070009F9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6DD-4C62-A70F-20322BCBEFC6}"/>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5!PivotTable18</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B3A-4BC1-AB70-EBDB6852981A}"/>
            </c:ext>
          </c:extLst>
        </c:ser>
        <c:dLbls>
          <c:showLegendKey val="0"/>
          <c:showVal val="0"/>
          <c:showCatName val="0"/>
          <c:showSerName val="0"/>
          <c:showPercent val="0"/>
          <c:showBubbleSize val="0"/>
        </c:dLbls>
        <c:gapWidth val="182"/>
        <c:axId val="1086569135"/>
        <c:axId val="1086572047"/>
      </c:barChart>
      <c:catAx>
        <c:axId val="108656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572047"/>
        <c:crosses val="autoZero"/>
        <c:auto val="1"/>
        <c:lblAlgn val="ctr"/>
        <c:lblOffset val="100"/>
        <c:noMultiLvlLbl val="0"/>
      </c:catAx>
      <c:valAx>
        <c:axId val="1086572047"/>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569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9B8-4A31-A4A9-A498C49EA116}"/>
            </c:ext>
          </c:extLst>
        </c:ser>
        <c:dLbls>
          <c:showLegendKey val="0"/>
          <c:showVal val="0"/>
          <c:showCatName val="0"/>
          <c:showSerName val="0"/>
          <c:showPercent val="0"/>
          <c:showBubbleSize val="0"/>
        </c:dLbls>
        <c:smooth val="0"/>
        <c:axId val="1744768767"/>
        <c:axId val="1744776671"/>
      </c:lineChart>
      <c:catAx>
        <c:axId val="1744768767"/>
        <c:scaling>
          <c:orientation val="minMax"/>
        </c:scaling>
        <c:delete val="1"/>
        <c:axPos val="b"/>
        <c:numFmt formatCode="General" sourceLinked="1"/>
        <c:majorTickMark val="none"/>
        <c:minorTickMark val="none"/>
        <c:tickLblPos val="nextTo"/>
        <c:crossAx val="1744776671"/>
        <c:crosses val="autoZero"/>
        <c:auto val="1"/>
        <c:lblAlgn val="ctr"/>
        <c:lblOffset val="100"/>
        <c:noMultiLvlLbl val="0"/>
      </c:catAx>
      <c:valAx>
        <c:axId val="1744776671"/>
        <c:scaling>
          <c:orientation val="minMax"/>
        </c:scaling>
        <c:delete val="1"/>
        <c:axPos val="l"/>
        <c:numFmt formatCode="General" sourceLinked="1"/>
        <c:majorTickMark val="none"/>
        <c:minorTickMark val="none"/>
        <c:tickLblPos val="nextTo"/>
        <c:crossAx val="1744768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Analysis.xlsx]kpi!PivotTable24</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5.4560940166625674E-2"/>
          <c:y val="0.23655913978494625"/>
          <c:w val="0.84995741454177942"/>
          <c:h val="0.526881720430107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BE1-42E4-A41B-530FAD2BB512}"/>
            </c:ext>
          </c:extLst>
        </c:ser>
        <c:dLbls>
          <c:showLegendKey val="0"/>
          <c:showVal val="0"/>
          <c:showCatName val="0"/>
          <c:showSerName val="0"/>
          <c:showPercent val="0"/>
          <c:showBubbleSize val="0"/>
        </c:dLbls>
        <c:smooth val="0"/>
        <c:axId val="1744778751"/>
        <c:axId val="1744780831"/>
      </c:lineChart>
      <c:catAx>
        <c:axId val="1744778751"/>
        <c:scaling>
          <c:orientation val="minMax"/>
        </c:scaling>
        <c:delete val="1"/>
        <c:axPos val="b"/>
        <c:numFmt formatCode="General" sourceLinked="1"/>
        <c:majorTickMark val="none"/>
        <c:minorTickMark val="none"/>
        <c:tickLblPos val="nextTo"/>
        <c:crossAx val="1744780831"/>
        <c:crosses val="autoZero"/>
        <c:auto val="1"/>
        <c:lblAlgn val="ctr"/>
        <c:lblOffset val="100"/>
        <c:noMultiLvlLbl val="0"/>
      </c:catAx>
      <c:valAx>
        <c:axId val="1744780831"/>
        <c:scaling>
          <c:orientation val="minMax"/>
        </c:scaling>
        <c:delete val="1"/>
        <c:axPos val="l"/>
        <c:numFmt formatCode="General" sourceLinked="1"/>
        <c:majorTickMark val="none"/>
        <c:minorTickMark val="none"/>
        <c:tickLblPos val="nextTo"/>
        <c:crossAx val="17447787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Analysis.xlsx]kpi!PivotTable25</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A07-43F7-9FFA-4EC4CBAD1600}"/>
            </c:ext>
          </c:extLst>
        </c:ser>
        <c:dLbls>
          <c:showLegendKey val="0"/>
          <c:showVal val="0"/>
          <c:showCatName val="0"/>
          <c:showSerName val="0"/>
          <c:showPercent val="0"/>
          <c:showBubbleSize val="0"/>
        </c:dLbls>
        <c:smooth val="0"/>
        <c:axId val="1744787071"/>
        <c:axId val="1744774591"/>
      </c:lineChart>
      <c:catAx>
        <c:axId val="1744787071"/>
        <c:scaling>
          <c:orientation val="minMax"/>
        </c:scaling>
        <c:delete val="1"/>
        <c:axPos val="b"/>
        <c:numFmt formatCode="General" sourceLinked="1"/>
        <c:majorTickMark val="none"/>
        <c:minorTickMark val="none"/>
        <c:tickLblPos val="nextTo"/>
        <c:crossAx val="1744774591"/>
        <c:crosses val="autoZero"/>
        <c:auto val="1"/>
        <c:lblAlgn val="ctr"/>
        <c:lblOffset val="100"/>
        <c:noMultiLvlLbl val="0"/>
      </c:catAx>
      <c:valAx>
        <c:axId val="1744774591"/>
        <c:scaling>
          <c:orientation val="minMax"/>
        </c:scaling>
        <c:delete val="1"/>
        <c:axPos val="l"/>
        <c:numFmt formatCode="General" sourceLinked="1"/>
        <c:majorTickMark val="none"/>
        <c:minorTickMark val="none"/>
        <c:tickLblPos val="nextTo"/>
        <c:crossAx val="1744787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Analysis.xlsx]kpi!PivotTable26</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6.0453416490718843E-2"/>
          <c:y val="0.1875"/>
          <c:w val="0.85222498191157614"/>
          <c:h val="0.54166666666666663"/>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6E0-4009-9813-CB05BBA80844}"/>
            </c:ext>
          </c:extLst>
        </c:ser>
        <c:dLbls>
          <c:showLegendKey val="0"/>
          <c:showVal val="0"/>
          <c:showCatName val="0"/>
          <c:showSerName val="0"/>
          <c:showPercent val="0"/>
          <c:showBubbleSize val="0"/>
        </c:dLbls>
        <c:smooth val="0"/>
        <c:axId val="1744788319"/>
        <c:axId val="1744784991"/>
      </c:lineChart>
      <c:catAx>
        <c:axId val="1744788319"/>
        <c:scaling>
          <c:orientation val="minMax"/>
        </c:scaling>
        <c:delete val="1"/>
        <c:axPos val="b"/>
        <c:numFmt formatCode="General" sourceLinked="1"/>
        <c:majorTickMark val="none"/>
        <c:minorTickMark val="none"/>
        <c:tickLblPos val="nextTo"/>
        <c:crossAx val="1744784991"/>
        <c:crosses val="autoZero"/>
        <c:auto val="1"/>
        <c:lblAlgn val="ctr"/>
        <c:lblOffset val="100"/>
        <c:noMultiLvlLbl val="0"/>
      </c:catAx>
      <c:valAx>
        <c:axId val="1744784991"/>
        <c:scaling>
          <c:orientation val="minMax"/>
        </c:scaling>
        <c:delete val="1"/>
        <c:axPos val="l"/>
        <c:numFmt formatCode="General" sourceLinked="1"/>
        <c:majorTickMark val="none"/>
        <c:minorTickMark val="none"/>
        <c:tickLblPos val="nextTo"/>
        <c:crossAx val="17447883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Analysis.xlsx]kpi!PivotTable27</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0CE-48E5-A2D1-C8D0995E9412}"/>
            </c:ext>
          </c:extLst>
        </c:ser>
        <c:dLbls>
          <c:showLegendKey val="0"/>
          <c:showVal val="0"/>
          <c:showCatName val="0"/>
          <c:showSerName val="0"/>
          <c:showPercent val="0"/>
          <c:showBubbleSize val="0"/>
        </c:dLbls>
        <c:smooth val="0"/>
        <c:axId val="1744920639"/>
        <c:axId val="1744931455"/>
      </c:lineChart>
      <c:catAx>
        <c:axId val="1744920639"/>
        <c:scaling>
          <c:orientation val="minMax"/>
        </c:scaling>
        <c:delete val="1"/>
        <c:axPos val="b"/>
        <c:numFmt formatCode="General" sourceLinked="1"/>
        <c:majorTickMark val="none"/>
        <c:minorTickMark val="none"/>
        <c:tickLblPos val="nextTo"/>
        <c:crossAx val="1744931455"/>
        <c:crosses val="autoZero"/>
        <c:auto val="1"/>
        <c:lblAlgn val="ctr"/>
        <c:lblOffset val="100"/>
        <c:noMultiLvlLbl val="0"/>
      </c:catAx>
      <c:valAx>
        <c:axId val="1744931455"/>
        <c:scaling>
          <c:orientation val="minMax"/>
        </c:scaling>
        <c:delete val="1"/>
        <c:axPos val="l"/>
        <c:numFmt formatCode="General" sourceLinked="1"/>
        <c:majorTickMark val="none"/>
        <c:minorTickMark val="none"/>
        <c:tickLblPos val="nextTo"/>
        <c:crossAx val="1744920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3492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8D7-4D7E-BDF7-44FE37B336FB}"/>
            </c:ext>
          </c:extLst>
        </c:ser>
        <c:dLbls>
          <c:showLegendKey val="0"/>
          <c:showVal val="0"/>
          <c:showCatName val="0"/>
          <c:showSerName val="0"/>
          <c:showPercent val="0"/>
          <c:showBubbleSize val="0"/>
        </c:dLbls>
        <c:smooth val="0"/>
        <c:axId val="1744768767"/>
        <c:axId val="1744776671"/>
      </c:lineChart>
      <c:catAx>
        <c:axId val="1744768767"/>
        <c:scaling>
          <c:orientation val="minMax"/>
        </c:scaling>
        <c:delete val="1"/>
        <c:axPos val="b"/>
        <c:numFmt formatCode="General" sourceLinked="1"/>
        <c:majorTickMark val="none"/>
        <c:minorTickMark val="none"/>
        <c:tickLblPos val="nextTo"/>
        <c:crossAx val="1744776671"/>
        <c:crosses val="autoZero"/>
        <c:auto val="1"/>
        <c:lblAlgn val="ctr"/>
        <c:lblOffset val="100"/>
        <c:noMultiLvlLbl val="0"/>
      </c:catAx>
      <c:valAx>
        <c:axId val="1744776671"/>
        <c:scaling>
          <c:orientation val="minMax"/>
        </c:scaling>
        <c:delete val="1"/>
        <c:axPos val="l"/>
        <c:numFmt formatCode="General" sourceLinked="1"/>
        <c:majorTickMark val="none"/>
        <c:minorTickMark val="none"/>
        <c:tickLblPos val="nextTo"/>
        <c:crossAx val="174476876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Analysis.xlsx]kpi!PivotTable26</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6.0453416490718843E-2"/>
          <c:y val="0.1875"/>
          <c:w val="0.85222498191157614"/>
          <c:h val="0.54166666666666663"/>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281-4FC9-946E-B785D66468A4}"/>
            </c:ext>
          </c:extLst>
        </c:ser>
        <c:dLbls>
          <c:showLegendKey val="0"/>
          <c:showVal val="0"/>
          <c:showCatName val="0"/>
          <c:showSerName val="0"/>
          <c:showPercent val="0"/>
          <c:showBubbleSize val="0"/>
        </c:dLbls>
        <c:smooth val="0"/>
        <c:axId val="1744788319"/>
        <c:axId val="1744784991"/>
      </c:lineChart>
      <c:catAx>
        <c:axId val="1744788319"/>
        <c:scaling>
          <c:orientation val="minMax"/>
        </c:scaling>
        <c:delete val="1"/>
        <c:axPos val="b"/>
        <c:numFmt formatCode="General" sourceLinked="1"/>
        <c:majorTickMark val="none"/>
        <c:minorTickMark val="none"/>
        <c:tickLblPos val="nextTo"/>
        <c:crossAx val="1744784991"/>
        <c:crosses val="autoZero"/>
        <c:auto val="1"/>
        <c:lblAlgn val="ctr"/>
        <c:lblOffset val="100"/>
        <c:noMultiLvlLbl val="0"/>
      </c:catAx>
      <c:valAx>
        <c:axId val="1744784991"/>
        <c:scaling>
          <c:orientation val="minMax"/>
        </c:scaling>
        <c:delete val="1"/>
        <c:axPos val="l"/>
        <c:numFmt formatCode="General" sourceLinked="1"/>
        <c:majorTickMark val="none"/>
        <c:minorTickMark val="none"/>
        <c:tickLblPos val="nextTo"/>
        <c:crossAx val="17447883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Analysis.xlsx]kpi!PivotTable24</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5.4560940166625674E-2"/>
          <c:y val="0.23655913978494625"/>
          <c:w val="0.84995741454177942"/>
          <c:h val="0.526881720430107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B26-40C3-87BB-A61E13CF6460}"/>
            </c:ext>
          </c:extLst>
        </c:ser>
        <c:dLbls>
          <c:showLegendKey val="0"/>
          <c:showVal val="0"/>
          <c:showCatName val="0"/>
          <c:showSerName val="0"/>
          <c:showPercent val="0"/>
          <c:showBubbleSize val="0"/>
        </c:dLbls>
        <c:smooth val="0"/>
        <c:axId val="1744778751"/>
        <c:axId val="1744780831"/>
      </c:lineChart>
      <c:catAx>
        <c:axId val="1744778751"/>
        <c:scaling>
          <c:orientation val="minMax"/>
        </c:scaling>
        <c:delete val="1"/>
        <c:axPos val="b"/>
        <c:numFmt formatCode="General" sourceLinked="1"/>
        <c:majorTickMark val="none"/>
        <c:minorTickMark val="none"/>
        <c:tickLblPos val="nextTo"/>
        <c:crossAx val="1744780831"/>
        <c:crosses val="autoZero"/>
        <c:auto val="1"/>
        <c:lblAlgn val="ctr"/>
        <c:lblOffset val="100"/>
        <c:noMultiLvlLbl val="0"/>
      </c:catAx>
      <c:valAx>
        <c:axId val="1744780831"/>
        <c:scaling>
          <c:orientation val="minMax"/>
        </c:scaling>
        <c:delete val="1"/>
        <c:axPos val="l"/>
        <c:numFmt formatCode="General" sourceLinked="1"/>
        <c:majorTickMark val="none"/>
        <c:minorTickMark val="none"/>
        <c:tickLblPos val="nextTo"/>
        <c:crossAx val="17447787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Analysis.xlsx]kpi!PivotTable26</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7.3887509044211916E-2"/>
          <c:y val="0.1875"/>
          <c:w val="0.85222498191157614"/>
          <c:h val="0.54166666666666663"/>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FFF-4174-888E-59C8538DC221}"/>
            </c:ext>
          </c:extLst>
        </c:ser>
        <c:dLbls>
          <c:showLegendKey val="0"/>
          <c:showVal val="0"/>
          <c:showCatName val="0"/>
          <c:showSerName val="0"/>
          <c:showPercent val="0"/>
          <c:showBubbleSize val="0"/>
        </c:dLbls>
        <c:smooth val="0"/>
        <c:axId val="1744788319"/>
        <c:axId val="1744784991"/>
      </c:lineChart>
      <c:catAx>
        <c:axId val="1744788319"/>
        <c:scaling>
          <c:orientation val="minMax"/>
        </c:scaling>
        <c:delete val="1"/>
        <c:axPos val="b"/>
        <c:numFmt formatCode="General" sourceLinked="1"/>
        <c:majorTickMark val="none"/>
        <c:minorTickMark val="none"/>
        <c:tickLblPos val="nextTo"/>
        <c:crossAx val="1744784991"/>
        <c:crosses val="autoZero"/>
        <c:auto val="1"/>
        <c:lblAlgn val="ctr"/>
        <c:lblOffset val="100"/>
        <c:noMultiLvlLbl val="0"/>
      </c:catAx>
      <c:valAx>
        <c:axId val="1744784991"/>
        <c:scaling>
          <c:orientation val="minMax"/>
        </c:scaling>
        <c:delete val="1"/>
        <c:axPos val="l"/>
        <c:numFmt formatCode="General" sourceLinked="1"/>
        <c:majorTickMark val="none"/>
        <c:minorTickMark val="none"/>
        <c:tickLblPos val="nextTo"/>
        <c:crossAx val="1744788319"/>
        <c:crosses val="autoZero"/>
        <c:crossBetween val="between"/>
      </c:valAx>
      <c:spPr>
        <a:noFill/>
        <a:ln>
          <a:noFill/>
        </a:ln>
        <a:effectLst/>
      </c:spPr>
    </c:plotArea>
    <c:plotVisOnly val="1"/>
    <c:dispBlanksAs val="gap"/>
    <c:showDLblsOverMax val="0"/>
  </c:chart>
  <c:spPr>
    <a:no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Analysis.xlsx]kpi!PivotTable27</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AEC-41F6-BE4B-6D5F96D62462}"/>
            </c:ext>
          </c:extLst>
        </c:ser>
        <c:dLbls>
          <c:showLegendKey val="0"/>
          <c:showVal val="0"/>
          <c:showCatName val="0"/>
          <c:showSerName val="0"/>
          <c:showPercent val="0"/>
          <c:showBubbleSize val="0"/>
        </c:dLbls>
        <c:smooth val="0"/>
        <c:axId val="1744920639"/>
        <c:axId val="1744931455"/>
      </c:lineChart>
      <c:catAx>
        <c:axId val="1744920639"/>
        <c:scaling>
          <c:orientation val="minMax"/>
        </c:scaling>
        <c:delete val="1"/>
        <c:axPos val="b"/>
        <c:numFmt formatCode="General" sourceLinked="1"/>
        <c:majorTickMark val="none"/>
        <c:minorTickMark val="none"/>
        <c:tickLblPos val="nextTo"/>
        <c:crossAx val="1744931455"/>
        <c:crosses val="autoZero"/>
        <c:auto val="1"/>
        <c:lblAlgn val="ctr"/>
        <c:lblOffset val="100"/>
        <c:noMultiLvlLbl val="0"/>
      </c:catAx>
      <c:valAx>
        <c:axId val="1744931455"/>
        <c:scaling>
          <c:orientation val="minMax"/>
        </c:scaling>
        <c:delete val="1"/>
        <c:axPos val="l"/>
        <c:numFmt formatCode="General" sourceLinked="1"/>
        <c:majorTickMark val="none"/>
        <c:minorTickMark val="none"/>
        <c:tickLblPos val="nextTo"/>
        <c:crossAx val="1744920639"/>
        <c:crosses val="autoZero"/>
        <c:crossBetween val="between"/>
      </c:valAx>
      <c:spPr>
        <a:noFill/>
        <a:ln>
          <a:noFill/>
        </a:ln>
        <a:effectLst/>
      </c:spPr>
    </c:plotArea>
    <c:plotVisOnly val="1"/>
    <c:dispBlanksAs val="gap"/>
    <c:showDLblsOverMax val="0"/>
  </c:chart>
  <c:spPr>
    <a:noFill/>
    <a:ln w="349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solidFill>
              <a:schemeClr val="accent1">
                <a:lumMod val="60000"/>
                <a:lumOff val="40000"/>
              </a:schemeClr>
            </a:solidFill>
          </a:ln>
          <a:effectLst/>
        </c:spPr>
        <c:marker>
          <c:symbol val="none"/>
        </c:marker>
      </c:pivotFmt>
      <c:pivotFmt>
        <c:idx val="9"/>
        <c:spPr>
          <a:solidFill>
            <a:schemeClr val="bg1">
              <a:lumMod val="95000"/>
              <a:alpha val="94000"/>
            </a:schemeClr>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solidFill>
                <a:schemeClr val="accent1">
                  <a:lumMod val="60000"/>
                  <a:lumOff val="40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D98-4A81-A8DC-18DE6A9A0B1D}"/>
            </c:ext>
          </c:extLst>
        </c:ser>
        <c:dLbls>
          <c:showLegendKey val="0"/>
          <c:showVal val="0"/>
          <c:showCatName val="0"/>
          <c:showSerName val="0"/>
          <c:showPercent val="0"/>
          <c:showBubbleSize val="0"/>
        </c:dLbls>
        <c:axId val="1096967295"/>
        <c:axId val="1096966879"/>
      </c:areaChart>
      <c:barChart>
        <c:barDir val="col"/>
        <c:grouping val="clustered"/>
        <c:varyColors val="0"/>
        <c:ser>
          <c:idx val="0"/>
          <c:order val="0"/>
          <c:tx>
            <c:strRef>
              <c:f>'combo chart'!$B$3</c:f>
              <c:strCache>
                <c:ptCount val="1"/>
                <c:pt idx="0">
                  <c:v>Sum of Sales</c:v>
                </c:pt>
              </c:strCache>
            </c:strRef>
          </c:tx>
          <c:spPr>
            <a:solidFill>
              <a:schemeClr val="bg1">
                <a:lumMod val="95000"/>
                <a:alpha val="94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D98-4A81-A8DC-18DE6A9A0B1D}"/>
            </c:ext>
          </c:extLst>
        </c:ser>
        <c:dLbls>
          <c:showLegendKey val="0"/>
          <c:showVal val="0"/>
          <c:showCatName val="0"/>
          <c:showSerName val="0"/>
          <c:showPercent val="0"/>
          <c:showBubbleSize val="0"/>
        </c:dLbls>
        <c:gapWidth val="66"/>
        <c:overlap val="-31"/>
        <c:axId val="1096969375"/>
        <c:axId val="1096964383"/>
      </c:barChart>
      <c:catAx>
        <c:axId val="109696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6964383"/>
        <c:crosses val="autoZero"/>
        <c:auto val="1"/>
        <c:lblAlgn val="ctr"/>
        <c:lblOffset val="100"/>
        <c:noMultiLvlLbl val="0"/>
      </c:catAx>
      <c:valAx>
        <c:axId val="10969643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6969375"/>
        <c:crosses val="autoZero"/>
        <c:crossBetween val="between"/>
      </c:valAx>
      <c:valAx>
        <c:axId val="10969668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Profit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6967295"/>
        <c:crosses val="max"/>
        <c:crossBetween val="between"/>
      </c:valAx>
      <c:catAx>
        <c:axId val="1096967295"/>
        <c:scaling>
          <c:orientation val="minMax"/>
        </c:scaling>
        <c:delete val="1"/>
        <c:axPos val="b"/>
        <c:numFmt formatCode="General" sourceLinked="1"/>
        <c:majorTickMark val="out"/>
        <c:minorTickMark val="none"/>
        <c:tickLblPos val="nextTo"/>
        <c:crossAx val="1096966879"/>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lumMod val="40000"/>
              <a:lumOff val="600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lumMod val="40000"/>
              <a:lumOff val="60000"/>
              <a:alpha val="80000"/>
            </a:schemeClr>
          </a:solidFill>
          <a:ln w="19050">
            <a:solidFill>
              <a:schemeClr val="lt1"/>
            </a:solidFill>
          </a:ln>
          <a:effectLst/>
        </c:spPr>
      </c:pivotFmt>
      <c:pivotFmt>
        <c:idx val="11"/>
        <c:spPr>
          <a:solidFill>
            <a:schemeClr val="accent1">
              <a:lumMod val="60000"/>
              <a:lumOff val="40000"/>
              <a:alpha val="69000"/>
            </a:schemeClr>
          </a:solidFill>
          <a:ln w="19050">
            <a:solidFill>
              <a:schemeClr val="lt1"/>
            </a:solidFill>
          </a:ln>
          <a:effectLst/>
        </c:spPr>
      </c:pivotFmt>
      <c:pivotFmt>
        <c:idx val="12"/>
        <c:spPr>
          <a:solidFill>
            <a:schemeClr val="accent1">
              <a:lumMod val="20000"/>
              <a:lumOff val="80000"/>
            </a:schemeClr>
          </a:solidFill>
          <a:ln w="19050">
            <a:solidFill>
              <a:schemeClr val="lt1"/>
            </a:solidFill>
          </a:ln>
          <a:effectLst/>
        </c:spPr>
      </c:pivotFmt>
    </c:pivotFmts>
    <c:plotArea>
      <c:layout>
        <c:manualLayout>
          <c:layoutTarget val="inner"/>
          <c:xMode val="edge"/>
          <c:yMode val="edge"/>
          <c:x val="0.27888970713193223"/>
          <c:y val="0.15954024315221141"/>
          <c:w val="0.48538605336203478"/>
          <c:h val="0.78910763555901553"/>
        </c:manualLayout>
      </c:layout>
      <c:doughnutChart>
        <c:varyColors val="1"/>
        <c:ser>
          <c:idx val="0"/>
          <c:order val="0"/>
          <c:tx>
            <c:strRef>
              <c:f>'pie chart'!$B$3</c:f>
              <c:strCache>
                <c:ptCount val="1"/>
                <c:pt idx="0">
                  <c:v>Total</c:v>
                </c:pt>
              </c:strCache>
            </c:strRef>
          </c:tx>
          <c:spPr>
            <a:solidFill>
              <a:schemeClr val="accent1">
                <a:lumMod val="40000"/>
                <a:lumOff val="60000"/>
              </a:schemeClr>
            </a:solidFill>
          </c:spPr>
          <c:explosion val="1"/>
          <c:dPt>
            <c:idx val="0"/>
            <c:bubble3D val="0"/>
            <c:spPr>
              <a:solidFill>
                <a:schemeClr val="accent1">
                  <a:lumMod val="40000"/>
                  <a:lumOff val="60000"/>
                  <a:alpha val="80000"/>
                </a:schemeClr>
              </a:solidFill>
              <a:ln w="19050">
                <a:solidFill>
                  <a:schemeClr val="lt1"/>
                </a:solidFill>
              </a:ln>
              <a:effectLst/>
            </c:spPr>
            <c:extLst>
              <c:ext xmlns:c16="http://schemas.microsoft.com/office/drawing/2014/chart" uri="{C3380CC4-5D6E-409C-BE32-E72D297353CC}">
                <c16:uniqueId val="{00000001-7F44-4ADE-B5F1-601FDE291784}"/>
              </c:ext>
            </c:extLst>
          </c:dPt>
          <c:dPt>
            <c:idx val="1"/>
            <c:bubble3D val="0"/>
            <c:spPr>
              <a:solidFill>
                <a:schemeClr val="accent1">
                  <a:lumMod val="60000"/>
                  <a:lumOff val="40000"/>
                  <a:alpha val="69000"/>
                </a:schemeClr>
              </a:solidFill>
              <a:ln w="19050">
                <a:solidFill>
                  <a:schemeClr val="lt1"/>
                </a:solidFill>
              </a:ln>
              <a:effectLst/>
            </c:spPr>
            <c:extLst>
              <c:ext xmlns:c16="http://schemas.microsoft.com/office/drawing/2014/chart" uri="{C3380CC4-5D6E-409C-BE32-E72D297353CC}">
                <c16:uniqueId val="{00000003-7F44-4ADE-B5F1-601FDE291784}"/>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7F44-4ADE-B5F1-601FDE29178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F44-4ADE-B5F1-601FDE291784}"/>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5!PivotTable18</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77782652535002"/>
          <c:y val="8.9979550102249492E-2"/>
          <c:w val="0.82831166632030229"/>
          <c:h val="0.82004089979550099"/>
        </c:manualLayout>
      </c:layout>
      <c:barChart>
        <c:barDir val="bar"/>
        <c:grouping val="clustered"/>
        <c:varyColors val="0"/>
        <c:ser>
          <c:idx val="0"/>
          <c:order val="0"/>
          <c:tx>
            <c:strRef>
              <c:f>'top 5'!$B$3</c:f>
              <c:strCache>
                <c:ptCount val="1"/>
                <c:pt idx="0">
                  <c:v>Total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0BD-473B-A4B4-971ED57F73E9}"/>
            </c:ext>
          </c:extLst>
        </c:ser>
        <c:dLbls>
          <c:dLblPos val="inEnd"/>
          <c:showLegendKey val="0"/>
          <c:showVal val="1"/>
          <c:showCatName val="0"/>
          <c:showSerName val="0"/>
          <c:showPercent val="0"/>
          <c:showBubbleSize val="0"/>
        </c:dLbls>
        <c:gapWidth val="90"/>
        <c:axId val="1086569135"/>
        <c:axId val="1086572047"/>
      </c:barChart>
      <c:catAx>
        <c:axId val="108656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6572047"/>
        <c:crosses val="autoZero"/>
        <c:auto val="1"/>
        <c:lblAlgn val="ctr"/>
        <c:lblOffset val="100"/>
        <c:noMultiLvlLbl val="0"/>
      </c:catAx>
      <c:valAx>
        <c:axId val="1086572047"/>
        <c:scaling>
          <c:orientation val="minMax"/>
        </c:scaling>
        <c:delete val="1"/>
        <c:axPos val="b"/>
        <c:numFmt formatCode="&quot;$&quot;0,&quot;k&quot;" sourceLinked="0"/>
        <c:majorTickMark val="none"/>
        <c:minorTickMark val="none"/>
        <c:tickLblPos val="nextTo"/>
        <c:crossAx val="10865691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3CFA330-3211-4753-A6C9-09DDA4AA5B2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2E80A5C9-2652-474C-B306-E60B07C17F7A}">
          <cx:tx>
            <cx:txData>
              <cx:f>_xlchart.v1.4</cx:f>
              <cx:v>sales</cx:v>
            </cx:txData>
          </cx:tx>
          <cx:dataLabels pos="inEnd">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23CFA330-3211-4753-A6C9-09DDA4AA5B28}">
          <cx:tx>
            <cx:txData>
              <cx:f>_xlchart.v1.7</cx:f>
              <cx:v>profit</cx:v>
            </cx:txData>
          </cx:tx>
          <cx:spPr>
            <a:gradFill>
              <a:gsLst>
                <a:gs pos="0">
                  <a:schemeClr val="bg1"/>
                </a:gs>
                <a:gs pos="100000">
                  <a:schemeClr val="accent5">
                    <a:lumMod val="75000"/>
                  </a:schemeClr>
                </a:gs>
              </a:gsLst>
              <a:lin ang="7200000" scaled="0"/>
            </a:gradFill>
          </cx:spPr>
          <cx:dataLabels pos="outEnd">
            <cx:numFmt formatCode="$0.00,&quot;k&quot;" sourceLinked="0"/>
            <cx:txPr>
              <a:bodyPr spcFirstLastPara="1" vertOverflow="ellipsis" wrap="square" lIns="0" tIns="0" rIns="0" bIns="0" anchor="ctr" anchorCtr="1">
                <a:spAutoFit/>
              </a:bodyPr>
              <a:lstStyle/>
              <a:p>
                <a:pPr>
                  <a:defRPr>
                    <a:solidFill>
                      <a:schemeClr val="bg1"/>
                    </a:solidFill>
                  </a:defRPr>
                </a:pPr>
                <a:endParaRPr lang="en-US">
                  <a:solidFill>
                    <a:schemeClr val="bg1"/>
                  </a:solidFill>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wrap="square" lIns="0" tIns="0" rIns="0" bIns="0" anchor="ctr" anchorCtr="1"/>
          <a:lstStyle/>
          <a:p>
            <a:pPr>
              <a:defRPr lang="en-US" sz="900" b="1" i="0" u="none" strike="noStrike" kern="1200" baseline="0">
                <a:solidFill>
                  <a:schemeClr val="bg1"/>
                </a:solidFill>
                <a:latin typeface="Calibri"/>
                <a:ea typeface="Calibri"/>
                <a:cs typeface="Calibri"/>
              </a:defRPr>
            </a:pPr>
            <a:endParaRPr lang="en-US" b="1">
              <a:solidFill>
                <a:schemeClr val="bg1"/>
              </a:solidFill>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2E80A5C9-2652-474C-B306-E60B07C17F7A}">
          <cx:tx>
            <cx:txData>
              <cx:f>_xlchart.v1.10</cx:f>
              <cx:v>sales</cx:v>
            </cx:txData>
          </cx:tx>
          <cx:dataPt idx="3">
            <cx:spPr>
              <a:solidFill>
                <a:schemeClr val="accent1">
                  <a:lumMod val="75000"/>
                </a:schemeClr>
              </a:solidFill>
            </cx:spPr>
          </cx:dataPt>
          <cx:dataPt idx="8">
            <cx:spPr>
              <a:solidFill>
                <a:schemeClr val="accent3">
                  <a:lumMod val="75000"/>
                </a:schemeClr>
              </a:solidFill>
            </cx:spPr>
          </cx:dataPt>
          <cx:dataPt idx="30">
            <cx:spPr>
              <a:solidFill>
                <a:schemeClr val="accent1">
                  <a:lumMod val="40000"/>
                  <a:lumOff val="60000"/>
                </a:schemeClr>
              </a:solidFill>
            </cx:spPr>
          </cx:dataPt>
          <cx:dataPt idx="36">
            <cx:spPr>
              <a:solidFill>
                <a:schemeClr val="accent5">
                  <a:lumMod val="40000"/>
                  <a:lumOff val="60000"/>
                </a:schemeClr>
              </a:solidFill>
            </cx:spPr>
          </cx:dataPt>
          <cx:dataPt idx="41">
            <cx:spPr>
              <a:solidFill>
                <a:schemeClr val="accent3">
                  <a:lumMod val="20000"/>
                  <a:lumOff val="80000"/>
                </a:schemeClr>
              </a:solidFill>
            </cx:spPr>
          </cx:dataPt>
          <cx:dataPt idx="45">
            <cx:spPr>
              <a:solidFill>
                <a:schemeClr val="accent3">
                  <a:lumMod val="60000"/>
                  <a:lumOff val="40000"/>
                </a:schemeClr>
              </a:solidFill>
            </cx:spPr>
          </cx:dataPt>
          <cx:dataLabels pos="ctr">
            <cx:spPr>
              <a:noFill/>
              <a:ln>
                <a:noFill/>
              </a:ln>
            </cx:spPr>
            <cx:txPr>
              <a:bodyPr spcFirstLastPara="1" vertOverflow="ellipsis" wrap="square" lIns="0" tIns="0" rIns="0" bIns="0" anchor="ctr" anchorCtr="1">
                <a:spAutoFit/>
              </a:bodyPr>
              <a:lstStyle/>
              <a:p>
                <a:pPr>
                  <a:defRPr lang="en-US" sz="900" b="1" i="0" u="none" strike="noStrike" kern="1200" baseline="0">
                    <a:solidFill>
                      <a:schemeClr val="tx1"/>
                    </a:solidFill>
                    <a:latin typeface="Calibri"/>
                    <a:ea typeface="Calibri"/>
                    <a:cs typeface="Calibri"/>
                  </a:defRPr>
                </a:pPr>
                <a:endParaRPr lang="en-US" b="1">
                  <a:solidFill>
                    <a:schemeClr val="tx1"/>
                  </a:solidFill>
                </a:endParaRPr>
              </a:p>
            </cx:txPr>
            <cx:visibility seriesName="0" categoryName="1" value="0"/>
            <cx:dataLabel idx="3" pos="ctr">
              <cx:txPr>
                <a:bodyPr spcFirstLastPara="1" vertOverflow="ellipsis" wrap="square" lIns="0" tIns="0" rIns="0" bIns="0" anchor="ctr" anchorCtr="1">
                  <a:spAutoFit/>
                </a:bodyPr>
                <a:lstStyle/>
                <a:p>
                  <a:pPr>
                    <a:defRPr lang="en-US" sz="900" b="0" i="0" u="none" strike="noStrike" kern="1200" baseline="0">
                      <a:solidFill>
                        <a:schemeClr val="bg1"/>
                      </a:solidFill>
                      <a:latin typeface="Calibri"/>
                      <a:ea typeface="Calibri"/>
                      <a:cs typeface="Calibri"/>
                    </a:defRPr>
                  </a:pPr>
                  <a:r>
                    <a:rPr lang="en-US">
                      <a:solidFill>
                        <a:schemeClr val="bg1"/>
                      </a:solidFill>
                    </a:rPr>
                    <a:t>California</a:t>
                  </a:r>
                </a:p>
              </cx:txPr>
              <cx:visibility seriesName="0" categoryName="1" value="0"/>
            </cx:dataLabel>
            <cx:dataLabel idx="41" pos="ctr">
              <cx:txPr>
                <a:bodyPr spcFirstLastPara="1" vertOverflow="ellipsis" wrap="square" lIns="0" tIns="0" rIns="0" bIns="0" anchor="ctr" anchorCtr="1">
                  <a:spAutoFit/>
                </a:bodyPr>
                <a:lstStyle/>
                <a:p>
                  <a:pPr>
                    <a:defRPr lang="en-US" sz="900" b="0" i="0" u="none" strike="noStrike" kern="1200" baseline="0">
                      <a:solidFill>
                        <a:schemeClr val="tx1"/>
                      </a:solidFill>
                      <a:latin typeface="Calibri"/>
                      <a:ea typeface="Calibri"/>
                      <a:cs typeface="Calibri"/>
                    </a:defRPr>
                  </a:pPr>
                  <a:r>
                    <a:rPr lang="en-US">
                      <a:solidFill>
                        <a:schemeClr val="tx1"/>
                      </a:solidFill>
                    </a:rPr>
                    <a:t>Texas</a:t>
                  </a:r>
                </a:p>
              </cx:txPr>
              <cx:visibility seriesName="0" categoryName="1" value="0"/>
            </cx:dataLabel>
          </cx:dataLabels>
          <cx:dataId val="0"/>
          <cx:layoutPr>
            <cx:parentLabelLayout val="overlapping"/>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bg1"/>
    </cs:fontRef>
    <cs:defRPr sz="1000" b="1" i="0" u="none" strike="noStrike" kern="1200" spc="0" baseline="0"/>
    <cs:bodyPr lIns="38100" tIns="19050" rIns="38100" bIns="19050">
      <a:spAutoFit/>
    </cs:bodyPr>
  </cs:dataLabel>
  <cs:dataLabelCallout>
    <cs:lnRef idx="0">
      <cs:styleClr val="auto"/>
    </cs:lnRef>
    <cs:fillRef idx="0"/>
    <cs:effectRef idx="0"/>
    <cs:fontRef idx="minor">
      <a:schemeClr val="tx1">
        <a:lumMod val="65000"/>
        <a:lumOff val="35000"/>
      </a:schemeClr>
    </cs:fontRef>
    <cs:spPr>
      <a:solidFill>
        <a:schemeClr val="lt1"/>
      </a:solidFill>
      <a:ln>
        <a:solidFill>
          <a:schemeClr val="ph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bg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347662</xdr:colOff>
      <xdr:row>5</xdr:row>
      <xdr:rowOff>152400</xdr:rowOff>
    </xdr:from>
    <xdr:to>
      <xdr:col>11</xdr:col>
      <xdr:colOff>42862</xdr:colOff>
      <xdr:row>20</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9525</xdr:colOff>
      <xdr:row>7</xdr:row>
      <xdr:rowOff>38100</xdr:rowOff>
    </xdr:from>
    <xdr:to>
      <xdr:col>12</xdr:col>
      <xdr:colOff>561975</xdr:colOff>
      <xdr:row>19</xdr:row>
      <xdr:rowOff>38100</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409575</xdr:colOff>
      <xdr:row>6</xdr:row>
      <xdr:rowOff>57150</xdr:rowOff>
    </xdr:from>
    <xdr:to>
      <xdr:col>7</xdr:col>
      <xdr:colOff>247650</xdr:colOff>
      <xdr:row>17</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95250</xdr:colOff>
      <xdr:row>2</xdr:row>
      <xdr:rowOff>114300</xdr:rowOff>
    </xdr:from>
    <xdr:to>
      <xdr:col>6</xdr:col>
      <xdr:colOff>95250</xdr:colOff>
      <xdr:row>15</xdr:row>
      <xdr:rowOff>161925</xdr:rowOff>
    </xdr:to>
    <mc:AlternateContent xmlns:mc="http://schemas.openxmlformats.org/markup-compatibility/2006">
      <mc:Choice xmlns:a14="http://schemas.microsoft.com/office/drawing/2010/main"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86025" y="495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571500</xdr:colOff>
      <xdr:row>5</xdr:row>
      <xdr:rowOff>19050</xdr:rowOff>
    </xdr:from>
    <xdr:to>
      <xdr:col>6</xdr:col>
      <xdr:colOff>571500</xdr:colOff>
      <xdr:row>18</xdr:row>
      <xdr:rowOff>66675</xdr:rowOff>
    </xdr:to>
    <mc:AlternateContent xmlns:mc="http://schemas.openxmlformats.org/markup-compatibility/2006">
      <mc:Choice xmlns:a14="http://schemas.microsoft.com/office/drawing/2010/main"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962275" y="971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438150</xdr:colOff>
      <xdr:row>7</xdr:row>
      <xdr:rowOff>114300</xdr:rowOff>
    </xdr:from>
    <xdr:to>
      <xdr:col>7</xdr:col>
      <xdr:colOff>438150</xdr:colOff>
      <xdr:row>20</xdr:row>
      <xdr:rowOff>161925</xdr:rowOff>
    </xdr:to>
    <mc:AlternateContent xmlns:mc="http://schemas.openxmlformats.org/markup-compatibility/2006">
      <mc:Choice xmlns:a14="http://schemas.microsoft.com/office/drawing/2010/main"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438525" y="1447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28575</xdr:colOff>
      <xdr:row>5</xdr:row>
      <xdr:rowOff>47625</xdr:rowOff>
    </xdr:from>
    <xdr:to>
      <xdr:col>13</xdr:col>
      <xdr:colOff>333375</xdr:colOff>
      <xdr:row>19</xdr:row>
      <xdr:rowOff>123825</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195262</xdr:colOff>
      <xdr:row>4</xdr:row>
      <xdr:rowOff>38101</xdr:rowOff>
    </xdr:from>
    <xdr:to>
      <xdr:col>9</xdr:col>
      <xdr:colOff>523875</xdr:colOff>
      <xdr:row>14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114300</xdr:rowOff>
    </xdr:from>
    <xdr:to>
      <xdr:col>2</xdr:col>
      <xdr:colOff>257174</xdr:colOff>
      <xdr:row>21</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71437</xdr:colOff>
      <xdr:row>18</xdr:row>
      <xdr:rowOff>76200</xdr:rowOff>
    </xdr:from>
    <xdr:to>
      <xdr:col>5</xdr:col>
      <xdr:colOff>219075</xdr:colOff>
      <xdr:row>21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xdr:colOff>
      <xdr:row>18</xdr:row>
      <xdr:rowOff>95249</xdr:rowOff>
    </xdr:from>
    <xdr:to>
      <xdr:col>8</xdr:col>
      <xdr:colOff>133350</xdr:colOff>
      <xdr:row>21</xdr:row>
      <xdr:rowOff>47624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18</xdr:row>
      <xdr:rowOff>47626</xdr:rowOff>
    </xdr:from>
    <xdr:to>
      <xdr:col>10</xdr:col>
      <xdr:colOff>1052512</xdr:colOff>
      <xdr:row>21</xdr:row>
      <xdr:rowOff>85726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85724</xdr:colOff>
      <xdr:row>18</xdr:row>
      <xdr:rowOff>66675</xdr:rowOff>
    </xdr:from>
    <xdr:to>
      <xdr:col>13</xdr:col>
      <xdr:colOff>1262061</xdr:colOff>
      <xdr:row>21</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114300</xdr:colOff>
      <xdr:row>10</xdr:row>
      <xdr:rowOff>142875</xdr:rowOff>
    </xdr:from>
    <xdr:ext cx="4933950" cy="2009775"/>
    <xdr:sp macro="" textlink="">
      <xdr:nvSpPr>
        <xdr:cNvPr id="91" name="Shape 15"/>
        <xdr:cNvSpPr/>
      </xdr:nvSpPr>
      <xdr:spPr>
        <a:xfrm>
          <a:off x="114300" y="1952625"/>
          <a:ext cx="4933950" cy="2009775"/>
        </a:xfrm>
        <a:prstGeom prst="roundRect">
          <a:avLst>
            <a:gd name="adj" fmla="val 5729"/>
          </a:avLst>
        </a:prstGeom>
        <a:gradFill>
          <a:gsLst>
            <a:gs pos="1200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67373"/>
          <a:ext cx="11811000" cy="2057400"/>
          <a:chOff x="0" y="2751300"/>
          <a:chExt cx="10692000" cy="2057400"/>
        </a:xfrm>
        <a:noFill/>
      </xdr:grpSpPr>
      <xdr:grpSp>
        <xdr:nvGrpSpPr>
          <xdr:cNvPr id="4" name="Shape 4"/>
          <xdr:cNvGrpSpPr/>
        </xdr:nvGrpSpPr>
        <xdr:grpSpPr>
          <a:xfrm>
            <a:off x="0" y="2751300"/>
            <a:ext cx="10692000" cy="2057400"/>
            <a:chOff x="152400" y="1971675"/>
            <a:chExt cx="12515850" cy="2228850"/>
          </a:xfrm>
          <a:grpFill/>
        </xdr:grpSpPr>
        <xdr:sp macro="" textlink="">
          <xdr:nvSpPr>
            <xdr:cNvPr id="5" name="Shape 5"/>
            <xdr:cNvSpPr/>
          </xdr:nvSpPr>
          <xdr:spPr>
            <a:xfrm>
              <a:off x="152400" y="1971675"/>
              <a:ext cx="12515850" cy="22288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 name="Shape 7"/>
            <xdr:cNvSpPr/>
          </xdr:nvSpPr>
          <xdr:spPr>
            <a:xfrm>
              <a:off x="152400" y="1971675"/>
              <a:ext cx="5219701" cy="2219325"/>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0"/>
            <xdr:cNvSpPr/>
          </xdr:nvSpPr>
          <xdr:spPr>
            <a:xfrm>
              <a:off x="5448301" y="1971675"/>
              <a:ext cx="4305300" cy="2219325"/>
            </a:xfrm>
            <a:prstGeom prst="roundRect">
              <a:avLst>
                <a:gd name="adj" fmla="val 7534"/>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 name="Shape 13"/>
            <xdr:cNvSpPr/>
          </xdr:nvSpPr>
          <xdr:spPr>
            <a:xfrm>
              <a:off x="9848850" y="1971675"/>
              <a:ext cx="2819400" cy="2228850"/>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clientData fLocksWithSheet="0"/>
  </xdr:oneCellAnchor>
  <xdr:oneCellAnchor>
    <xdr:from>
      <xdr:col>0</xdr:col>
      <xdr:colOff>142875</xdr:colOff>
      <xdr:row>23</xdr:row>
      <xdr:rowOff>104775</xdr:rowOff>
    </xdr:from>
    <xdr:ext cx="4991100" cy="2009775"/>
    <xdr:sp macro="" textlink="">
      <xdr:nvSpPr>
        <xdr:cNvPr id="15" name="Shape 15"/>
        <xdr:cNvSpPr/>
      </xdr:nvSpPr>
      <xdr:spPr>
        <a:xfrm>
          <a:off x="142875" y="426720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23</xdr:row>
      <xdr:rowOff>161925</xdr:rowOff>
    </xdr:from>
    <xdr:ext cx="2628900" cy="257175"/>
    <xdr:sp macro="" textlink="">
      <xdr:nvSpPr>
        <xdr:cNvPr id="16" name="Shape 16"/>
        <xdr:cNvSpPr/>
      </xdr:nvSpPr>
      <xdr:spPr>
        <a:xfrm>
          <a:off x="228600" y="43243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47625</xdr:colOff>
      <xdr:row>23</xdr:row>
      <xdr:rowOff>76200</xdr:rowOff>
    </xdr:from>
    <xdr:ext cx="3305175" cy="2009775"/>
    <xdr:sp macro="" textlink="">
      <xdr:nvSpPr>
        <xdr:cNvPr id="17" name="Shape 17"/>
        <xdr:cNvSpPr/>
      </xdr:nvSpPr>
      <xdr:spPr>
        <a:xfrm>
          <a:off x="5276850" y="423862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23</xdr:row>
      <xdr:rowOff>133350</xdr:rowOff>
    </xdr:from>
    <xdr:ext cx="2628900" cy="257175"/>
    <xdr:sp macro="" textlink="">
      <xdr:nvSpPr>
        <xdr:cNvPr id="18" name="Shape 18"/>
        <xdr:cNvSpPr/>
      </xdr:nvSpPr>
      <xdr:spPr>
        <a:xfrm>
          <a:off x="5276850" y="42957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66675</xdr:colOff>
      <xdr:row>23</xdr:row>
      <xdr:rowOff>95250</xdr:rowOff>
    </xdr:from>
    <xdr:ext cx="3343275" cy="2000250"/>
    <xdr:sp macro="" textlink="">
      <xdr:nvSpPr>
        <xdr:cNvPr id="19" name="Shape 19"/>
        <xdr:cNvSpPr/>
      </xdr:nvSpPr>
      <xdr:spPr>
        <a:xfrm>
          <a:off x="8782050" y="425767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133350</xdr:colOff>
      <xdr:row>23</xdr:row>
      <xdr:rowOff>123825</xdr:rowOff>
    </xdr:from>
    <xdr:ext cx="1581150" cy="219075"/>
    <xdr:sp macro="" textlink="">
      <xdr:nvSpPr>
        <xdr:cNvPr id="20" name="Shape 20"/>
        <xdr:cNvSpPr/>
      </xdr:nvSpPr>
      <xdr:spPr>
        <a:xfrm>
          <a:off x="8848725" y="42862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4491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180975</xdr:colOff>
      <xdr:row>4</xdr:row>
      <xdr:rowOff>47625</xdr:rowOff>
    </xdr:from>
    <xdr:to>
      <xdr:col>4</xdr:col>
      <xdr:colOff>152400</xdr:colOff>
      <xdr:row>5</xdr:row>
      <xdr:rowOff>142875</xdr:rowOff>
    </xdr:to>
    <xdr:sp macro="" textlink="kpi!B17">
      <xdr:nvSpPr>
        <xdr:cNvPr id="39" name="Rounded Rectangle 38"/>
        <xdr:cNvSpPr/>
      </xdr:nvSpPr>
      <xdr:spPr>
        <a:xfrm>
          <a:off x="180975" y="771525"/>
          <a:ext cx="2295525" cy="276225"/>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E33EA95-94B4-42B0-B442-0BD8381200DA}" type="TxLink">
            <a:rPr lang="en-US" sz="1400" b="0" i="0" u="none" strike="noStrike">
              <a:solidFill>
                <a:schemeClr val="bg1"/>
              </a:solidFill>
              <a:latin typeface="Calibri"/>
              <a:cs typeface="Calibri"/>
            </a:rPr>
            <a:pPr algn="ctr"/>
            <a:t> $2,297,200.86 </a:t>
          </a:fld>
          <a:endParaRPr lang="en-US" sz="1400">
            <a:solidFill>
              <a:schemeClr val="bg1"/>
            </a:solidFill>
          </a:endParaRPr>
        </a:p>
      </xdr:txBody>
    </xdr:sp>
    <xdr:clientData/>
  </xdr:twoCellAnchor>
  <xdr:twoCellAnchor>
    <xdr:from>
      <xdr:col>0</xdr:col>
      <xdr:colOff>180975</xdr:colOff>
      <xdr:row>8</xdr:row>
      <xdr:rowOff>95250</xdr:rowOff>
    </xdr:from>
    <xdr:to>
      <xdr:col>4</xdr:col>
      <xdr:colOff>152400</xdr:colOff>
      <xdr:row>10</xdr:row>
      <xdr:rowOff>9525</xdr:rowOff>
    </xdr:to>
    <xdr:sp macro="" textlink="">
      <xdr:nvSpPr>
        <xdr:cNvPr id="40" name="Rounded Rectangle 39"/>
        <xdr:cNvSpPr/>
      </xdr:nvSpPr>
      <xdr:spPr>
        <a:xfrm>
          <a:off x="180975" y="1543050"/>
          <a:ext cx="2295525" cy="276225"/>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a:cs typeface="Calibri"/>
            </a:rPr>
            <a:t>YOY</a:t>
          </a:r>
          <a:r>
            <a:rPr lang="en-US" sz="1600" b="0" i="0" u="none" strike="noStrike" baseline="0">
              <a:solidFill>
                <a:schemeClr val="bg1"/>
              </a:solidFill>
              <a:latin typeface="Calibri"/>
              <a:cs typeface="Calibri"/>
            </a:rPr>
            <a:t> Growth</a:t>
          </a:r>
          <a:endParaRPr lang="en-US" sz="1600" b="0" i="0" u="none" strike="noStrike">
            <a:solidFill>
              <a:schemeClr val="bg1"/>
            </a:solidFill>
            <a:latin typeface="Calibri"/>
            <a:cs typeface="Calibri"/>
          </a:endParaRPr>
        </a:p>
      </xdr:txBody>
    </xdr:sp>
    <xdr:clientData/>
  </xdr:twoCellAnchor>
  <xdr:twoCellAnchor>
    <xdr:from>
      <xdr:col>0</xdr:col>
      <xdr:colOff>180975</xdr:colOff>
      <xdr:row>6</xdr:row>
      <xdr:rowOff>0</xdr:rowOff>
    </xdr:from>
    <xdr:to>
      <xdr:col>4</xdr:col>
      <xdr:colOff>152400</xdr:colOff>
      <xdr:row>8</xdr:row>
      <xdr:rowOff>19050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171450</xdr:colOff>
          <xdr:row>8</xdr:row>
          <xdr:rowOff>152400</xdr:rowOff>
        </xdr:from>
        <xdr:to>
          <xdr:col>4</xdr:col>
          <xdr:colOff>114300</xdr:colOff>
          <xdr:row>10</xdr:row>
          <xdr:rowOff>28575</xdr:rowOff>
        </xdr:to>
        <xdr:pic>
          <xdr:nvPicPr>
            <xdr:cNvPr id="43" name="Picture 42"/>
            <xdr:cNvPicPr>
              <a:picLocks noChangeAspect="1" noChangeArrowheads="1"/>
              <a:extLst>
                <a:ext uri="{84589F7E-364E-4C9E-8A38-B11213B215E9}">
                  <a14:cameraTool cellRange="YOY!$B$9" spid="_x0000_s7225"/>
                </a:ext>
              </a:extLst>
            </xdr:cNvPicPr>
          </xdr:nvPicPr>
          <xdr:blipFill>
            <a:blip xmlns:r="http://schemas.openxmlformats.org/officeDocument/2006/relationships" r:embed="rId2"/>
            <a:srcRect/>
            <a:stretch>
              <a:fillRect/>
            </a:stretch>
          </xdr:blipFill>
          <xdr:spPr bwMode="auto">
            <a:xfrm>
              <a:off x="1333500" y="1600200"/>
              <a:ext cx="11049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219075</xdr:colOff>
      <xdr:row>4</xdr:row>
      <xdr:rowOff>28575</xdr:rowOff>
    </xdr:from>
    <xdr:to>
      <xdr:col>8</xdr:col>
      <xdr:colOff>190500</xdr:colOff>
      <xdr:row>5</xdr:row>
      <xdr:rowOff>123825</xdr:rowOff>
    </xdr:to>
    <xdr:sp macro="" textlink="kpi!$E$17">
      <xdr:nvSpPr>
        <xdr:cNvPr id="45" name="Rounded Rectangle 44"/>
        <xdr:cNvSpPr/>
      </xdr:nvSpPr>
      <xdr:spPr>
        <a:xfrm>
          <a:off x="2543175" y="752475"/>
          <a:ext cx="2295525" cy="276225"/>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86DEA07-AA49-4DDA-8F98-733CA21EA06E}" type="TxLink">
            <a:rPr lang="en-US" sz="1600" b="0" i="0" u="none" strike="noStrike">
              <a:solidFill>
                <a:schemeClr val="bg1"/>
              </a:solidFill>
              <a:latin typeface="Calibri"/>
              <a:cs typeface="Calibri"/>
            </a:rPr>
            <a:t> $286,397.02 </a:t>
          </a:fld>
          <a:endParaRPr lang="en-US" sz="1600">
            <a:solidFill>
              <a:schemeClr val="bg1"/>
            </a:solidFill>
          </a:endParaRPr>
        </a:p>
      </xdr:txBody>
    </xdr:sp>
    <xdr:clientData/>
  </xdr:twoCellAnchor>
  <xdr:twoCellAnchor>
    <xdr:from>
      <xdr:col>8</xdr:col>
      <xdr:colOff>314325</xdr:colOff>
      <xdr:row>4</xdr:row>
      <xdr:rowOff>9525</xdr:rowOff>
    </xdr:from>
    <xdr:to>
      <xdr:col>12</xdr:col>
      <xdr:colOff>285750</xdr:colOff>
      <xdr:row>5</xdr:row>
      <xdr:rowOff>104775</xdr:rowOff>
    </xdr:to>
    <xdr:sp macro="" textlink="kpi!$H$17">
      <xdr:nvSpPr>
        <xdr:cNvPr id="65" name="Rounded Rectangle 64"/>
        <xdr:cNvSpPr/>
      </xdr:nvSpPr>
      <xdr:spPr>
        <a:xfrm>
          <a:off x="4962525" y="733425"/>
          <a:ext cx="2295525" cy="276225"/>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BBCA5DA-6118-43A7-899E-39D1E8B91088}" type="TxLink">
            <a:rPr lang="en-US" sz="1600" b="0" i="0" u="none" strike="noStrike">
              <a:solidFill>
                <a:schemeClr val="bg1"/>
              </a:solidFill>
              <a:latin typeface="Calibri"/>
              <a:cs typeface="Calibri"/>
            </a:rPr>
            <a:t># 37873</a:t>
          </a:fld>
          <a:endParaRPr lang="en-US" sz="1600">
            <a:solidFill>
              <a:schemeClr val="bg1"/>
            </a:solidFill>
          </a:endParaRPr>
        </a:p>
      </xdr:txBody>
    </xdr:sp>
    <xdr:clientData/>
  </xdr:twoCellAnchor>
  <xdr:twoCellAnchor>
    <xdr:from>
      <xdr:col>12</xdr:col>
      <xdr:colOff>323850</xdr:colOff>
      <xdr:row>3</xdr:row>
      <xdr:rowOff>171450</xdr:rowOff>
    </xdr:from>
    <xdr:to>
      <xdr:col>16</xdr:col>
      <xdr:colOff>174113</xdr:colOff>
      <xdr:row>5</xdr:row>
      <xdr:rowOff>95250</xdr:rowOff>
    </xdr:to>
    <xdr:sp macro="" textlink="kpi!$K$17">
      <xdr:nvSpPr>
        <xdr:cNvPr id="66" name="Rounded Rectangle 65"/>
        <xdr:cNvSpPr/>
      </xdr:nvSpPr>
      <xdr:spPr>
        <a:xfrm>
          <a:off x="7329334" y="724515"/>
          <a:ext cx="2185424" cy="292509"/>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7FAF831-3546-480F-B92E-613120C47B13}" type="TxLink">
            <a:rPr lang="en-US" sz="1600" b="0" i="0" u="none" strike="noStrike">
              <a:solidFill>
                <a:schemeClr val="bg1"/>
              </a:solidFill>
              <a:latin typeface="Calibri"/>
              <a:cs typeface="Calibri"/>
            </a:rPr>
            <a:t># 9994</a:t>
          </a:fld>
          <a:endParaRPr lang="en-US" sz="1600">
            <a:solidFill>
              <a:schemeClr val="bg1"/>
            </a:solidFill>
          </a:endParaRPr>
        </a:p>
      </xdr:txBody>
    </xdr:sp>
    <xdr:clientData/>
  </xdr:twoCellAnchor>
  <xdr:twoCellAnchor>
    <xdr:from>
      <xdr:col>16</xdr:col>
      <xdr:colOff>361950</xdr:colOff>
      <xdr:row>4</xdr:row>
      <xdr:rowOff>38100</xdr:rowOff>
    </xdr:from>
    <xdr:to>
      <xdr:col>20</xdr:col>
      <xdr:colOff>194597</xdr:colOff>
      <xdr:row>5</xdr:row>
      <xdr:rowOff>133350</xdr:rowOff>
    </xdr:to>
    <xdr:sp macro="" textlink="kpi!$N$17">
      <xdr:nvSpPr>
        <xdr:cNvPr id="67" name="Rounded Rectangle 66"/>
        <xdr:cNvSpPr/>
      </xdr:nvSpPr>
      <xdr:spPr>
        <a:xfrm>
          <a:off x="9702595" y="775519"/>
          <a:ext cx="2167808" cy="279605"/>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3E7B8AC-AF67-4D3A-A872-F01B8C873E24}" type="TxLink">
            <a:rPr lang="en-US" sz="1600" b="0" i="0" u="none" strike="noStrike">
              <a:solidFill>
                <a:schemeClr val="bg1"/>
              </a:solidFill>
              <a:latin typeface="Calibri"/>
              <a:cs typeface="Calibri"/>
            </a:rPr>
            <a:t>12.47%</a:t>
          </a:fld>
          <a:endParaRPr lang="en-US" sz="1600">
            <a:solidFill>
              <a:schemeClr val="bg1"/>
            </a:solidFill>
          </a:endParaRPr>
        </a:p>
      </xdr:txBody>
    </xdr:sp>
    <xdr:clientData/>
  </xdr:twoCellAnchor>
  <xdr:twoCellAnchor>
    <xdr:from>
      <xdr:col>4</xdr:col>
      <xdr:colOff>266700</xdr:colOff>
      <xdr:row>8</xdr:row>
      <xdr:rowOff>76200</xdr:rowOff>
    </xdr:from>
    <xdr:to>
      <xdr:col>8</xdr:col>
      <xdr:colOff>238125</xdr:colOff>
      <xdr:row>9</xdr:row>
      <xdr:rowOff>171450</xdr:rowOff>
    </xdr:to>
    <xdr:sp macro="" textlink="">
      <xdr:nvSpPr>
        <xdr:cNvPr id="75" name="Rounded Rectangle 74"/>
        <xdr:cNvSpPr/>
      </xdr:nvSpPr>
      <xdr:spPr>
        <a:xfrm>
          <a:off x="2590800" y="1524000"/>
          <a:ext cx="2295525" cy="276225"/>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a:cs typeface="Calibri"/>
            </a:rPr>
            <a:t>YOY</a:t>
          </a:r>
          <a:r>
            <a:rPr lang="en-US" sz="1600" b="0" i="0" u="none" strike="noStrike" baseline="0">
              <a:solidFill>
                <a:schemeClr val="bg1"/>
              </a:solidFill>
              <a:latin typeface="Calibri"/>
              <a:cs typeface="Calibri"/>
            </a:rPr>
            <a:t> Growth</a:t>
          </a:r>
          <a:endParaRPr lang="en-US" sz="1600" b="0" i="0" u="none" strike="noStrike">
            <a:solidFill>
              <a:schemeClr val="bg1"/>
            </a:solidFill>
            <a:latin typeface="Calibri"/>
            <a:cs typeface="Calibri"/>
          </a:endParaRPr>
        </a:p>
      </xdr:txBody>
    </xdr:sp>
    <xdr:clientData/>
  </xdr:twoCellAnchor>
  <xdr:twoCellAnchor>
    <xdr:from>
      <xdr:col>8</xdr:col>
      <xdr:colOff>285750</xdr:colOff>
      <xdr:row>8</xdr:row>
      <xdr:rowOff>104775</xdr:rowOff>
    </xdr:from>
    <xdr:to>
      <xdr:col>12</xdr:col>
      <xdr:colOff>257175</xdr:colOff>
      <xdr:row>10</xdr:row>
      <xdr:rowOff>19050</xdr:rowOff>
    </xdr:to>
    <xdr:sp macro="" textlink="">
      <xdr:nvSpPr>
        <xdr:cNvPr id="76" name="Rounded Rectangle 75"/>
        <xdr:cNvSpPr/>
      </xdr:nvSpPr>
      <xdr:spPr>
        <a:xfrm>
          <a:off x="4933950" y="1552575"/>
          <a:ext cx="2295525" cy="276225"/>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a:cs typeface="Calibri"/>
            </a:rPr>
            <a:t>YOY</a:t>
          </a:r>
          <a:r>
            <a:rPr lang="en-US" sz="1600" b="0" i="0" u="none" strike="noStrike" baseline="0">
              <a:solidFill>
                <a:schemeClr val="bg1"/>
              </a:solidFill>
              <a:latin typeface="Calibri"/>
              <a:cs typeface="Calibri"/>
            </a:rPr>
            <a:t> Growth</a:t>
          </a:r>
          <a:endParaRPr lang="en-US" sz="1600" b="0" i="0" u="none" strike="noStrike">
            <a:solidFill>
              <a:schemeClr val="bg1"/>
            </a:solidFill>
            <a:latin typeface="Calibri"/>
            <a:cs typeface="Calibri"/>
          </a:endParaRPr>
        </a:p>
      </xdr:txBody>
    </xdr:sp>
    <xdr:clientData/>
  </xdr:twoCellAnchor>
  <xdr:twoCellAnchor>
    <xdr:from>
      <xdr:col>12</xdr:col>
      <xdr:colOff>323850</xdr:colOff>
      <xdr:row>8</xdr:row>
      <xdr:rowOff>66675</xdr:rowOff>
    </xdr:from>
    <xdr:to>
      <xdr:col>16</xdr:col>
      <xdr:colOff>225323</xdr:colOff>
      <xdr:row>9</xdr:row>
      <xdr:rowOff>161925</xdr:rowOff>
    </xdr:to>
    <xdr:sp macro="" textlink="">
      <xdr:nvSpPr>
        <xdr:cNvPr id="77" name="Rounded Rectangle 76"/>
        <xdr:cNvSpPr/>
      </xdr:nvSpPr>
      <xdr:spPr>
        <a:xfrm>
          <a:off x="7329334" y="1541514"/>
          <a:ext cx="2236634" cy="279605"/>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a:cs typeface="Calibri"/>
            </a:rPr>
            <a:t>YOY</a:t>
          </a:r>
          <a:r>
            <a:rPr lang="en-US" sz="1600" b="0" i="0" u="none" strike="noStrike" baseline="0">
              <a:solidFill>
                <a:schemeClr val="bg1"/>
              </a:solidFill>
              <a:latin typeface="Calibri"/>
              <a:cs typeface="Calibri"/>
            </a:rPr>
            <a:t> Growth</a:t>
          </a:r>
          <a:endParaRPr lang="en-US" sz="1600" b="0" i="0" u="none" strike="noStrike">
            <a:solidFill>
              <a:schemeClr val="bg1"/>
            </a:solidFill>
            <a:latin typeface="Calibri"/>
            <a:cs typeface="Calibri"/>
          </a:endParaRPr>
        </a:p>
      </xdr:txBody>
    </xdr:sp>
    <xdr:clientData/>
  </xdr:twoCellAnchor>
  <xdr:twoCellAnchor>
    <xdr:from>
      <xdr:col>16</xdr:col>
      <xdr:colOff>352425</xdr:colOff>
      <xdr:row>8</xdr:row>
      <xdr:rowOff>66675</xdr:rowOff>
    </xdr:from>
    <xdr:to>
      <xdr:col>20</xdr:col>
      <xdr:colOff>194597</xdr:colOff>
      <xdr:row>9</xdr:row>
      <xdr:rowOff>161925</xdr:rowOff>
    </xdr:to>
    <xdr:sp macro="" textlink="">
      <xdr:nvSpPr>
        <xdr:cNvPr id="78" name="Rounded Rectangle 77"/>
        <xdr:cNvSpPr/>
      </xdr:nvSpPr>
      <xdr:spPr>
        <a:xfrm>
          <a:off x="9693070" y="1541514"/>
          <a:ext cx="2177333" cy="279605"/>
        </a:xfrm>
        <a:prstGeom prst="roundRect">
          <a:avLst/>
        </a:prstGeom>
        <a:gradFill>
          <a:gsLst>
            <a:gs pos="43373">
              <a:srgbClr val="3D3D3D">
                <a:alpha val="70000"/>
              </a:srgbClr>
            </a:gs>
            <a:gs pos="73459">
              <a:srgbClr val="4C4C4C"/>
            </a:gs>
            <a:gs pos="16800">
              <a:srgbClr val="2F2F2F">
                <a:alpha val="75000"/>
              </a:srgbClr>
            </a:gs>
            <a:gs pos="0">
              <a:srgbClr val="262626">
                <a:alpha val="80000"/>
              </a:srgbClr>
            </a:gs>
            <a:gs pos="100000">
              <a:srgbClr val="595959">
                <a:alpha val="74901"/>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Calibri"/>
              <a:cs typeface="Calibri"/>
            </a:rPr>
            <a:t>YOY</a:t>
          </a:r>
          <a:r>
            <a:rPr lang="en-US" sz="1600" b="0" i="0" u="none" strike="noStrike" baseline="0">
              <a:solidFill>
                <a:schemeClr val="bg1"/>
              </a:solidFill>
              <a:latin typeface="Calibri"/>
              <a:cs typeface="Calibri"/>
            </a:rPr>
            <a:t> Growth</a:t>
          </a:r>
          <a:endParaRPr lang="en-US" sz="1600" b="0" i="0" u="none" strike="noStrike">
            <a:solidFill>
              <a:schemeClr val="bg1"/>
            </a:solidFill>
            <a:latin typeface="Calibri"/>
            <a:cs typeface="Calibri"/>
          </a:endParaRPr>
        </a:p>
      </xdr:txBody>
    </xdr:sp>
    <xdr:clientData/>
  </xdr:twoCellAnchor>
  <xdr:twoCellAnchor>
    <xdr:from>
      <xdr:col>8</xdr:col>
      <xdr:colOff>438150</xdr:colOff>
      <xdr:row>6</xdr:row>
      <xdr:rowOff>0</xdr:rowOff>
    </xdr:from>
    <xdr:to>
      <xdr:col>12</xdr:col>
      <xdr:colOff>200025</xdr:colOff>
      <xdr:row>8</xdr:row>
      <xdr:rowOff>114300</xdr:rowOff>
    </xdr:to>
    <xdr:graphicFrame macro="">
      <xdr:nvGraphicFramePr>
        <xdr:cNvPr id="79" name="Chart 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333375</xdr:colOff>
      <xdr:row>5</xdr:row>
      <xdr:rowOff>161925</xdr:rowOff>
    </xdr:from>
    <xdr:to>
      <xdr:col>8</xdr:col>
      <xdr:colOff>152400</xdr:colOff>
      <xdr:row>8</xdr:row>
      <xdr:rowOff>66675</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466725</xdr:colOff>
      <xdr:row>5</xdr:row>
      <xdr:rowOff>152400</xdr:rowOff>
    </xdr:from>
    <xdr:to>
      <xdr:col>16</xdr:col>
      <xdr:colOff>171450</xdr:colOff>
      <xdr:row>8</xdr:row>
      <xdr:rowOff>104775</xdr:rowOff>
    </xdr:to>
    <xdr:graphicFrame macro="">
      <xdr:nvGraphicFramePr>
        <xdr:cNvPr id="81"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476250</xdr:colOff>
      <xdr:row>6</xdr:row>
      <xdr:rowOff>9525</xdr:rowOff>
    </xdr:from>
    <xdr:to>
      <xdr:col>20</xdr:col>
      <xdr:colOff>204787</xdr:colOff>
      <xdr:row>8</xdr:row>
      <xdr:rowOff>114301</xdr:rowOff>
    </xdr:to>
    <xdr:graphicFrame macro="">
      <xdr:nvGraphicFramePr>
        <xdr:cNvPr id="82" name="Chart 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295275</xdr:colOff>
          <xdr:row>8</xdr:row>
          <xdr:rowOff>152399</xdr:rowOff>
        </xdr:from>
        <xdr:to>
          <xdr:col>8</xdr:col>
          <xdr:colOff>257174</xdr:colOff>
          <xdr:row>10</xdr:row>
          <xdr:rowOff>28574</xdr:rowOff>
        </xdr:to>
        <xdr:pic>
          <xdr:nvPicPr>
            <xdr:cNvPr id="84" name="Picture 83"/>
            <xdr:cNvPicPr>
              <a:picLocks noChangeAspect="1" noChangeArrowheads="1"/>
              <a:extLst>
                <a:ext uri="{84589F7E-364E-4C9E-8A38-B11213B215E9}">
                  <a14:cameraTool cellRange="YOY!$C$9" spid="_x0000_s7226"/>
                </a:ext>
              </a:extLst>
            </xdr:cNvPicPr>
          </xdr:nvPicPr>
          <xdr:blipFill>
            <a:blip xmlns:r="http://schemas.openxmlformats.org/officeDocument/2006/relationships" r:embed="rId7"/>
            <a:srcRect/>
            <a:stretch>
              <a:fillRect/>
            </a:stretch>
          </xdr:blipFill>
          <xdr:spPr bwMode="auto">
            <a:xfrm>
              <a:off x="3781425" y="1600199"/>
              <a:ext cx="1123949"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371475</xdr:colOff>
          <xdr:row>8</xdr:row>
          <xdr:rowOff>142875</xdr:rowOff>
        </xdr:from>
        <xdr:to>
          <xdr:col>12</xdr:col>
          <xdr:colOff>76200</xdr:colOff>
          <xdr:row>10</xdr:row>
          <xdr:rowOff>76200</xdr:rowOff>
        </xdr:to>
        <xdr:pic>
          <xdr:nvPicPr>
            <xdr:cNvPr id="86" name="Picture 85"/>
            <xdr:cNvPicPr>
              <a:picLocks noChangeAspect="1" noChangeArrowheads="1"/>
              <a:extLst>
                <a:ext uri="{84589F7E-364E-4C9E-8A38-B11213B215E9}">
                  <a14:cameraTool cellRange="YOY!$E$9" spid="_x0000_s7227"/>
                </a:ext>
              </a:extLst>
            </xdr:cNvPicPr>
          </xdr:nvPicPr>
          <xdr:blipFill>
            <a:blip xmlns:r="http://schemas.openxmlformats.org/officeDocument/2006/relationships" r:embed="rId8"/>
            <a:srcRect/>
            <a:stretch>
              <a:fillRect/>
            </a:stretch>
          </xdr:blipFill>
          <xdr:spPr bwMode="auto">
            <a:xfrm>
              <a:off x="6181725" y="1590675"/>
              <a:ext cx="866775" cy="2952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333376</xdr:colOff>
          <xdr:row>8</xdr:row>
          <xdr:rowOff>123825</xdr:rowOff>
        </xdr:from>
        <xdr:to>
          <xdr:col>16</xdr:col>
          <xdr:colOff>161926</xdr:colOff>
          <xdr:row>10</xdr:row>
          <xdr:rowOff>38100</xdr:rowOff>
        </xdr:to>
        <xdr:pic>
          <xdr:nvPicPr>
            <xdr:cNvPr id="88" name="Picture 87"/>
            <xdr:cNvPicPr>
              <a:picLocks noChangeAspect="1" noChangeArrowheads="1"/>
              <a:extLst>
                <a:ext uri="{84589F7E-364E-4C9E-8A38-B11213B215E9}">
                  <a14:cameraTool cellRange="YOY!$D$9" spid="_x0000_s7228"/>
                </a:ext>
              </a:extLst>
            </xdr:cNvPicPr>
          </xdr:nvPicPr>
          <xdr:blipFill>
            <a:blip xmlns:r="http://schemas.openxmlformats.org/officeDocument/2006/relationships" r:embed="rId9"/>
            <a:srcRect/>
            <a:stretch>
              <a:fillRect/>
            </a:stretch>
          </xdr:blipFill>
          <xdr:spPr bwMode="auto">
            <a:xfrm>
              <a:off x="8467726" y="1571625"/>
              <a:ext cx="990600"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428625</xdr:colOff>
          <xdr:row>8</xdr:row>
          <xdr:rowOff>142875</xdr:rowOff>
        </xdr:from>
        <xdr:to>
          <xdr:col>20</xdr:col>
          <xdr:colOff>209550</xdr:colOff>
          <xdr:row>10</xdr:row>
          <xdr:rowOff>66675</xdr:rowOff>
        </xdr:to>
        <xdr:pic>
          <xdr:nvPicPr>
            <xdr:cNvPr id="90" name="Picture 89"/>
            <xdr:cNvPicPr>
              <a:picLocks noChangeAspect="1" noChangeArrowheads="1"/>
              <a:extLst>
                <a:ext uri="{84589F7E-364E-4C9E-8A38-B11213B215E9}">
                  <a14:cameraTool cellRange="YOY!$F$9" spid="_x0000_s7229"/>
                </a:ext>
              </a:extLst>
            </xdr:cNvPicPr>
          </xdr:nvPicPr>
          <xdr:blipFill>
            <a:blip xmlns:r="http://schemas.openxmlformats.org/officeDocument/2006/relationships" r:embed="rId10"/>
            <a:srcRect/>
            <a:stretch>
              <a:fillRect/>
            </a:stretch>
          </xdr:blipFill>
          <xdr:spPr bwMode="auto">
            <a:xfrm>
              <a:off x="10887075" y="1590675"/>
              <a:ext cx="942975" cy="28575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180975</xdr:colOff>
      <xdr:row>10</xdr:row>
      <xdr:rowOff>171450</xdr:rowOff>
    </xdr:from>
    <xdr:ext cx="2628900" cy="257175"/>
    <xdr:sp macro="" textlink="">
      <xdr:nvSpPr>
        <xdr:cNvPr id="92" name="Shape 16"/>
        <xdr:cNvSpPr/>
      </xdr:nvSpPr>
      <xdr:spPr>
        <a:xfrm>
          <a:off x="180975" y="19812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bg1"/>
              </a:solidFill>
              <a:effectLst/>
              <a:latin typeface="+mn-lt"/>
              <a:ea typeface="+mn-ea"/>
              <a:cs typeface="+mn-cs"/>
            </a:rPr>
            <a:t>SALES AND PROFIT ANALYSIS</a:t>
          </a:r>
          <a:endParaRPr sz="1050" b="1">
            <a:solidFill>
              <a:schemeClr val="bg1"/>
            </a:solidFill>
            <a:latin typeface="Lato"/>
            <a:ea typeface="Lato"/>
            <a:cs typeface="Lato"/>
            <a:sym typeface="Lato"/>
          </a:endParaRPr>
        </a:p>
      </xdr:txBody>
    </xdr:sp>
    <xdr:clientData fLocksWithSheet="0"/>
  </xdr:oneCellAnchor>
  <xdr:oneCellAnchor>
    <xdr:from>
      <xdr:col>8</xdr:col>
      <xdr:colOff>457200</xdr:colOff>
      <xdr:row>11</xdr:row>
      <xdr:rowOff>0</xdr:rowOff>
    </xdr:from>
    <xdr:ext cx="4067175" cy="2009775"/>
    <xdr:sp macro="" textlink="">
      <xdr:nvSpPr>
        <xdr:cNvPr id="93" name="Shape 17"/>
        <xdr:cNvSpPr/>
      </xdr:nvSpPr>
      <xdr:spPr>
        <a:xfrm>
          <a:off x="5105400" y="1990725"/>
          <a:ext cx="4067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9525</xdr:colOff>
      <xdr:row>11</xdr:row>
      <xdr:rowOff>19050</xdr:rowOff>
    </xdr:from>
    <xdr:ext cx="2628900" cy="257175"/>
    <xdr:sp macro="" textlink="">
      <xdr:nvSpPr>
        <xdr:cNvPr id="95" name="Shape 18"/>
        <xdr:cNvSpPr/>
      </xdr:nvSpPr>
      <xdr:spPr>
        <a:xfrm>
          <a:off x="5238750" y="20097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rtl="0"/>
          <a:r>
            <a:rPr lang="en-US" sz="1100" b="1">
              <a:solidFill>
                <a:schemeClr val="bg1"/>
              </a:solidFill>
              <a:effectLst/>
              <a:latin typeface="+mn-lt"/>
              <a:ea typeface="+mn-ea"/>
              <a:cs typeface="+mn-cs"/>
            </a:rPr>
            <a:t>CATEGORY WISE PROFIT  </a:t>
          </a:r>
          <a:endParaRPr lang="en-US" sz="1050" b="1">
            <a:solidFill>
              <a:schemeClr val="bg1"/>
            </a:solidFill>
            <a:effectLst/>
          </a:endParaRPr>
        </a:p>
      </xdr:txBody>
    </xdr:sp>
    <xdr:clientData fLocksWithSheet="0"/>
  </xdr:oneCellAnchor>
  <xdr:oneCellAnchor>
    <xdr:from>
      <xdr:col>15</xdr:col>
      <xdr:colOff>542925</xdr:colOff>
      <xdr:row>11</xdr:row>
      <xdr:rowOff>9525</xdr:rowOff>
    </xdr:from>
    <xdr:ext cx="2686050" cy="2000250"/>
    <xdr:sp macro="" textlink="">
      <xdr:nvSpPr>
        <xdr:cNvPr id="96" name="Shape 19"/>
        <xdr:cNvSpPr/>
      </xdr:nvSpPr>
      <xdr:spPr>
        <a:xfrm>
          <a:off x="9258300" y="2000250"/>
          <a:ext cx="2686050" cy="2000250"/>
        </a:xfrm>
        <a:prstGeom prst="roundRect">
          <a:avLst>
            <a:gd name="adj" fmla="val 8264"/>
          </a:avLst>
        </a:prstGeom>
        <a:gradFill>
          <a:gsLst>
            <a:gs pos="0">
              <a:srgbClr val="262626">
                <a:alpha val="80000"/>
              </a:srgbClr>
            </a:gs>
            <a:gs pos="100000">
              <a:srgbClr val="595959">
                <a:alpha val="74901"/>
              </a:srgbClr>
            </a:gs>
          </a:gsLst>
          <a:lin ang="7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76199</xdr:colOff>
      <xdr:row>11</xdr:row>
      <xdr:rowOff>28576</xdr:rowOff>
    </xdr:from>
    <xdr:ext cx="2219326" cy="266699"/>
    <xdr:sp macro="" textlink="">
      <xdr:nvSpPr>
        <xdr:cNvPr id="99" name="Shape 20"/>
        <xdr:cNvSpPr/>
      </xdr:nvSpPr>
      <xdr:spPr>
        <a:xfrm>
          <a:off x="9372599" y="2019301"/>
          <a:ext cx="2219326" cy="266699"/>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rtl="0"/>
          <a:r>
            <a:rPr lang="en-US" sz="1100" b="1">
              <a:solidFill>
                <a:schemeClr val="bg1"/>
              </a:solidFill>
              <a:effectLst/>
              <a:latin typeface="+mn-lt"/>
              <a:ea typeface="+mn-ea"/>
              <a:cs typeface="+mn-cs"/>
            </a:rPr>
            <a:t>CATEGORY WISE SALES SHARE %</a:t>
          </a:r>
          <a:endParaRPr lang="en-US" sz="1050" b="1">
            <a:solidFill>
              <a:schemeClr val="bg1"/>
            </a:solidFill>
            <a:effectLst/>
          </a:endParaRPr>
        </a:p>
      </xdr:txBody>
    </xdr:sp>
    <xdr:clientData fLocksWithSheet="0"/>
  </xdr:oneCellAnchor>
  <xdr:twoCellAnchor>
    <xdr:from>
      <xdr:col>0</xdr:col>
      <xdr:colOff>161924</xdr:colOff>
      <xdr:row>12</xdr:row>
      <xdr:rowOff>57150</xdr:rowOff>
    </xdr:from>
    <xdr:to>
      <xdr:col>8</xdr:col>
      <xdr:colOff>361949</xdr:colOff>
      <xdr:row>21</xdr:row>
      <xdr:rowOff>133350</xdr:rowOff>
    </xdr:to>
    <xdr:graphicFrame macro="">
      <xdr:nvGraphicFramePr>
        <xdr:cNvPr id="100" name="Chart 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457200</xdr:colOff>
      <xdr:row>12</xdr:row>
      <xdr:rowOff>104775</xdr:rowOff>
    </xdr:from>
    <xdr:to>
      <xdr:col>15</xdr:col>
      <xdr:colOff>447674</xdr:colOff>
      <xdr:row>22</xdr:row>
      <xdr:rowOff>0</xdr:rowOff>
    </xdr:to>
    <mc:AlternateContent xmlns:mc="http://schemas.openxmlformats.org/markup-compatibility/2006">
      <mc:Choice xmlns:cx1="http://schemas.microsoft.com/office/drawing/2015/9/8/chartex" Requires="cx1">
        <xdr:graphicFrame macro="">
          <xdr:nvGraphicFramePr>
            <xdr:cNvPr id="101" name="Chart 100"/>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542926</xdr:colOff>
      <xdr:row>13</xdr:row>
      <xdr:rowOff>1</xdr:rowOff>
    </xdr:from>
    <xdr:to>
      <xdr:col>20</xdr:col>
      <xdr:colOff>285751</xdr:colOff>
      <xdr:row>22</xdr:row>
      <xdr:rowOff>0</xdr:rowOff>
    </xdr:to>
    <xdr:graphicFrame macro="">
      <xdr:nvGraphicFramePr>
        <xdr:cNvPr id="102" name="Chart 1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161925</xdr:colOff>
      <xdr:row>25</xdr:row>
      <xdr:rowOff>47625</xdr:rowOff>
    </xdr:from>
    <xdr:to>
      <xdr:col>8</xdr:col>
      <xdr:colOff>466724</xdr:colOff>
      <xdr:row>34</xdr:row>
      <xdr:rowOff>142875</xdr:rowOff>
    </xdr:to>
    <mc:AlternateContent xmlns:mc="http://schemas.openxmlformats.org/markup-compatibility/2006">
      <mc:Choice xmlns:cx1="http://schemas.microsoft.com/office/drawing/2015/9/8/chartex" Requires="cx1">
        <xdr:graphicFrame macro="">
          <xdr:nvGraphicFramePr>
            <xdr:cNvPr id="103" name="Chart 10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47625</xdr:colOff>
      <xdr:row>25</xdr:row>
      <xdr:rowOff>133349</xdr:rowOff>
    </xdr:from>
    <xdr:to>
      <xdr:col>14</xdr:col>
      <xdr:colOff>390525</xdr:colOff>
      <xdr:row>34</xdr:row>
      <xdr:rowOff>57149</xdr:rowOff>
    </xdr:to>
    <xdr:graphicFrame macro="">
      <xdr:nvGraphicFramePr>
        <xdr:cNvPr id="104" name="Chart 10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142875</xdr:colOff>
      <xdr:row>25</xdr:row>
      <xdr:rowOff>28575</xdr:rowOff>
    </xdr:from>
    <xdr:to>
      <xdr:col>16</xdr:col>
      <xdr:colOff>514350</xdr:colOff>
      <xdr:row>33</xdr:row>
      <xdr:rowOff>142875</xdr:rowOff>
    </xdr:to>
    <mc:AlternateContent xmlns:mc="http://schemas.openxmlformats.org/markup-compatibility/2006">
      <mc:Choice xmlns:a14="http://schemas.microsoft.com/office/drawing/2010/main" Requires="a14">
        <xdr:graphicFrame macro="">
          <xdr:nvGraphicFramePr>
            <xdr:cNvPr id="10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99730" y="4637446"/>
              <a:ext cx="955265" cy="1589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504825</xdr:colOff>
      <xdr:row>25</xdr:row>
      <xdr:rowOff>28575</xdr:rowOff>
    </xdr:from>
    <xdr:to>
      <xdr:col>18</xdr:col>
      <xdr:colOff>552450</xdr:colOff>
      <xdr:row>33</xdr:row>
      <xdr:rowOff>142874</xdr:rowOff>
    </xdr:to>
    <mc:AlternateContent xmlns:mc="http://schemas.openxmlformats.org/markup-compatibility/2006">
      <mc:Choice xmlns:a14="http://schemas.microsoft.com/office/drawing/2010/main" Requires="a14">
        <xdr:graphicFrame macro="">
          <xdr:nvGraphicFramePr>
            <xdr:cNvPr id="106"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845470" y="4637446"/>
              <a:ext cx="1215206" cy="1589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561975</xdr:colOff>
      <xdr:row>25</xdr:row>
      <xdr:rowOff>28576</xdr:rowOff>
    </xdr:from>
    <xdr:to>
      <xdr:col>20</xdr:col>
      <xdr:colOff>476250</xdr:colOff>
      <xdr:row>33</xdr:row>
      <xdr:rowOff>152400</xdr:rowOff>
    </xdr:to>
    <mc:AlternateContent xmlns:mc="http://schemas.openxmlformats.org/markup-compatibility/2006">
      <mc:Choice xmlns:a14="http://schemas.microsoft.com/office/drawing/2010/main" Requires="a14">
        <xdr:graphicFrame macro="">
          <xdr:nvGraphicFramePr>
            <xdr:cNvPr id="107"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070201" y="4637447"/>
              <a:ext cx="1081855" cy="15986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ubakar" refreshedDate="45199.636397685186"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1">
      <pivotArea collapsedLevelsAreSubtotals="1" fieldPosition="0">
        <references count="1">
          <reference field="3" count="12">
            <x v="1"/>
            <x v="2"/>
            <x v="3"/>
            <x v="4"/>
            <x v="5"/>
            <x v="6"/>
            <x v="7"/>
            <x v="8"/>
            <x v="9"/>
            <x v="10"/>
            <x v="11"/>
            <x v="12"/>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5" count="1" selected="0">
            <x v="0"/>
          </reference>
        </references>
      </pivotArea>
    </chartFormat>
    <chartFormat chart="2" format="11">
      <pivotArea type="data" outline="0" fieldPosition="0">
        <references count="2">
          <reference field="4294967294" count="1" selected="0">
            <x v="0"/>
          </reference>
          <reference field="15" count="1" selected="0">
            <x v="1"/>
          </reference>
        </references>
      </pivotArea>
    </chartFormat>
    <chartFormat chart="2"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20">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2"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8"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5"/>
    <pivotTable tabId="3" name="PivotTable1"/>
    <pivotTable tabId="9" name="PivotTable19"/>
    <pivotTable tabId="9" name="PivotTable24"/>
    <pivotTable tabId="9" name="PivotTable25"/>
    <pivotTable tabId="9" name="PivotTable26"/>
    <pivotTable tabId="9" name="PivotTable27"/>
    <pivotTable tabId="6" name="PivotTable6"/>
    <pivotTable tabId="8" name="PivotTable18"/>
    <pivotTable tabId="4" name="PivotTable2"/>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5"/>
    <pivotTable tabId="3" name="PivotTable1"/>
    <pivotTable tabId="9" name="PivotTable19"/>
    <pivotTable tabId="9" name="PivotTable24"/>
    <pivotTable tabId="9" name="PivotTable25"/>
    <pivotTable tabId="9" name="PivotTable26"/>
    <pivotTable tabId="9" name="PivotTable27"/>
    <pivotTable tabId="6" name="PivotTable6"/>
    <pivotTable tabId="11" name="PivotTable28"/>
    <pivotTable tabId="8" name="PivotTable18"/>
    <pivotTable tabId="4"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5"/>
    <pivotTable tabId="3" name="PivotTable1"/>
    <pivotTable tabId="9" name="PivotTable19"/>
    <pivotTable tabId="9" name="PivotTable24"/>
    <pivotTable tabId="9" name="PivotTable25"/>
    <pivotTable tabId="9" name="PivotTable26"/>
    <pivotTable tabId="9" name="PivotTable27"/>
    <pivotTable tabId="6" name="PivotTable6"/>
    <pivotTable tabId="11" name="PivotTable28"/>
    <pivotTable tabId="8" name="PivotTable18"/>
    <pivotTable tabId="4"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C" rowHeight="241300"/>
  <slicer name="Segment 1" cache="Slicer_Segment" caption="Segment" style="ABC" rowHeight="241300"/>
  <slicer name="Region 1" cache="Slicer_Region" caption="Region" style="ABC"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topLeftCell="A2" workbookViewId="0">
      <selection activeCell="A3" sqref="A3:C15"/>
    </sheetView>
  </sheetViews>
  <sheetFormatPr defaultRowHeight="15"/>
  <cols>
    <col min="1" max="1" width="13.140625" bestFit="1" customWidth="1"/>
    <col min="2" max="2" width="12.140625" bestFit="1" customWidth="1"/>
    <col min="3" max="3" width="12.5703125" bestFit="1" customWidth="1"/>
  </cols>
  <sheetData>
    <row r="3" spans="1:3">
      <c r="A3" s="7" t="s">
        <v>10933</v>
      </c>
      <c r="B3" s="6" t="s">
        <v>10951</v>
      </c>
      <c r="C3" s="15" t="s">
        <v>10952</v>
      </c>
    </row>
    <row r="4" spans="1:3">
      <c r="A4" s="9" t="s">
        <v>10936</v>
      </c>
      <c r="B4" s="22">
        <v>95365.937600000019</v>
      </c>
      <c r="C4" s="23">
        <v>9199.2699999999986</v>
      </c>
    </row>
    <row r="5" spans="1:3">
      <c r="A5" s="11" t="s">
        <v>10937</v>
      </c>
      <c r="B5" s="24">
        <v>60172.649400000024</v>
      </c>
      <c r="C5" s="25">
        <v>10288.898699999991</v>
      </c>
    </row>
    <row r="6" spans="1:3">
      <c r="A6" s="11" t="s">
        <v>10938</v>
      </c>
      <c r="B6" s="24">
        <v>199252.98399999991</v>
      </c>
      <c r="C6" s="25">
        <v>26806.573700000015</v>
      </c>
    </row>
    <row r="7" spans="1:3">
      <c r="A7" s="11" t="s">
        <v>10939</v>
      </c>
      <c r="B7" s="24">
        <v>141851.5674</v>
      </c>
      <c r="C7" s="25">
        <v>13437.806799999998</v>
      </c>
    </row>
    <row r="8" spans="1:3">
      <c r="A8" s="11" t="s">
        <v>10940</v>
      </c>
      <c r="B8" s="24">
        <v>156122.28669999994</v>
      </c>
      <c r="C8" s="25">
        <v>22308.51279999999</v>
      </c>
    </row>
    <row r="9" spans="1:3">
      <c r="A9" s="11" t="s">
        <v>10941</v>
      </c>
      <c r="B9" s="24">
        <v>147082.61130000011</v>
      </c>
      <c r="C9" s="25">
        <v>20899.334500000012</v>
      </c>
    </row>
    <row r="10" spans="1:3">
      <c r="A10" s="11" t="s">
        <v>10942</v>
      </c>
      <c r="B10" s="24">
        <v>149580.83800000031</v>
      </c>
      <c r="C10" s="25">
        <v>13535.38299999998</v>
      </c>
    </row>
    <row r="11" spans="1:3">
      <c r="A11" s="11" t="s">
        <v>10943</v>
      </c>
      <c r="B11" s="24">
        <v>159589.45099999988</v>
      </c>
      <c r="C11" s="25">
        <v>21896.715399999972</v>
      </c>
    </row>
    <row r="12" spans="1:3">
      <c r="A12" s="11" t="s">
        <v>10944</v>
      </c>
      <c r="B12" s="24">
        <v>309770.09970000025</v>
      </c>
      <c r="C12" s="25">
        <v>37293.192500000034</v>
      </c>
    </row>
    <row r="13" spans="1:3">
      <c r="A13" s="11" t="s">
        <v>10945</v>
      </c>
      <c r="B13" s="24">
        <v>197115.20170000009</v>
      </c>
      <c r="C13" s="25">
        <v>31469.663800000035</v>
      </c>
    </row>
    <row r="14" spans="1:3">
      <c r="A14" s="11" t="s">
        <v>10946</v>
      </c>
      <c r="B14" s="24">
        <v>349120.07400000008</v>
      </c>
      <c r="C14" s="25">
        <v>35825.536599999927</v>
      </c>
    </row>
    <row r="15" spans="1:3">
      <c r="A15" s="11" t="s">
        <v>10947</v>
      </c>
      <c r="B15" s="24">
        <v>332177.15950000001</v>
      </c>
      <c r="C15" s="25">
        <v>43436.13390000003</v>
      </c>
    </row>
    <row r="16" spans="1:3">
      <c r="A16" s="13" t="s">
        <v>10934</v>
      </c>
      <c r="B16" s="20">
        <v>2297200.8603000008</v>
      </c>
      <c r="C16" s="2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B6" sqref="B6"/>
    </sheetView>
  </sheetViews>
  <sheetFormatPr defaultRowHeight="15"/>
  <cols>
    <col min="1" max="1" width="14.5703125" bestFit="1" customWidth="1"/>
    <col min="2" max="2" width="12.5703125" bestFit="1" customWidth="1"/>
    <col min="4" max="4" width="14.5703125" bestFit="1" customWidth="1"/>
    <col min="5" max="5" width="15.5703125" customWidth="1"/>
  </cols>
  <sheetData>
    <row r="3" spans="1:5">
      <c r="A3" s="7" t="s">
        <v>10933</v>
      </c>
      <c r="B3" s="8" t="s">
        <v>10952</v>
      </c>
      <c r="D3" s="29" t="s">
        <v>10953</v>
      </c>
      <c r="E3" s="30" t="s">
        <v>10954</v>
      </c>
    </row>
    <row r="4" spans="1:5">
      <c r="A4" s="26" t="s">
        <v>71</v>
      </c>
      <c r="B4" s="10">
        <v>145454.9480999998</v>
      </c>
      <c r="D4" t="str">
        <f>A4</f>
        <v>Technology</v>
      </c>
      <c r="E4" s="31">
        <f>GETPIVOTDATA("Profit",$A$3,"Category",A4)</f>
        <v>145454.9480999998</v>
      </c>
    </row>
    <row r="5" spans="1:5">
      <c r="A5" s="27" t="s">
        <v>46</v>
      </c>
      <c r="B5" s="12">
        <v>122490.8008000001</v>
      </c>
      <c r="D5" t="str">
        <f t="shared" ref="D5:D7" si="0">A5</f>
        <v>Office Supplies</v>
      </c>
      <c r="E5" s="31">
        <f t="shared" ref="E5:E6" si="1">GETPIVOTDATA("Profit",$A$3,"Category",A5)</f>
        <v>122490.8008000001</v>
      </c>
    </row>
    <row r="6" spans="1:5">
      <c r="A6" s="27" t="s">
        <v>32</v>
      </c>
      <c r="B6" s="12">
        <v>18451.272799999992</v>
      </c>
      <c r="D6" t="str">
        <f t="shared" si="0"/>
        <v>Furniture</v>
      </c>
      <c r="E6" s="31">
        <f t="shared" si="1"/>
        <v>18451.272799999992</v>
      </c>
    </row>
    <row r="7" spans="1:5">
      <c r="A7" s="28" t="s">
        <v>10934</v>
      </c>
      <c r="B7" s="14">
        <v>286397.02169999992</v>
      </c>
      <c r="D7" t="str">
        <f t="shared" si="0"/>
        <v>Grand Total</v>
      </c>
      <c r="E7" s="31">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5" sqref="A4:A6"/>
      <pivotSelection pane="bottomRight" showHeader="1" activeRow="4" click="1" r:id="rId1">
        <pivotArea dataOnly="0" labelOnly="1" fieldPosition="0">
          <references count="1">
            <reference field="15" count="0"/>
          </references>
        </pivotArea>
      </pivotSelection>
    </sheetView>
  </sheetViews>
  <sheetFormatPr defaultRowHeight="15"/>
  <cols>
    <col min="1" max="1" width="14.5703125" bestFit="1" customWidth="1"/>
    <col min="2" max="2" width="12.140625" bestFit="1" customWidth="1"/>
  </cols>
  <sheetData>
    <row r="3" spans="1:2">
      <c r="A3" s="7" t="s">
        <v>10933</v>
      </c>
      <c r="B3" s="8" t="s">
        <v>10951</v>
      </c>
    </row>
    <row r="4" spans="1:2">
      <c r="A4" s="26" t="s">
        <v>32</v>
      </c>
      <c r="B4" s="32">
        <v>0.32300170530281774</v>
      </c>
    </row>
    <row r="5" spans="1:2">
      <c r="A5" s="27" t="s">
        <v>46</v>
      </c>
      <c r="B5" s="33">
        <v>0.31301008302169103</v>
      </c>
    </row>
    <row r="6" spans="1:2">
      <c r="A6" s="27" t="s">
        <v>71</v>
      </c>
      <c r="B6" s="33">
        <v>0.36398821167549117</v>
      </c>
    </row>
    <row r="7" spans="1:2">
      <c r="A7" s="28" t="s">
        <v>10934</v>
      </c>
      <c r="B7" s="3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3" workbookViewId="0">
      <selection activeCell="D3" sqref="D3:E52"/>
    </sheetView>
  </sheetViews>
  <sheetFormatPr defaultRowHeight="15"/>
  <cols>
    <col min="1" max="1" width="18.7109375" customWidth="1"/>
    <col min="2" max="2" width="12.140625" bestFit="1" customWidth="1"/>
    <col min="4" max="4" width="18.7109375" bestFit="1" customWidth="1"/>
  </cols>
  <sheetData>
    <row r="3" spans="1:5">
      <c r="A3" s="7" t="s">
        <v>10933</v>
      </c>
      <c r="B3" s="8" t="s">
        <v>10951</v>
      </c>
      <c r="D3" s="29" t="s">
        <v>10955</v>
      </c>
      <c r="E3" s="30" t="s">
        <v>10956</v>
      </c>
    </row>
    <row r="4" spans="1:5">
      <c r="A4" s="26" t="s">
        <v>358</v>
      </c>
      <c r="B4" s="10">
        <v>19510.639999999992</v>
      </c>
      <c r="D4" t="str">
        <f>A4</f>
        <v>Alabama</v>
      </c>
      <c r="E4" s="31">
        <f>GETPIVOTDATA("Sales",$A$3,"State",A4)</f>
        <v>19510.639999999992</v>
      </c>
    </row>
    <row r="5" spans="1:5">
      <c r="A5" s="27" t="s">
        <v>310</v>
      </c>
      <c r="B5" s="12">
        <v>35282.000999999997</v>
      </c>
      <c r="D5" t="str">
        <f t="shared" ref="D5:D52" si="0">A5</f>
        <v>Arizona</v>
      </c>
      <c r="E5" s="31">
        <f t="shared" ref="E5:E52" si="1">GETPIVOTDATA("Sales",$A$3,"State",A5)</f>
        <v>35282.000999999997</v>
      </c>
    </row>
    <row r="6" spans="1:5">
      <c r="A6" s="27" t="s">
        <v>1707</v>
      </c>
      <c r="B6" s="12">
        <v>11678.129999999997</v>
      </c>
      <c r="D6" t="str">
        <f t="shared" si="0"/>
        <v>Arkansas</v>
      </c>
      <c r="E6" s="31">
        <f t="shared" si="1"/>
        <v>11678.129999999997</v>
      </c>
    </row>
    <row r="7" spans="1:5">
      <c r="A7" s="27" t="s">
        <v>43</v>
      </c>
      <c r="B7" s="12">
        <v>457687.63150000101</v>
      </c>
      <c r="D7" t="str">
        <f t="shared" si="0"/>
        <v>California</v>
      </c>
      <c r="E7" s="31">
        <f t="shared" si="1"/>
        <v>457687.63150000101</v>
      </c>
    </row>
    <row r="8" spans="1:5">
      <c r="A8" s="27" t="s">
        <v>457</v>
      </c>
      <c r="B8" s="12">
        <v>32108.117999999995</v>
      </c>
      <c r="D8" t="str">
        <f t="shared" si="0"/>
        <v>Colorado</v>
      </c>
      <c r="E8" s="31">
        <f t="shared" si="1"/>
        <v>32108.117999999995</v>
      </c>
    </row>
    <row r="9" spans="1:5">
      <c r="A9" s="27" t="s">
        <v>747</v>
      </c>
      <c r="B9" s="12">
        <v>13384.356999999996</v>
      </c>
      <c r="D9" t="str">
        <f t="shared" si="0"/>
        <v>Connecticut</v>
      </c>
      <c r="E9" s="31">
        <f t="shared" si="1"/>
        <v>13384.356999999996</v>
      </c>
    </row>
    <row r="10" spans="1:5">
      <c r="A10" s="27" t="s">
        <v>245</v>
      </c>
      <c r="B10" s="12">
        <v>27451.068999999992</v>
      </c>
      <c r="D10" t="str">
        <f t="shared" si="0"/>
        <v>Delaware</v>
      </c>
      <c r="E10" s="31">
        <f t="shared" si="1"/>
        <v>27451.068999999992</v>
      </c>
    </row>
    <row r="11" spans="1:5">
      <c r="A11" s="27" t="s">
        <v>3034</v>
      </c>
      <c r="B11" s="12">
        <v>2865.0199999999995</v>
      </c>
      <c r="D11" t="str">
        <f t="shared" si="0"/>
        <v>District of Columbia</v>
      </c>
      <c r="E11" s="31">
        <f t="shared" si="1"/>
        <v>2865.0199999999995</v>
      </c>
    </row>
    <row r="12" spans="1:5">
      <c r="A12" s="27" t="s">
        <v>54</v>
      </c>
      <c r="B12" s="12">
        <v>89473.707999999999</v>
      </c>
      <c r="D12" t="str">
        <f t="shared" si="0"/>
        <v>Florida</v>
      </c>
      <c r="E12" s="31">
        <f t="shared" si="1"/>
        <v>89473.707999999999</v>
      </c>
    </row>
    <row r="13" spans="1:5">
      <c r="A13" s="27" t="s">
        <v>1272</v>
      </c>
      <c r="B13" s="12">
        <v>49095.840000000004</v>
      </c>
      <c r="D13" t="str">
        <f t="shared" si="0"/>
        <v>Georgia</v>
      </c>
      <c r="E13" s="31">
        <f t="shared" si="1"/>
        <v>49095.840000000004</v>
      </c>
    </row>
    <row r="14" spans="1:5">
      <c r="A14" s="27" t="s">
        <v>6260</v>
      </c>
      <c r="B14" s="12">
        <v>4382.4860000000017</v>
      </c>
      <c r="D14" t="str">
        <f t="shared" si="0"/>
        <v>Idaho</v>
      </c>
      <c r="E14" s="31">
        <f t="shared" si="1"/>
        <v>4382.4860000000017</v>
      </c>
    </row>
    <row r="15" spans="1:5">
      <c r="A15" s="27" t="s">
        <v>211</v>
      </c>
      <c r="B15" s="12">
        <v>80166.10099999985</v>
      </c>
      <c r="D15" t="str">
        <f t="shared" si="0"/>
        <v>Illinois</v>
      </c>
      <c r="E15" s="31">
        <f t="shared" si="1"/>
        <v>80166.10099999985</v>
      </c>
    </row>
    <row r="16" spans="1:5">
      <c r="A16" s="27" t="s">
        <v>254</v>
      </c>
      <c r="B16" s="12">
        <v>53555.360000000001</v>
      </c>
      <c r="D16" t="str">
        <f t="shared" si="0"/>
        <v>Indiana</v>
      </c>
      <c r="E16" s="31">
        <f t="shared" si="1"/>
        <v>53555.360000000001</v>
      </c>
    </row>
    <row r="17" spans="1:5">
      <c r="A17" s="27" t="s">
        <v>489</v>
      </c>
      <c r="B17" s="12">
        <v>4579.7599999999993</v>
      </c>
      <c r="D17" t="str">
        <f t="shared" si="0"/>
        <v>Iowa</v>
      </c>
      <c r="E17" s="31">
        <f t="shared" si="1"/>
        <v>4579.7599999999993</v>
      </c>
    </row>
    <row r="18" spans="1:5">
      <c r="A18" s="27" t="s">
        <v>4530</v>
      </c>
      <c r="B18" s="12">
        <v>2914.31</v>
      </c>
      <c r="D18" t="str">
        <f t="shared" si="0"/>
        <v>Kansas</v>
      </c>
      <c r="E18" s="31">
        <f t="shared" si="1"/>
        <v>2914.31</v>
      </c>
    </row>
    <row r="19" spans="1:5">
      <c r="A19" s="27" t="s">
        <v>29</v>
      </c>
      <c r="B19" s="12">
        <v>36591.749999999971</v>
      </c>
      <c r="D19" t="str">
        <f t="shared" si="0"/>
        <v>Kentucky</v>
      </c>
      <c r="E19" s="31">
        <f t="shared" si="1"/>
        <v>36591.749999999971</v>
      </c>
    </row>
    <row r="20" spans="1:5">
      <c r="A20" s="27" t="s">
        <v>736</v>
      </c>
      <c r="B20" s="12">
        <v>9217.0299999999988</v>
      </c>
      <c r="D20" t="str">
        <f t="shared" si="0"/>
        <v>Louisiana</v>
      </c>
      <c r="E20" s="31">
        <f t="shared" si="1"/>
        <v>9217.0299999999988</v>
      </c>
    </row>
    <row r="21" spans="1:5">
      <c r="A21" s="27" t="s">
        <v>5235</v>
      </c>
      <c r="B21" s="12">
        <v>1270.53</v>
      </c>
      <c r="D21" t="str">
        <f t="shared" si="0"/>
        <v>Maine</v>
      </c>
      <c r="E21" s="31">
        <f t="shared" si="1"/>
        <v>1270.53</v>
      </c>
    </row>
    <row r="22" spans="1:5">
      <c r="A22" s="27" t="s">
        <v>2735</v>
      </c>
      <c r="B22" s="12">
        <v>23705.523000000005</v>
      </c>
      <c r="D22" t="str">
        <f t="shared" si="0"/>
        <v>Maryland</v>
      </c>
      <c r="E22" s="31">
        <f t="shared" si="1"/>
        <v>23705.523000000005</v>
      </c>
    </row>
    <row r="23" spans="1:5">
      <c r="A23" s="27" t="s">
        <v>1245</v>
      </c>
      <c r="B23" s="12">
        <v>28634.43399999999</v>
      </c>
      <c r="D23" t="str">
        <f t="shared" si="0"/>
        <v>Massachusetts</v>
      </c>
      <c r="E23" s="31">
        <f t="shared" si="1"/>
        <v>28634.43399999999</v>
      </c>
    </row>
    <row r="24" spans="1:5">
      <c r="A24" s="27" t="s">
        <v>238</v>
      </c>
      <c r="B24" s="12">
        <v>76269.614000000016</v>
      </c>
      <c r="D24" t="str">
        <f t="shared" si="0"/>
        <v>Michigan</v>
      </c>
      <c r="E24" s="31">
        <f t="shared" si="1"/>
        <v>76269.614000000016</v>
      </c>
    </row>
    <row r="25" spans="1:5">
      <c r="A25" s="27" t="s">
        <v>229</v>
      </c>
      <c r="B25" s="12">
        <v>29863.149999999994</v>
      </c>
      <c r="D25" t="str">
        <f t="shared" si="0"/>
        <v>Minnesota</v>
      </c>
      <c r="E25" s="31">
        <f t="shared" si="1"/>
        <v>29863.149999999994</v>
      </c>
    </row>
    <row r="26" spans="1:5">
      <c r="A26" s="27" t="s">
        <v>1487</v>
      </c>
      <c r="B26" s="12">
        <v>10771.34</v>
      </c>
      <c r="D26" t="str">
        <f t="shared" si="0"/>
        <v>Mississippi</v>
      </c>
      <c r="E26" s="31">
        <f t="shared" si="1"/>
        <v>10771.34</v>
      </c>
    </row>
    <row r="27" spans="1:5">
      <c r="A27" s="27" t="s">
        <v>596</v>
      </c>
      <c r="B27" s="12">
        <v>22205.149999999998</v>
      </c>
      <c r="D27" t="str">
        <f t="shared" si="0"/>
        <v>Missouri</v>
      </c>
      <c r="E27" s="31">
        <f t="shared" si="1"/>
        <v>22205.149999999998</v>
      </c>
    </row>
    <row r="28" spans="1:5">
      <c r="A28" s="27" t="s">
        <v>1762</v>
      </c>
      <c r="B28" s="12">
        <v>5589.3519999999971</v>
      </c>
      <c r="D28" t="str">
        <f t="shared" si="0"/>
        <v>Montana</v>
      </c>
      <c r="E28" s="31">
        <f t="shared" si="1"/>
        <v>5589.3519999999971</v>
      </c>
    </row>
    <row r="29" spans="1:5">
      <c r="A29" s="27" t="s">
        <v>138</v>
      </c>
      <c r="B29" s="12">
        <v>7464.9299999999985</v>
      </c>
      <c r="D29" t="str">
        <f t="shared" si="0"/>
        <v>Nebraska</v>
      </c>
      <c r="E29" s="31">
        <f t="shared" si="1"/>
        <v>7464.9299999999985</v>
      </c>
    </row>
    <row r="30" spans="1:5">
      <c r="A30" s="27" t="s">
        <v>1392</v>
      </c>
      <c r="B30" s="12">
        <v>16729.101999999999</v>
      </c>
      <c r="D30" t="str">
        <f t="shared" si="0"/>
        <v>Nevada</v>
      </c>
      <c r="E30" s="31">
        <f t="shared" si="1"/>
        <v>16729.101999999999</v>
      </c>
    </row>
    <row r="31" spans="1:5">
      <c r="A31" s="27" t="s">
        <v>2694</v>
      </c>
      <c r="B31" s="12">
        <v>7292.5239999999994</v>
      </c>
      <c r="D31" t="str">
        <f t="shared" si="0"/>
        <v>New Hampshire</v>
      </c>
      <c r="E31" s="31">
        <f t="shared" si="1"/>
        <v>7292.5239999999994</v>
      </c>
    </row>
    <row r="32" spans="1:5">
      <c r="A32" s="27" t="s">
        <v>788</v>
      </c>
      <c r="B32" s="12">
        <v>35764.312000000013</v>
      </c>
      <c r="D32" t="str">
        <f t="shared" si="0"/>
        <v>New Jersey</v>
      </c>
      <c r="E32" s="31">
        <f t="shared" si="1"/>
        <v>35764.312000000013</v>
      </c>
    </row>
    <row r="33" spans="1:5">
      <c r="A33" s="27" t="s">
        <v>668</v>
      </c>
      <c r="B33" s="12">
        <v>4783.5220000000008</v>
      </c>
      <c r="D33" t="str">
        <f t="shared" si="0"/>
        <v>New Mexico</v>
      </c>
      <c r="E33" s="31">
        <f t="shared" si="1"/>
        <v>4783.5220000000008</v>
      </c>
    </row>
    <row r="34" spans="1:5">
      <c r="A34" s="27" t="s">
        <v>267</v>
      </c>
      <c r="B34" s="12">
        <v>310876.27099999978</v>
      </c>
      <c r="D34" t="str">
        <f t="shared" si="0"/>
        <v>New York</v>
      </c>
      <c r="E34" s="31">
        <f t="shared" si="1"/>
        <v>310876.27099999978</v>
      </c>
    </row>
    <row r="35" spans="1:5">
      <c r="A35" s="27" t="s">
        <v>88</v>
      </c>
      <c r="B35" s="12">
        <v>55603.163999999968</v>
      </c>
      <c r="D35" t="str">
        <f t="shared" si="0"/>
        <v>North Carolina</v>
      </c>
      <c r="E35" s="31">
        <f t="shared" si="1"/>
        <v>55603.163999999968</v>
      </c>
    </row>
    <row r="36" spans="1:5">
      <c r="A36" s="27" t="s">
        <v>7449</v>
      </c>
      <c r="B36" s="12">
        <v>919.91</v>
      </c>
      <c r="D36" t="str">
        <f t="shared" si="0"/>
        <v>North Dakota</v>
      </c>
      <c r="E36" s="31">
        <f t="shared" si="1"/>
        <v>919.91</v>
      </c>
    </row>
    <row r="37" spans="1:5">
      <c r="A37" s="27" t="s">
        <v>498</v>
      </c>
      <c r="B37" s="12">
        <v>78258.135999999926</v>
      </c>
      <c r="D37" t="str">
        <f t="shared" si="0"/>
        <v>Ohio</v>
      </c>
      <c r="E37" s="31">
        <f t="shared" si="1"/>
        <v>78258.135999999926</v>
      </c>
    </row>
    <row r="38" spans="1:5">
      <c r="A38" s="27" t="s">
        <v>649</v>
      </c>
      <c r="B38" s="12">
        <v>19683.390000000003</v>
      </c>
      <c r="D38" t="str">
        <f t="shared" si="0"/>
        <v>Oklahoma</v>
      </c>
      <c r="E38" s="31">
        <f t="shared" si="1"/>
        <v>19683.390000000003</v>
      </c>
    </row>
    <row r="39" spans="1:5">
      <c r="A39" s="27" t="s">
        <v>420</v>
      </c>
      <c r="B39" s="12">
        <v>17431.149999999991</v>
      </c>
      <c r="D39" t="str">
        <f t="shared" si="0"/>
        <v>Oregon</v>
      </c>
      <c r="E39" s="31">
        <f t="shared" si="1"/>
        <v>17431.149999999991</v>
      </c>
    </row>
    <row r="40" spans="1:5">
      <c r="A40" s="27" t="s">
        <v>147</v>
      </c>
      <c r="B40" s="12">
        <v>116511.91400000003</v>
      </c>
      <c r="D40" t="str">
        <f t="shared" si="0"/>
        <v>Pennsylvania</v>
      </c>
      <c r="E40" s="31">
        <f t="shared" si="1"/>
        <v>116511.91400000003</v>
      </c>
    </row>
    <row r="41" spans="1:5">
      <c r="A41" s="27" t="s">
        <v>1399</v>
      </c>
      <c r="B41" s="12">
        <v>22627.955999999995</v>
      </c>
      <c r="D41" t="str">
        <f t="shared" si="0"/>
        <v>Rhode Island</v>
      </c>
      <c r="E41" s="31">
        <f t="shared" si="1"/>
        <v>22627.955999999995</v>
      </c>
    </row>
    <row r="42" spans="1:5">
      <c r="A42" s="27" t="s">
        <v>383</v>
      </c>
      <c r="B42" s="12">
        <v>8481.7099999999991</v>
      </c>
      <c r="D42" t="str">
        <f t="shared" si="0"/>
        <v>South Carolina</v>
      </c>
      <c r="E42" s="31">
        <f t="shared" si="1"/>
        <v>8481.7099999999991</v>
      </c>
    </row>
    <row r="43" spans="1:5">
      <c r="A43" s="27" t="s">
        <v>5326</v>
      </c>
      <c r="B43" s="12">
        <v>1315.5600000000002</v>
      </c>
      <c r="D43" t="str">
        <f t="shared" si="0"/>
        <v>South Dakota</v>
      </c>
      <c r="E43" s="31">
        <f t="shared" si="1"/>
        <v>1315.5600000000002</v>
      </c>
    </row>
    <row r="44" spans="1:5">
      <c r="A44" s="27" t="s">
        <v>335</v>
      </c>
      <c r="B44" s="12">
        <v>30661.872999999981</v>
      </c>
      <c r="D44" t="str">
        <f t="shared" si="0"/>
        <v>Tennessee</v>
      </c>
      <c r="E44" s="31">
        <f t="shared" si="1"/>
        <v>30661.872999999981</v>
      </c>
    </row>
    <row r="45" spans="1:5">
      <c r="A45" s="27" t="s">
        <v>104</v>
      </c>
      <c r="B45" s="12">
        <v>170188.04580000002</v>
      </c>
      <c r="D45" t="str">
        <f t="shared" si="0"/>
        <v>Texas</v>
      </c>
      <c r="E45" s="31">
        <f t="shared" si="1"/>
        <v>170188.04580000002</v>
      </c>
    </row>
    <row r="46" spans="1:5">
      <c r="A46" s="27" t="s">
        <v>121</v>
      </c>
      <c r="B46" s="12">
        <v>11220.055999999999</v>
      </c>
      <c r="D46" t="str">
        <f t="shared" si="0"/>
        <v>Utah</v>
      </c>
      <c r="E46" s="31">
        <f t="shared" si="1"/>
        <v>11220.055999999999</v>
      </c>
    </row>
    <row r="47" spans="1:5">
      <c r="A47" s="27" t="s">
        <v>5203</v>
      </c>
      <c r="B47" s="12">
        <v>8929.369999999999</v>
      </c>
      <c r="D47" t="str">
        <f t="shared" si="0"/>
        <v>Vermont</v>
      </c>
      <c r="E47" s="31">
        <f t="shared" si="1"/>
        <v>8929.369999999999</v>
      </c>
    </row>
    <row r="48" spans="1:5">
      <c r="A48" s="27" t="s">
        <v>319</v>
      </c>
      <c r="B48" s="12">
        <v>70636.719999999987</v>
      </c>
      <c r="D48" t="str">
        <f t="shared" si="0"/>
        <v>Virginia</v>
      </c>
      <c r="E48" s="31">
        <f t="shared" si="1"/>
        <v>70636.719999999987</v>
      </c>
    </row>
    <row r="49" spans="1:5">
      <c r="A49" s="27" t="s">
        <v>96</v>
      </c>
      <c r="B49" s="12">
        <v>138641.26999999993</v>
      </c>
      <c r="D49" t="str">
        <f t="shared" si="0"/>
        <v>Washington</v>
      </c>
      <c r="E49" s="31">
        <f t="shared" si="1"/>
        <v>138641.26999999993</v>
      </c>
    </row>
    <row r="50" spans="1:5">
      <c r="A50" s="27" t="s">
        <v>9726</v>
      </c>
      <c r="B50" s="12">
        <v>1209.8240000000001</v>
      </c>
      <c r="D50" t="str">
        <f t="shared" si="0"/>
        <v>West Virginia</v>
      </c>
      <c r="E50" s="31">
        <f t="shared" si="1"/>
        <v>1209.8240000000001</v>
      </c>
    </row>
    <row r="51" spans="1:5">
      <c r="A51" s="27" t="s">
        <v>114</v>
      </c>
      <c r="B51" s="12">
        <v>32114.610000000019</v>
      </c>
      <c r="D51" t="str">
        <f t="shared" si="0"/>
        <v>Wisconsin</v>
      </c>
      <c r="E51" s="31">
        <f t="shared" si="1"/>
        <v>32114.610000000019</v>
      </c>
    </row>
    <row r="52" spans="1:5">
      <c r="A52" s="27" t="s">
        <v>8542</v>
      </c>
      <c r="B52" s="12">
        <v>1603.1360000000002</v>
      </c>
      <c r="D52" t="str">
        <f t="shared" si="0"/>
        <v>Wyoming</v>
      </c>
      <c r="E52" s="31">
        <f t="shared" si="1"/>
        <v>1603.1360000000002</v>
      </c>
    </row>
    <row r="53" spans="1:5">
      <c r="A53" s="28" t="s">
        <v>10934</v>
      </c>
      <c r="B53" s="1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C1" workbookViewId="0">
      <selection activeCell="C18" sqref="C18"/>
    </sheetView>
  </sheetViews>
  <sheetFormatPr defaultRowHeight="15"/>
  <cols>
    <col min="1" max="1" width="13.140625" bestFit="1" customWidth="1"/>
    <col min="2" max="2" width="12.140625" bestFit="1" customWidth="1"/>
  </cols>
  <sheetData>
    <row r="3" spans="1:2">
      <c r="A3" s="7" t="s">
        <v>10933</v>
      </c>
      <c r="B3" s="8" t="s">
        <v>10951</v>
      </c>
    </row>
    <row r="4" spans="1:2">
      <c r="A4" s="26" t="s">
        <v>75</v>
      </c>
      <c r="B4" s="35">
        <v>203412.73300000009</v>
      </c>
    </row>
    <row r="5" spans="1:2">
      <c r="A5" s="27" t="s">
        <v>56</v>
      </c>
      <c r="B5" s="36">
        <v>206965.53200000009</v>
      </c>
    </row>
    <row r="6" spans="1:2">
      <c r="A6" s="27" t="s">
        <v>59</v>
      </c>
      <c r="B6" s="36">
        <v>223843.60800000012</v>
      </c>
    </row>
    <row r="7" spans="1:2">
      <c r="A7" s="27" t="s">
        <v>36</v>
      </c>
      <c r="B7" s="36">
        <v>328449.1030000007</v>
      </c>
    </row>
    <row r="8" spans="1:2">
      <c r="A8" s="27" t="s">
        <v>72</v>
      </c>
      <c r="B8" s="36">
        <v>330007.05400000012</v>
      </c>
    </row>
    <row r="9" spans="1:2">
      <c r="A9" s="28" t="s">
        <v>10934</v>
      </c>
      <c r="B9" s="3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topLeftCell="F1" workbookViewId="0">
      <selection activeCell="O8" sqref="O8"/>
    </sheetView>
  </sheetViews>
  <sheetFormatPr defaultRowHeight="15"/>
  <cols>
    <col min="1" max="1" width="13.140625" bestFit="1" customWidth="1"/>
    <col min="2" max="2" width="12.140625" customWidth="1"/>
    <col min="3" max="3" width="4.42578125" customWidth="1"/>
    <col min="4" max="4" width="13.140625" bestFit="1" customWidth="1"/>
    <col min="5" max="5" width="12.5703125" bestFit="1" customWidth="1"/>
    <col min="6" max="6" width="4.5703125" customWidth="1"/>
    <col min="7" max="7" width="13.140625" bestFit="1" customWidth="1"/>
    <col min="8" max="8" width="15.42578125" bestFit="1" customWidth="1"/>
    <col min="9" max="9" width="5" customWidth="1"/>
    <col min="10" max="10" width="13.140625" bestFit="1" customWidth="1"/>
    <col min="11" max="11" width="16.5703125" bestFit="1" customWidth="1"/>
    <col min="12" max="12" width="4" customWidth="1"/>
    <col min="13" max="13" width="13.140625" bestFit="1" customWidth="1"/>
    <col min="14" max="14" width="19.42578125" bestFit="1" customWidth="1"/>
  </cols>
  <sheetData>
    <row r="3" spans="1:14">
      <c r="A3" s="7" t="s">
        <v>10933</v>
      </c>
      <c r="B3" s="8" t="s">
        <v>10951</v>
      </c>
      <c r="D3" s="7" t="s">
        <v>10933</v>
      </c>
      <c r="E3" s="8" t="s">
        <v>10952</v>
      </c>
      <c r="G3" s="7" t="s">
        <v>10933</v>
      </c>
      <c r="H3" s="8" t="s">
        <v>10957</v>
      </c>
      <c r="J3" s="7" t="s">
        <v>10933</v>
      </c>
      <c r="K3" s="8" t="s">
        <v>10958</v>
      </c>
      <c r="M3" s="7" t="s">
        <v>10933</v>
      </c>
      <c r="N3" s="8" t="s">
        <v>10959</v>
      </c>
    </row>
    <row r="4" spans="1:14">
      <c r="A4" s="9" t="s">
        <v>10936</v>
      </c>
      <c r="B4" s="10">
        <v>95365.937600000019</v>
      </c>
      <c r="D4" s="9" t="s">
        <v>10936</v>
      </c>
      <c r="E4" s="10">
        <v>9199.2699999999986</v>
      </c>
      <c r="G4" s="9" t="s">
        <v>10936</v>
      </c>
      <c r="H4" s="10">
        <v>1500</v>
      </c>
      <c r="J4" s="9" t="s">
        <v>10936</v>
      </c>
      <c r="K4" s="10">
        <v>387</v>
      </c>
      <c r="M4" s="9" t="s">
        <v>10936</v>
      </c>
      <c r="N4" s="10">
        <v>9.6462848596792869E-2</v>
      </c>
    </row>
    <row r="5" spans="1:14">
      <c r="A5" s="11" t="s">
        <v>10937</v>
      </c>
      <c r="B5" s="12">
        <v>60172.649400000024</v>
      </c>
      <c r="D5" s="11" t="s">
        <v>10937</v>
      </c>
      <c r="E5" s="12">
        <v>10288.898699999991</v>
      </c>
      <c r="G5" s="11" t="s">
        <v>10937</v>
      </c>
      <c r="H5" s="12">
        <v>1068</v>
      </c>
      <c r="J5" s="11" t="s">
        <v>10937</v>
      </c>
      <c r="K5" s="12">
        <v>301</v>
      </c>
      <c r="M5" s="11" t="s">
        <v>10937</v>
      </c>
      <c r="N5" s="12">
        <v>0.17098962406664425</v>
      </c>
    </row>
    <row r="6" spans="1:14">
      <c r="A6" s="11" t="s">
        <v>10938</v>
      </c>
      <c r="B6" s="12">
        <v>199252.98399999991</v>
      </c>
      <c r="D6" s="11" t="s">
        <v>10938</v>
      </c>
      <c r="E6" s="12">
        <v>26806.573700000015</v>
      </c>
      <c r="G6" s="11" t="s">
        <v>10938</v>
      </c>
      <c r="H6" s="12">
        <v>2491</v>
      </c>
      <c r="J6" s="11" t="s">
        <v>10938</v>
      </c>
      <c r="K6" s="12">
        <v>680</v>
      </c>
      <c r="M6" s="11" t="s">
        <v>10938</v>
      </c>
      <c r="N6" s="12">
        <v>0.13453536886554246</v>
      </c>
    </row>
    <row r="7" spans="1:14">
      <c r="A7" s="11" t="s">
        <v>10939</v>
      </c>
      <c r="B7" s="12">
        <v>141851.5674</v>
      </c>
      <c r="D7" s="11" t="s">
        <v>10939</v>
      </c>
      <c r="E7" s="12">
        <v>13437.806799999998</v>
      </c>
      <c r="G7" s="11" t="s">
        <v>10939</v>
      </c>
      <c r="H7" s="12">
        <v>2441</v>
      </c>
      <c r="J7" s="11" t="s">
        <v>10939</v>
      </c>
      <c r="K7" s="12">
        <v>663</v>
      </c>
      <c r="M7" s="11" t="s">
        <v>10939</v>
      </c>
      <c r="N7" s="12">
        <v>9.4731465053942004E-2</v>
      </c>
    </row>
    <row r="8" spans="1:14">
      <c r="A8" s="11" t="s">
        <v>10940</v>
      </c>
      <c r="B8" s="12">
        <v>156122.28669999994</v>
      </c>
      <c r="D8" s="11" t="s">
        <v>10940</v>
      </c>
      <c r="E8" s="12">
        <v>22308.51279999999</v>
      </c>
      <c r="G8" s="11" t="s">
        <v>10940</v>
      </c>
      <c r="H8" s="12">
        <v>2850</v>
      </c>
      <c r="J8" s="11" t="s">
        <v>10940</v>
      </c>
      <c r="K8" s="12">
        <v>750</v>
      </c>
      <c r="M8" s="11" t="s">
        <v>10940</v>
      </c>
      <c r="N8" s="12">
        <v>0.14289127626517142</v>
      </c>
    </row>
    <row r="9" spans="1:14">
      <c r="A9" s="11" t="s">
        <v>10941</v>
      </c>
      <c r="B9" s="12">
        <v>147082.61130000011</v>
      </c>
      <c r="D9" s="11" t="s">
        <v>10941</v>
      </c>
      <c r="E9" s="12">
        <v>20899.334500000012</v>
      </c>
      <c r="G9" s="11" t="s">
        <v>10941</v>
      </c>
      <c r="H9" s="12">
        <v>2644</v>
      </c>
      <c r="J9" s="11" t="s">
        <v>10941</v>
      </c>
      <c r="K9" s="12">
        <v>709</v>
      </c>
      <c r="M9" s="11" t="s">
        <v>10941</v>
      </c>
      <c r="N9" s="12">
        <v>0.1420924901678027</v>
      </c>
    </row>
    <row r="10" spans="1:14">
      <c r="A10" s="11" t="s">
        <v>10942</v>
      </c>
      <c r="B10" s="12">
        <v>149580.83800000031</v>
      </c>
      <c r="D10" s="11" t="s">
        <v>10942</v>
      </c>
      <c r="E10" s="12">
        <v>13535.38299999998</v>
      </c>
      <c r="G10" s="11" t="s">
        <v>10942</v>
      </c>
      <c r="H10" s="12">
        <v>2705</v>
      </c>
      <c r="J10" s="11" t="s">
        <v>10942</v>
      </c>
      <c r="K10" s="12">
        <v>708</v>
      </c>
      <c r="M10" s="11" t="s">
        <v>10942</v>
      </c>
      <c r="N10" s="12">
        <v>9.0488749635163512E-2</v>
      </c>
    </row>
    <row r="11" spans="1:14">
      <c r="A11" s="11" t="s">
        <v>10943</v>
      </c>
      <c r="B11" s="12">
        <v>159589.45099999988</v>
      </c>
      <c r="D11" s="11" t="s">
        <v>10943</v>
      </c>
      <c r="E11" s="12">
        <v>21896.715399999972</v>
      </c>
      <c r="G11" s="11" t="s">
        <v>10943</v>
      </c>
      <c r="H11" s="12">
        <v>2796</v>
      </c>
      <c r="J11" s="11" t="s">
        <v>10943</v>
      </c>
      <c r="K11" s="12">
        <v>710</v>
      </c>
      <c r="M11" s="11" t="s">
        <v>10943</v>
      </c>
      <c r="N11" s="12">
        <v>0.13720653378273723</v>
      </c>
    </row>
    <row r="12" spans="1:14">
      <c r="A12" s="11" t="s">
        <v>10944</v>
      </c>
      <c r="B12" s="12">
        <v>309770.09970000025</v>
      </c>
      <c r="D12" s="11" t="s">
        <v>10944</v>
      </c>
      <c r="E12" s="12">
        <v>37293.192500000034</v>
      </c>
      <c r="G12" s="11" t="s">
        <v>10944</v>
      </c>
      <c r="H12" s="12">
        <v>5073</v>
      </c>
      <c r="J12" s="11" t="s">
        <v>10944</v>
      </c>
      <c r="K12" s="12">
        <v>1386</v>
      </c>
      <c r="M12" s="11" t="s">
        <v>10944</v>
      </c>
      <c r="N12" s="12">
        <v>0.12038990379031732</v>
      </c>
    </row>
    <row r="13" spans="1:14">
      <c r="A13" s="11" t="s">
        <v>10945</v>
      </c>
      <c r="B13" s="12">
        <v>197115.20170000009</v>
      </c>
      <c r="D13" s="11" t="s">
        <v>10945</v>
      </c>
      <c r="E13" s="12">
        <v>31469.663800000035</v>
      </c>
      <c r="G13" s="11" t="s">
        <v>10945</v>
      </c>
      <c r="H13" s="12">
        <v>3095</v>
      </c>
      <c r="J13" s="11" t="s">
        <v>10945</v>
      </c>
      <c r="K13" s="12">
        <v>817</v>
      </c>
      <c r="M13" s="11" t="s">
        <v>10945</v>
      </c>
      <c r="N13" s="12">
        <v>0.15965112547684351</v>
      </c>
    </row>
    <row r="14" spans="1:14">
      <c r="A14" s="11" t="s">
        <v>10946</v>
      </c>
      <c r="B14" s="12">
        <v>349120.07400000008</v>
      </c>
      <c r="D14" s="11" t="s">
        <v>10946</v>
      </c>
      <c r="E14" s="12">
        <v>35825.536599999927</v>
      </c>
      <c r="G14" s="11" t="s">
        <v>10946</v>
      </c>
      <c r="H14" s="12">
        <v>5741</v>
      </c>
      <c r="J14" s="11" t="s">
        <v>10946</v>
      </c>
      <c r="K14" s="12">
        <v>1462</v>
      </c>
      <c r="M14" s="11" t="s">
        <v>10946</v>
      </c>
      <c r="N14" s="12">
        <v>0.10261666191099604</v>
      </c>
    </row>
    <row r="15" spans="1:14">
      <c r="A15" s="11" t="s">
        <v>10947</v>
      </c>
      <c r="B15" s="12">
        <v>332177.15950000001</v>
      </c>
      <c r="D15" s="11" t="s">
        <v>10947</v>
      </c>
      <c r="E15" s="12">
        <v>43436.13390000003</v>
      </c>
      <c r="G15" s="11" t="s">
        <v>10947</v>
      </c>
      <c r="H15" s="12">
        <v>5469</v>
      </c>
      <c r="J15" s="11" t="s">
        <v>10947</v>
      </c>
      <c r="K15" s="12">
        <v>1421</v>
      </c>
      <c r="M15" s="11" t="s">
        <v>10947</v>
      </c>
      <c r="N15" s="12">
        <v>0.13076195234308405</v>
      </c>
    </row>
    <row r="16" spans="1:14">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c r="B17" s="39">
        <f>GETPIVOTDATA("Sales",$A$3)</f>
        <v>2297200.8603000008</v>
      </c>
      <c r="E17" s="38">
        <f>GETPIVOTDATA("Profit",$D$3)</f>
        <v>286397.02169999998</v>
      </c>
      <c r="H17" s="40">
        <f>GETPIVOTDATA("Quantity",$G$3)</f>
        <v>37873</v>
      </c>
      <c r="K17" s="40">
        <f>GETPIVOTDATA("Order ID",$J$3)</f>
        <v>9994</v>
      </c>
      <c r="N17" s="4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4"/>
  <sheetViews>
    <sheetView workbookViewId="0">
      <selection activeCell="F9" sqref="F9"/>
    </sheetView>
  </sheetViews>
  <sheetFormatPr defaultRowHeight="15"/>
  <cols>
    <col min="1" max="1" width="13.140625" bestFit="1" customWidth="1"/>
    <col min="2" max="2" width="12.140625" bestFit="1" customWidth="1"/>
    <col min="3" max="3" width="16.5703125" bestFit="1" customWidth="1"/>
    <col min="4" max="4" width="12.5703125" customWidth="1"/>
    <col min="5" max="5" width="15.42578125" bestFit="1" customWidth="1"/>
    <col min="6" max="6" width="19.42578125" bestFit="1" customWidth="1"/>
  </cols>
  <sheetData>
    <row r="3" spans="1:6">
      <c r="A3" s="7" t="s">
        <v>10933</v>
      </c>
      <c r="B3" s="6" t="s">
        <v>10951</v>
      </c>
      <c r="C3" s="42" t="s">
        <v>10958</v>
      </c>
      <c r="D3" s="42" t="s">
        <v>10952</v>
      </c>
      <c r="E3" s="42" t="s">
        <v>10957</v>
      </c>
      <c r="F3" s="15" t="s">
        <v>10959</v>
      </c>
    </row>
    <row r="4" spans="1:6">
      <c r="A4" s="26" t="s">
        <v>10935</v>
      </c>
      <c r="B4" s="16">
        <v>484247.49810000096</v>
      </c>
      <c r="C4" s="43">
        <v>1993</v>
      </c>
      <c r="D4" s="43">
        <v>49543.974100000007</v>
      </c>
      <c r="E4" s="43">
        <v>7581</v>
      </c>
      <c r="F4" s="17">
        <v>0.10231126499236715</v>
      </c>
    </row>
    <row r="5" spans="1:6">
      <c r="A5" s="27" t="s">
        <v>10948</v>
      </c>
      <c r="B5" s="18">
        <v>470532.50899999985</v>
      </c>
      <c r="C5" s="44">
        <v>2102</v>
      </c>
      <c r="D5" s="44">
        <v>61618.603700000051</v>
      </c>
      <c r="E5" s="44">
        <v>7979</v>
      </c>
      <c r="F5" s="19">
        <v>0.13095504034557592</v>
      </c>
    </row>
    <row r="6" spans="1:6">
      <c r="A6" s="27" t="s">
        <v>10949</v>
      </c>
      <c r="B6" s="18">
        <v>608473.83000000066</v>
      </c>
      <c r="C6" s="44">
        <v>2580</v>
      </c>
      <c r="D6" s="44">
        <v>81726.930800000177</v>
      </c>
      <c r="E6" s="44">
        <v>9810</v>
      </c>
      <c r="F6" s="19">
        <v>0.13431461924993568</v>
      </c>
    </row>
    <row r="7" spans="1:6">
      <c r="A7" s="45" t="s">
        <v>10950</v>
      </c>
      <c r="B7" s="46">
        <v>733947.0231999997</v>
      </c>
      <c r="C7" s="47">
        <v>3319</v>
      </c>
      <c r="D7" s="47">
        <v>93507.513099999967</v>
      </c>
      <c r="E7" s="47">
        <v>12503</v>
      </c>
      <c r="F7" s="48">
        <v>0.12740362743390987</v>
      </c>
    </row>
    <row r="9" spans="1:6">
      <c r="B9" s="50">
        <f>(GETPIVOTDATA("Sum of Sales",$A$3,"Years",2014))/(GETPIVOTDATA("Sum of Sales",$A$3,"Years",2013))-1</f>
        <v>0.20620967905883303</v>
      </c>
      <c r="C9" s="50">
        <f>(GETPIVOTDATA("Count of Order ID",$A$3,"Years",2014))/(GETPIVOTDATA("Count of Order ID",$A$3,"Years",2013))-1</f>
        <v>0.2864341085271318</v>
      </c>
      <c r="D9" s="50">
        <f>(GETPIVOTDATA("Sum of Profit",$A$3,"Years",2014))/(GETPIVOTDATA("Sum of Profit",$A$3,"Years",2013))-1</f>
        <v>0.14414565902185772</v>
      </c>
      <c r="E9" s="50">
        <f>(GETPIVOTDATA("Sum of Quantity",$A$3,"Years",2014))/(GETPIVOTDATA("Sum of Quantity",$A$3,"Years",2013))-1</f>
        <v>0.27451580020387367</v>
      </c>
      <c r="F9" s="50">
        <f>(GETPIVOTDATA("Sum of Profit Margin",$A$3,"Years",2014))/(GETPIVOTDATA("Sum of Profit Margin",$A$3,"Years",2013))-1</f>
        <v>-5.1453757264990463E-2</v>
      </c>
    </row>
    <row r="14" spans="1:6">
      <c r="E14" s="49" t="s">
        <v>10960</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E11" sqref="E11"/>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00"/>
  <sheetViews>
    <sheetView showGridLines="0" showRowColHeaders="0" tabSelected="1" zoomScale="93" zoomScaleNormal="93" workbookViewId="0">
      <selection activeCell="W10" sqref="W10"/>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vt:lpstr>
      <vt:lpstr>top 5</vt:lpstr>
      <vt:lpstr>kpi</vt:lpstr>
      <vt:lpstr>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Abubakar</cp:lastModifiedBy>
  <dcterms:created xsi:type="dcterms:W3CDTF">2015-06-05T18:17:20Z</dcterms:created>
  <dcterms:modified xsi:type="dcterms:W3CDTF">2023-10-08T14:20:53Z</dcterms:modified>
</cp:coreProperties>
</file>