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My Drive\Workstation\Onecrowd\AA NEW VERSION\"/>
    </mc:Choice>
  </mc:AlternateContent>
  <xr:revisionPtr revIDLastSave="0" documentId="8_{263D4905-1BE6-4BD1-8F6C-C8EE5FA6DBEA}" xr6:coauthVersionLast="47" xr6:coauthVersionMax="47" xr10:uidLastSave="{00000000-0000-0000-0000-000000000000}"/>
  <bookViews>
    <workbookView xWindow="820" yWindow="310" windowWidth="19610" windowHeight="20240" firstSheet="1" activeTab="1" xr2:uid="{6D332FEB-B661-4BE4-B20A-D3B1B27879D0}"/>
  </bookViews>
  <sheets>
    <sheet name="Sheet1" sheetId="1" r:id="rId1"/>
    <sheet name="Sheet3" sheetId="8"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6" i="8" l="1"/>
  <c r="R46" i="8"/>
  <c r="S54" i="8" s="1"/>
  <c r="R33" i="8"/>
  <c r="R35" i="8" s="1"/>
  <c r="R37" i="8" s="1"/>
  <c r="R39" i="8" l="1"/>
  <c r="T64" i="8"/>
  <c r="T65" i="8"/>
  <c r="R48" i="8"/>
  <c r="S55" i="8"/>
  <c r="R41" i="8" l="1"/>
  <c r="S56" i="8" s="1"/>
  <c r="S58" i="8" l="1"/>
  <c r="S57" i="8"/>
  <c r="S59" i="8"/>
</calcChain>
</file>

<file path=xl/sharedStrings.xml><?xml version="1.0" encoding="utf-8"?>
<sst xmlns="http://schemas.openxmlformats.org/spreadsheetml/2006/main" count="1032" uniqueCount="427">
  <si>
    <t>DAP</t>
  </si>
  <si>
    <t>DDP</t>
  </si>
  <si>
    <t>200 wristbands</t>
  </si>
  <si>
    <t>500 wristbands</t>
  </si>
  <si>
    <t>1000 wristbands</t>
  </si>
  <si>
    <t>2000 wristbands</t>
  </si>
  <si>
    <t>3000 wristbands</t>
  </si>
  <si>
    <t>4000 wristbands</t>
  </si>
  <si>
    <t>5000 wristbands</t>
  </si>
  <si>
    <t>800 wristbands</t>
  </si>
  <si>
    <t>10000 wristbands</t>
  </si>
  <si>
    <t>15000 wristbands</t>
  </si>
  <si>
    <t>20000 wristbands</t>
  </si>
  <si>
    <t>30000 wristbands</t>
  </si>
  <si>
    <t>Not for us</t>
  </si>
  <si>
    <t>Shipping time by:</t>
  </si>
  <si>
    <t>Air =</t>
  </si>
  <si>
    <t xml:space="preserve">Train= </t>
  </si>
  <si>
    <t xml:space="preserve">Ship= </t>
  </si>
  <si>
    <t>Logo Printing Price Per color added:</t>
  </si>
  <si>
    <t>1000 plastics pieces</t>
  </si>
  <si>
    <t>5000 plastics pieces</t>
  </si>
  <si>
    <t>Price for extra isolation plastic strips:</t>
  </si>
  <si>
    <t>1000 Batteries</t>
  </si>
  <si>
    <t>2000 Batteries</t>
  </si>
  <si>
    <t>5000 Batteries</t>
  </si>
  <si>
    <t>10000 Batteries</t>
  </si>
  <si>
    <t>50000 Batteries</t>
  </si>
  <si>
    <t>Are custom designed cardboard boxes possible?</t>
  </si>
  <si>
    <t>Are custom designed batteries possible?</t>
  </si>
  <si>
    <t>Price  for extra batteries: (separate order as they are pure batteries. It need shipped via battery shipping channel)</t>
  </si>
  <si>
    <t>Logo printing Production days added:</t>
  </si>
  <si>
    <t>P/PC:</t>
  </si>
  <si>
    <t>Branded Sample piece</t>
  </si>
  <si>
    <t>Standard method for us. Unless there is an even faster possibiliity.</t>
  </si>
  <si>
    <t>Is there a backup controller &amp; antenna avilable to ensure the show can always go on?</t>
  </si>
  <si>
    <t>15-20</t>
  </si>
  <si>
    <t>(at end of year time)</t>
  </si>
  <si>
    <t>long times atm</t>
  </si>
  <si>
    <t xml:space="preserve">$140 </t>
  </si>
  <si>
    <t>Air</t>
  </si>
  <si>
    <t>Logo printing 3 days</t>
  </si>
  <si>
    <t>0,02$</t>
  </si>
  <si>
    <t>printing cost</t>
  </si>
  <si>
    <t>1 color 2000pcs</t>
  </si>
  <si>
    <t>Logo long side charges as 2 logos</t>
  </si>
  <si>
    <t>For 800pcs, $40/color, 2 colors , then total: 40*2=$80 for this logo</t>
  </si>
  <si>
    <t>For 2000pcs, $0.04/color/piece, then total: 0.04*2=$0.08/pc</t>
  </si>
  <si>
    <t>shipping time train 45-55 days</t>
  </si>
  <si>
    <t>shipping by sea 60-70 days</t>
  </si>
  <si>
    <t>For 800pcs, the shipping cost by sea is $198 (including customs tax). Shipping time is 60-70 days. </t>
  </si>
  <si>
    <t>For 1 pc of bracelet, it need 2pcs of batteries. For 1pcs of battery, the price is $0.03/pc</t>
  </si>
  <si>
    <t>0,05c per kleur obv 800</t>
  </si>
  <si>
    <t>2x voor langzijde</t>
  </si>
  <si>
    <t>1x voorkant</t>
  </si>
  <si>
    <t>There is no price difference in only branding front side or only branding inner side?</t>
  </si>
  <si>
    <t>plus standaard 3 tint</t>
  </si>
  <si>
    <t>voor recycle icon</t>
  </si>
  <si>
    <t xml:space="preserve">dus max tint printing price obv 800 is </t>
  </si>
  <si>
    <t>200eu max extra obv 4 tint max</t>
  </si>
  <si>
    <t>Dus klant kan max 2 tinten per kant kiezen</t>
  </si>
  <si>
    <t>maximaal:</t>
  </si>
  <si>
    <t>0,05*7</t>
  </si>
  <si>
    <t>*</t>
  </si>
  <si>
    <t>280eu</t>
  </si>
  <si>
    <t xml:space="preserve">prijs per band </t>
  </si>
  <si>
    <t>Verzend</t>
  </si>
  <si>
    <t>obv dap 50 sample + contr</t>
  </si>
  <si>
    <t>185eu</t>
  </si>
  <si>
    <t>3120 ontvangst</t>
  </si>
  <si>
    <t>For ex 800 banden + controll + antenn aair is 900eu</t>
  </si>
  <si>
    <t>contrl antenna is 115eu bij store</t>
  </si>
  <si>
    <t>60-70 days</t>
  </si>
  <si>
    <t>motion volume design standaard</t>
  </si>
  <si>
    <t>*800</t>
  </si>
  <si>
    <t>werknemer betaling</t>
  </si>
  <si>
    <t>25eu p/h</t>
  </si>
  <si>
    <t>operator</t>
  </si>
  <si>
    <t>4u werk + 1u prep+1ureistijd</t>
  </si>
  <si>
    <t>1,85 extra per unit</t>
  </si>
  <si>
    <t>Minimale Operator uren</t>
  </si>
  <si>
    <t>800 bandjes verkoop 3eu</t>
  </si>
  <si>
    <t>Kosten om event te faciliteren om 60days</t>
  </si>
  <si>
    <t>Totale omzet</t>
  </si>
  <si>
    <t>Bruto</t>
  </si>
  <si>
    <t>0,23 C p/km hierin weggelaten</t>
  </si>
  <si>
    <t>Returned bandjes om te refirbish niet meegenomen, gebaseerd op</t>
  </si>
  <si>
    <t>800 nieuwe bandjes aankoop</t>
  </si>
  <si>
    <t>Bandje refirbishen</t>
  </si>
  <si>
    <t>Nieuwe batterijen erin</t>
  </si>
  <si>
    <t>Klepje dichtschroeven</t>
  </si>
  <si>
    <t>Schoonmaaken</t>
  </si>
  <si>
    <t>20 seconden</t>
  </si>
  <si>
    <t>Batterijen eruit en in recycle can</t>
  </si>
  <si>
    <t>10 seconden</t>
  </si>
  <si>
    <t>Op basis van 25eu p/h</t>
  </si>
  <si>
    <t>(recycle icon + 1 tint voorkant + zwart lange binnenkant)</t>
  </si>
  <si>
    <t xml:space="preserve">5 tint </t>
  </si>
  <si>
    <t>0,05*5</t>
  </si>
  <si>
    <t>netto voor runnen van 800 bandjes event op basis van 60 days levertijd</t>
  </si>
  <si>
    <t>30 seconden</t>
  </si>
  <si>
    <t>Volgend bandje wordt gepakt</t>
  </si>
  <si>
    <t>Plastic wordt ingevoerd</t>
  </si>
  <si>
    <t>120 seconden per bandje</t>
  </si>
  <si>
    <t>0,06 voor 2x nieuwe AAA batterij</t>
  </si>
  <si>
    <t>Prijs voor band oplage 800 is 1,53eu. Oplage voor band 2000 is 1,45</t>
  </si>
  <si>
    <t>Sea ship kosten</t>
  </si>
  <si>
    <t>invoerrechten</t>
  </si>
  <si>
    <t>investering/winstbelastingen niet meegenomen</t>
  </si>
  <si>
    <t>obv 40% belasting</t>
  </si>
  <si>
    <t>bruto eind omzet</t>
  </si>
  <si>
    <t>40% belasting</t>
  </si>
  <si>
    <t>Sea shipping cost</t>
  </si>
  <si>
    <t>Klepje open schroeven</t>
  </si>
  <si>
    <t>Kosten om evenement te runnen van 800 bandjes</t>
  </si>
  <si>
    <t>netto over na 800 bandjes gepersonaliseerd event</t>
  </si>
  <si>
    <t>Kosten om 1 bandje refirbishen</t>
  </si>
  <si>
    <t>Werknemer kan 30 bandjes per uur refirbishen</t>
  </si>
  <si>
    <t>oplage 2000 kost 0,04c i.p.v. 0,05 per kleur</t>
  </si>
  <si>
    <t>if sample (The first) order was sent via ddp how much would it have costed travel price?</t>
  </si>
  <si>
    <t>Schoonmaak kosten per bandje</t>
  </si>
  <si>
    <t>240 bandjes schoonmaken kost  1,39</t>
  </si>
  <si>
    <t>0,90 cent per goed gerefirbished bandje</t>
  </si>
  <si>
    <t>Kruidvat Fresh Allesreinigerdoekjes</t>
  </si>
  <si>
    <t>DOELGROEP:</t>
  </si>
  <si>
    <t>Alle evenementen binnen europa vanaf 200 in NL, 500 in buitenland.</t>
  </si>
  <si>
    <t>Voorbeelden:</t>
  </si>
  <si>
    <t>AFAS Live</t>
  </si>
  <si>
    <t>Ziggo Dome (single-show config)</t>
  </si>
  <si>
    <t>Tivoli</t>
  </si>
  <si>
    <t>Poppodia</t>
  </si>
  <si>
    <t>Theater-achtige concerten</t>
  </si>
  <si>
    <t>Indoor events &amp; venues</t>
  </si>
  <si>
    <t>Licht wordt écht gezien</t>
  </si>
  <si>
    <t>Geen daglicht</t>
  </si>
  <si>
    <t>Publiek dicht op elkaar</t>
  </si>
  <si>
    <t>Waarom indoor prefer:</t>
  </si>
  <si>
    <t>concertorganisatoren (één artiest / één podium);</t>
  </si>
  <si>
    <t>indoor shows en liveshows;</t>
  </si>
  <si>
    <t>brand- en corporate events met één hoofdprogramma.</t>
  </si>
  <si>
    <t>Uitgesloten:</t>
  </si>
  <si>
    <t>evenementen met meerdere gelijktijdige podia;</t>
  </si>
  <si>
    <t>club- en venue-events met één zaal; (goed om een offer naar de ander te maken)</t>
  </si>
  <si>
    <t>800 CORE PRODUCTIE</t>
  </si>
  <si>
    <t>800 CORE PRODUCTIE + PERSONALIZED</t>
  </si>
  <si>
    <t>200 CORE PRODUCTIE</t>
  </si>
  <si>
    <t>inkoop prijs voor 800 band , 1,53eu pb</t>
  </si>
  <si>
    <t>inkoop prijs voor 800 band , 1,53eu pb 1,8$</t>
  </si>
  <si>
    <t>prijs voor 200 band , 1,62eu pb, 1,9$</t>
  </si>
  <si>
    <t>0,06*5</t>
  </si>
  <si>
    <t>0,06 obv 200</t>
  </si>
  <si>
    <t>0,05 obv 800</t>
  </si>
  <si>
    <t>*200</t>
  </si>
  <si>
    <t>200 bandjes verkoop 3eu</t>
  </si>
  <si>
    <t>500 CORE PRODUCTIE</t>
  </si>
  <si>
    <t>prijs voor 500 band , 1,58eu pb, 1,85$</t>
  </si>
  <si>
    <t>netto voor runnen van 200 bandjes event op basis van 60 days levertijd</t>
  </si>
  <si>
    <t>netto voor runnen van 500 bandjes event op basis van 60 days levertijd</t>
  </si>
  <si>
    <t>500 bandjes verkoop 3eu</t>
  </si>
  <si>
    <t>2000 CORE PRODUCTIE</t>
  </si>
  <si>
    <t>prijs voor 2000 band , 1,45eu pb, 1,7$</t>
  </si>
  <si>
    <t>0,04 obv 2000</t>
  </si>
  <si>
    <t>*500</t>
  </si>
  <si>
    <t>0,03*5</t>
  </si>
  <si>
    <t>*2000</t>
  </si>
  <si>
    <t>2000 bandjes verkoop 3eu</t>
  </si>
  <si>
    <t>netto voor runnen van 2000 bandjes event op basis van 60 days levertijd</t>
  </si>
  <si>
    <t>5000 CORE PRODUCTIE</t>
  </si>
  <si>
    <t>prijs voor 5000 band , 1,28eu pb, 1,5$</t>
  </si>
  <si>
    <t>0,04*5</t>
  </si>
  <si>
    <t>0,03 obv 5000</t>
  </si>
  <si>
    <t>*5000</t>
  </si>
  <si>
    <t>5000 bandjes verkoop 3eu</t>
  </si>
  <si>
    <t>netto voor runnen van 5000 bandjes event op basis van 60 days levertijd</t>
  </si>
  <si>
    <t>10000 CORE PRODUCTIE</t>
  </si>
  <si>
    <t>prijs voor 10000 band , 1,11eu pb, 1,3$</t>
  </si>
  <si>
    <t>0,02 obv 10000</t>
  </si>
  <si>
    <t>0,02*5</t>
  </si>
  <si>
    <t>*10000</t>
  </si>
  <si>
    <t>10000 bandjes verkoop 3eu</t>
  </si>
  <si>
    <t>20000 CORE PRODUCTIE</t>
  </si>
  <si>
    <t>netto voor runnen van 10000 bandjes event op basis van 60 days levertijd</t>
  </si>
  <si>
    <t>prijs voor 20000 band , 1,02eu pb, 1,2$</t>
  </si>
  <si>
    <t>0,01 obv 20000</t>
  </si>
  <si>
    <t>0,01*5</t>
  </si>
  <si>
    <t>*20000</t>
  </si>
  <si>
    <t>20000 bandjes verkoop 3eu</t>
  </si>
  <si>
    <t>netto voor runnen van 20000 bandjes event op basis van 60 days levertijd</t>
  </si>
  <si>
    <t>Returned bandjes om te refirbish niet meegenomen, gebaseerd op nieuwkoop</t>
  </si>
  <si>
    <t>netto voor runnen van 200 gepersonalized bandjes event op basis van 60 days levertijd</t>
  </si>
  <si>
    <t>PERSONALIZED</t>
  </si>
  <si>
    <t>netto voor runnen van 500 gepersonalized bandjes event op basis van 60 days levertijd</t>
  </si>
  <si>
    <t>netto voor runnen van 800 gepersonalized bandjes event op basis van 60 days levertijd</t>
  </si>
  <si>
    <t>netto voor runnen van 20000 gepersonalized bandjes event op basis van 60 days levertijd</t>
  </si>
  <si>
    <t>netto voor runnen van 10000 gepersonalized bandjes event op basis van 60 days levertijd</t>
  </si>
  <si>
    <t>netto voor runnen van 5000 gepersonalized bandjes event op basis van 60 days levertijd</t>
  </si>
  <si>
    <t>netto voor runnen van 2000 gepersonalized bandjes event op basis van 60 days levertijd</t>
  </si>
  <si>
    <t xml:space="preserve">netto voor runnen van 200 bandjes </t>
  </si>
  <si>
    <t xml:space="preserve">netto voor runnen van 200 gepersonalized bandjes </t>
  </si>
  <si>
    <t>netto voor runnen van 500 bandjes</t>
  </si>
  <si>
    <t>netto voor runnen van 800 bandjes</t>
  </si>
  <si>
    <t>netto voor runnen van 2000 bandjes</t>
  </si>
  <si>
    <t>netto voor runnen van 5000 bandjes</t>
  </si>
  <si>
    <t>netto voor runnen van 10000 bandjes</t>
  </si>
  <si>
    <t>netto voor runnen van 20000 bandjes</t>
  </si>
  <si>
    <t xml:space="preserve">netto voor runnen van 20000 gepersonalized bandjes </t>
  </si>
  <si>
    <t xml:space="preserve">netto voor runnen van 10000 gepersonalized bandjes </t>
  </si>
  <si>
    <t xml:space="preserve">netto voor runnen van 5000 gepersonalized bandjes </t>
  </si>
  <si>
    <t xml:space="preserve">netto voor runnen van 2000 gepersonalized bandjes </t>
  </si>
  <si>
    <t>netto voor runnen van 800 gepersonalized bandjes</t>
  </si>
  <si>
    <t>netto voor runnen van 500 gepersonalized bandjes</t>
  </si>
  <si>
    <t>Event betaald:</t>
  </si>
  <si>
    <t>chatgpt reference prijslijst</t>
  </si>
  <si>
    <t>referentie</t>
  </si>
  <si>
    <t>referentie 800 man, 8 vlammen, 8 sparkular</t>
  </si>
  <si>
    <t>8 confetti</t>
  </si>
  <si>
    <t>having a premium price product that has a lot of margin allows you to make mistakes</t>
  </si>
  <si>
    <t xml:space="preserve">business are seasonal and you have macro economic enviornments </t>
  </si>
  <si>
    <t>the people of who don’t have that padding are the ones that go under</t>
  </si>
  <si>
    <t>so having that padding in a real way can increase the likelyhood that you can play the game in the long run</t>
  </si>
  <si>
    <t>if you have 3 price points</t>
  </si>
  <si>
    <t>small medium large</t>
  </si>
  <si>
    <t>where you move the middle will dictate how many you sell even if you keep the small and the large at the same price</t>
  </si>
  <si>
    <t xml:space="preserve">  for example lets say we got 3$ and $7 popcorn products</t>
  </si>
  <si>
    <t xml:space="preserve">If I put the middle very close to the top, the top one will look a steal compared to the middle   </t>
  </si>
  <si>
    <t>because its only 10% more and I get a lot more stuff</t>
  </si>
  <si>
    <t xml:space="preserve">so if I want to sell more largers I would push the medium right next to it and make it seem like a </t>
  </si>
  <si>
    <t>no brainer upsell psychology</t>
  </si>
  <si>
    <t xml:space="preserve">on the flip side, if I want to sell more of the middle one </t>
  </si>
  <si>
    <t xml:space="preserve">I would expand the distance between large and middle </t>
  </si>
  <si>
    <t>so the middle one looks more reasonable option compared to the premium price</t>
  </si>
  <si>
    <t>you should always have a very expensive thing to sell because you can drive more sales to the middle</t>
  </si>
  <si>
    <t>while also allowing people who want to spend the money to buy the super expensive thing</t>
  </si>
  <si>
    <t>Find the perfect price for any product</t>
  </si>
  <si>
    <t>Ask 4 questions</t>
  </si>
  <si>
    <t xml:space="preserve">When have answers you plant them on a graph   </t>
  </si>
  <si>
    <t>to find a perfect price spot where you have the highest price</t>
  </si>
  <si>
    <t>with the most number of units sold which is typically where youll make the most profit</t>
  </si>
  <si>
    <t>question</t>
  </si>
  <si>
    <t>what price would this be so cheap that you wouldn’t even believe this would work</t>
  </si>
  <si>
    <t xml:space="preserve">This is where a lot of beginners actually are. They price so low that none actually thinks </t>
  </si>
  <si>
    <t>they can even deliver on the thing they re promising</t>
  </si>
  <si>
    <t>What price would this be so high you wouldn’t even consider buying it</t>
  </si>
  <si>
    <t>this gives you the upper range for that particular customer with lots to spend</t>
  </si>
  <si>
    <t>at what price would it be a great deal</t>
  </si>
  <si>
    <t>you would believe it would work but it would be a bargain</t>
  </si>
  <si>
    <t>at what price do you think this would barely be in your range but you end up buying it anyways</t>
  </si>
  <si>
    <t>nmr 3 tends to be the price point where you generate the most profit and by doing that you can select a price not by guesswork but by data that will make you the most money</t>
  </si>
  <si>
    <t>Alle zit evenementen, ijshockey wedstrijden</t>
  </si>
  <si>
    <t>ssubmit sample of the UNJET Halloween Glow Armband met Aangepast Logo, Knipperende LED Polsband, Afstandsbediening, 2.4G, 20 Zones Beschikbaar</t>
  </si>
  <si>
    <t>alternative products</t>
  </si>
  <si>
    <t>B024-C</t>
  </si>
  <si>
    <t>B024-A</t>
  </si>
  <si>
    <t>B024-B</t>
  </si>
  <si>
    <t>B024-PRO</t>
  </si>
  <si>
    <t>B024-PLUS</t>
  </si>
  <si>
    <t>B024-T</t>
  </si>
  <si>
    <t>B024-P2</t>
  </si>
  <si>
    <t>B37</t>
  </si>
  <si>
    <t>B15-B</t>
  </si>
  <si>
    <t>B24</t>
  </si>
  <si>
    <t>event maximale omzet van het evenemenet</t>
  </si>
  <si>
    <t>B 800 CORE PRODUCTIE</t>
  </si>
  <si>
    <t>inkoop prijs voor 800 band , 0,58eu pb</t>
  </si>
  <si>
    <t>800 bandjes verkoop 1,50</t>
  </si>
  <si>
    <t>prijs voor 2000 band , 0,58eu pb</t>
  </si>
  <si>
    <t>B 2000 CORE PRODUCTIE</t>
  </si>
  <si>
    <t>prijs voor 5000 band , 0,58eu pb</t>
  </si>
  <si>
    <t>B 5000 CORE PRODUCTIE</t>
  </si>
  <si>
    <t>5000 bandjes verkoop 1,50</t>
  </si>
  <si>
    <t>prijs voor 20000 band , 0,40u pb, 1,2$</t>
  </si>
  <si>
    <t>20000 bandjes verkoop 1,5</t>
  </si>
  <si>
    <t>rampage 53eu</t>
  </si>
  <si>
    <t>2000 bandjes verkoop 5</t>
  </si>
  <si>
    <t>De grossprofit van 2000 bandjes non personalised</t>
  </si>
  <si>
    <t>gross profit</t>
  </si>
  <si>
    <t>totaal</t>
  </si>
  <si>
    <t>net profit</t>
  </si>
  <si>
    <t>gross margin is what the direct cost of a product</t>
  </si>
  <si>
    <t>its subtraction, no math. Just subtraction</t>
  </si>
  <si>
    <t>revenue - cogs</t>
  </si>
  <si>
    <t>the cost of goods sold</t>
  </si>
  <si>
    <t>how much money you are making</t>
  </si>
  <si>
    <t>minus</t>
  </si>
  <si>
    <t>if youre in service business, your cost is payrolls.</t>
  </si>
  <si>
    <t>De prijs van het product om te kopen in de fabriek waar je niet omheen komt</t>
  </si>
  <si>
    <t xml:space="preserve">Net margin </t>
  </si>
  <si>
    <t>what you get after EVERYTHING. What you take home</t>
  </si>
  <si>
    <t>Gross profit is the thing that creates the net margin</t>
  </si>
  <si>
    <t xml:space="preserve">gross margin is what you fix </t>
  </si>
  <si>
    <t>10 p/h</t>
  </si>
  <si>
    <t>retail price</t>
  </si>
  <si>
    <t>cost price</t>
  </si>
  <si>
    <t xml:space="preserve"> </t>
  </si>
  <si>
    <t>inkoop prijs voor 800 band , 0,53 eu pb</t>
  </si>
  <si>
    <t>800 bandjes verkoop 1,5eu</t>
  </si>
  <si>
    <t>Reststroom event 800 man</t>
  </si>
  <si>
    <t>FABRIC BANDS</t>
  </si>
  <si>
    <t>prijs voor 2000 band , 0,64eu pb</t>
  </si>
  <si>
    <t>0,06*2000</t>
  </si>
  <si>
    <t>2000 bandjes verkoop 2</t>
  </si>
  <si>
    <t>0,06*800</t>
  </si>
  <si>
    <t>inkoop prijs voor 800 band , 0,68eu pb</t>
  </si>
  <si>
    <t>4u</t>
  </si>
  <si>
    <t>800 bandjes verkoop 0,60</t>
  </si>
  <si>
    <t>Logistiek process: PRO</t>
  </si>
  <si>
    <t>Logistiek process: PLUS</t>
  </si>
  <si>
    <t>Bandje eruithalen</t>
  </si>
  <si>
    <t>Openschroeven</t>
  </si>
  <si>
    <t>Batterij eruit en in recycle can</t>
  </si>
  <si>
    <t>130sec</t>
  </si>
  <si>
    <t>Basistijd (logistiek):</t>
  </si>
  <si>
    <t>130 seconden</t>
  </si>
  <si>
    <t>Overhead +35%:</t>
  </si>
  <si>
    <t>130 × 0,35 = 45,5 sec</t>
  </si>
  <si>
    <t>Totale realistische tijd per bandje:</t>
  </si>
  <si>
    <t>130 + 45,5 = 175,5 sec</t>
  </si>
  <si>
    <t xml:space="preserve"> afgerond: ±176 seconden per bandje</t>
  </si>
  <si>
    <t>Werknemer kan 20 bandjes per uur refirbishen</t>
  </si>
  <si>
    <t>CR 2032 2x</t>
  </si>
  <si>
    <t>maken we 180sec van</t>
  </si>
  <si>
    <t>25u/20band = 1,25eu per bandje</t>
  </si>
  <si>
    <r>
      <t xml:space="preserve">Alles daarboven (logistiek, uitval, opslag, administratie) komt </t>
    </r>
    <r>
      <rPr>
        <b/>
        <sz val="11"/>
        <color theme="1"/>
        <rFont val="Aptos Narrow"/>
        <family val="2"/>
        <scheme val="minor"/>
      </rPr>
      <t>hier nog bovenop</t>
    </r>
  </si>
  <si>
    <r>
      <t xml:space="preserve">Realistische </t>
    </r>
    <r>
      <rPr>
        <b/>
        <sz val="11"/>
        <color theme="1"/>
        <rFont val="Aptos Narrow"/>
        <family val="2"/>
        <scheme val="minor"/>
      </rPr>
      <t>all-in refurbish kost</t>
    </r>
    <r>
      <rPr>
        <sz val="11"/>
        <color theme="1"/>
        <rFont val="Aptos Narrow"/>
        <family val="2"/>
        <scheme val="minor"/>
      </rPr>
      <t xml:space="preserve"> zit meestal op:</t>
    </r>
  </si>
  <si>
    <t>€1,60 – €2,00 per bandje</t>
  </si>
  <si>
    <r>
      <t>Nieuw bandje inkopen:</t>
    </r>
    <r>
      <rPr>
        <sz val="11"/>
        <color theme="1"/>
        <rFont val="Aptos Narrow"/>
        <family val="2"/>
        <scheme val="minor"/>
      </rPr>
      <t xml:space="preserve"> €0,68</t>
    </r>
  </si>
  <si>
    <r>
      <t>Refurbish (arbeid alleen):</t>
    </r>
    <r>
      <rPr>
        <sz val="11"/>
        <color theme="1"/>
        <rFont val="Aptos Narrow"/>
        <family val="2"/>
        <scheme val="minor"/>
      </rPr>
      <t xml:space="preserve"> €1,25</t>
    </r>
  </si>
  <si>
    <r>
      <t>Refurbish all-in (realistisch):</t>
    </r>
    <r>
      <rPr>
        <sz val="11"/>
        <color theme="1"/>
        <rFont val="Aptos Narrow"/>
        <family val="2"/>
        <scheme val="minor"/>
      </rPr>
      <t xml:space="preserve"> €1,60 – €2,00</t>
    </r>
  </si>
  <si>
    <r>
      <t xml:space="preserve">➡️ </t>
    </r>
    <r>
      <rPr>
        <b/>
        <sz val="11"/>
        <color theme="1"/>
        <rFont val="Aptos Narrow"/>
        <family val="2"/>
        <scheme val="minor"/>
      </rPr>
      <t>Refurbish is 2–3× duurder dan nieuw inkopen</t>
    </r>
  </si>
  <si>
    <t xml:space="preserve">Feitelijk probleem </t>
  </si>
  <si>
    <t>Je bandjes zijn:</t>
  </si>
  <si>
    <t>verbruiksgoed, geen asset</t>
  </si>
  <si>
    <t>vergelijkbaar met:</t>
  </si>
  <si>
    <t>confetti</t>
  </si>
  <si>
    <t>CO₂</t>
  </si>
  <si>
    <t>pyro charges</t>
  </si>
  <si>
    <t>glowsticks</t>
  </si>
  <si>
    <t>👉 De waarde zit niet in het bandje</t>
  </si>
  <si>
    <t>👉 De waarde zit in:</t>
  </si>
  <si>
    <t>de ervaring</t>
  </si>
  <si>
    <t>de software</t>
  </si>
  <si>
    <t>de synchronisatie</t>
  </si>
  <si>
    <t>het gevoel van One Crowd</t>
  </si>
  <si>
    <t>Wat je dus NIET moet doen</t>
  </si>
  <si>
    <t>❌ Bandjes behandelen als huur-object</t>
  </si>
  <si>
    <t>❌ Refurbish proberen te optimaliseren</t>
  </si>
  <si>
    <t>❌ Schuldgevoel hebben over “weggooien”</t>
  </si>
  <si>
    <t>Dat is operationele zelf-sabotage.</t>
  </si>
  <si>
    <t>Waarom INTERN behandelen als verhuur fout is</t>
  </si>
  <si>
    <t>Als je ze intern als huur-object behandelt, krijg je dit:</t>
  </si>
  <si>
    <t>retourcontrole</t>
  </si>
  <si>
    <t>refurbish</t>
  </si>
  <si>
    <t>arbeid</t>
  </si>
  <si>
    <t>foutmarges</t>
  </si>
  <si>
    <t>tijdverlies</t>
  </si>
  <si>
    <t>hogere kosten dan nieuw</t>
  </si>
  <si>
    <t>🔹 Extern communiceren</t>
  </si>
  <si>
    <t>“One Crowd LED Wristbands – verhuur inclusief show, software en operator”</t>
  </si>
  <si>
    <t>✔ Vertrouwd</t>
  </si>
  <si>
    <t>✔ Premium</t>
  </si>
  <si>
    <t>✔ Geen discussie over eigendom</t>
  </si>
  <si>
    <r>
      <t xml:space="preserve">Bandjes = </t>
    </r>
    <r>
      <rPr>
        <b/>
        <sz val="11"/>
        <color theme="1"/>
        <rFont val="Aptos Narrow"/>
        <family val="2"/>
        <scheme val="minor"/>
      </rPr>
      <t>event consumable</t>
    </r>
  </si>
  <si>
    <t>Kosten worden:</t>
  </si>
  <si>
    <t>opgenomen in projectprijs</t>
  </si>
  <si>
    <t>niet terugverwacht</t>
  </si>
  <si>
    <t>Alles wat je wél terugkrijgt = bonus</t>
  </si>
  <si>
    <t>✔ Geen retourplicht → geen tellingen, geen stress</t>
  </si>
  <si>
    <t>✔ Bezoeker heeft keuze → voelt positief</t>
  </si>
  <si>
    <t>✔ Jij stuurt duurzaamheid → professioneel &amp; geloofwaardig</t>
  </si>
  <si>
    <t>✔ Geen discussie over eigendom → bandje is consumable</t>
  </si>
  <si>
    <t>Consumables &amp; recycling</t>
  </si>
  <si>
    <t>De LED-polsbandjes maken onderdeel uit van de crowd lighting-productie en worden ingezet als consumable voor het evenement.</t>
  </si>
  <si>
    <t>Bezoekers mogen het polsbandje na afloop van het evenement behouden.</t>
  </si>
  <si>
    <t>Om het duurzame proces zo goed mogelijk te stimuleren, is het evenement verplicht om op strategische plekken recyclebakken te faciliteren. Deze recyclebakken worden ingezet voor bezoekers die hun polsbandje vrijwillig willen inleveren voor verantwoorde verwerking van de batterijen en elektronische componenten.</t>
  </si>
  <si>
    <t>Dit systeem is vergelijkbaar met het inleveren van een 3D-bioscoopbril: bezoekers die het bandje willen meenemen mogen dit doen, terwijl anderen het eenvoudig kunnen inleveren zonder dat dit invloed heeft op de publieksstromen bij in- of uitgangen.</t>
  </si>
  <si>
    <t>Per Ticket</t>
  </si>
  <si>
    <t>Wristbands</t>
  </si>
  <si>
    <t>White label</t>
  </si>
  <si>
    <t>Visitors</t>
  </si>
  <si>
    <t>Cost per band</t>
  </si>
  <si>
    <t>Total cost</t>
  </si>
  <si>
    <t>Profit</t>
  </si>
  <si>
    <t>Delivery</t>
  </si>
  <si>
    <t>Guests</t>
  </si>
  <si>
    <t>INPUT</t>
  </si>
  <si>
    <t>Input</t>
  </si>
  <si>
    <t>Shows</t>
  </si>
  <si>
    <t>Transport per band</t>
  </si>
  <si>
    <t>Buffer bands</t>
  </si>
  <si>
    <t>yes/no</t>
  </si>
  <si>
    <t>Custom skin</t>
  </si>
  <si>
    <t>Kost per band (lookup)</t>
  </si>
  <si>
    <t>Band cost</t>
  </si>
  <si>
    <t>Transport</t>
  </si>
  <si>
    <t>bands × transport_per_band</t>
  </si>
  <si>
    <t>band_cost + transport</t>
  </si>
  <si>
    <t>VERKOOPPRIJS</t>
  </si>
  <si>
    <t>Revenue:</t>
  </si>
  <si>
    <t>visitors × price_per_guest</t>
  </si>
  <si>
    <t>4️⃣ PROFIT</t>
  </si>
  <si>
    <t>Metric</t>
  </si>
  <si>
    <t>Formule</t>
  </si>
  <si>
    <t>Revenue</t>
  </si>
  <si>
    <t>Cost</t>
  </si>
  <si>
    <t>band cost + transport</t>
  </si>
  <si>
    <t>revenue − cost</t>
  </si>
  <si>
    <t>Profit per band</t>
  </si>
  <si>
    <t>profit / bands</t>
  </si>
  <si>
    <t>Margin</t>
  </si>
  <si>
    <t>profit / revenue</t>
  </si>
  <si>
    <t>Visitors x price per guest</t>
  </si>
  <si>
    <t>Price per guest</t>
  </si>
  <si>
    <t>Profit per guest</t>
  </si>
  <si>
    <r>
      <t xml:space="preserve">Lookup: </t>
    </r>
    <r>
      <rPr>
        <sz val="11"/>
        <color theme="1"/>
        <rFont val="Aptos Narrow"/>
        <family val="2"/>
        <scheme val="minor"/>
      </rPr>
      <t>visitor + graph</t>
    </r>
  </si>
  <si>
    <t>Price per ticket (break even)</t>
  </si>
  <si>
    <t xml:space="preserve">Whitelabel </t>
  </si>
  <si>
    <t>Custom Skin</t>
  </si>
  <si>
    <t>Delivery to venue</t>
  </si>
  <si>
    <t>Totaal prijs</t>
  </si>
  <si>
    <t>(fast travel - including duty import, 28 nov 25)</t>
  </si>
  <si>
    <t>These are the only cells we change handmatic</t>
  </si>
  <si>
    <t>Wristbands needed: (+5%)</t>
  </si>
  <si>
    <t>AUTOMATIC CALCULATION</t>
  </si>
  <si>
    <t>SELLING PRICE</t>
  </si>
  <si>
    <t>UPSALES:</t>
  </si>
  <si>
    <t>Buy Price</t>
  </si>
  <si>
    <t>(incl 0,06c design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</si>
</sst>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b/>
      <sz val="18"/>
      <color theme="1"/>
      <name val="Aptos Narrow"/>
      <family val="2"/>
      <scheme val="minor"/>
    </font>
    <font>
      <b/>
      <sz val="11"/>
      <color rgb="FFFF0000"/>
      <name val="Aptos Narrow"/>
      <family val="2"/>
      <scheme val="minor"/>
    </font>
  </fonts>
  <fills count="10">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0" borderId="0" xfId="0" applyAlignment="1">
      <alignment horizontal="left" vertical="center" indent="1"/>
    </xf>
    <xf numFmtId="0" fontId="0" fillId="5" borderId="0" xfId="0" applyFill="1"/>
    <xf numFmtId="9" fontId="0" fillId="0" borderId="0" xfId="0" applyNumberFormat="1"/>
    <xf numFmtId="0" fontId="1" fillId="0" borderId="0" xfId="0" applyFont="1" applyAlignment="1">
      <alignment horizontal="left" vertical="center" indent="1"/>
    </xf>
    <xf numFmtId="0" fontId="3" fillId="0" borderId="0" xfId="0" applyFont="1" applyAlignment="1">
      <alignment vertical="center"/>
    </xf>
    <xf numFmtId="0" fontId="0" fillId="6" borderId="0" xfId="0" applyFill="1"/>
    <xf numFmtId="0" fontId="0" fillId="7" borderId="0" xfId="0" applyFill="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9" fontId="0" fillId="0" borderId="0" xfId="0" applyNumberFormat="1" applyAlignment="1">
      <alignment vertical="center" wrapText="1"/>
    </xf>
    <xf numFmtId="0" fontId="1" fillId="4" borderId="0" xfId="0" applyFont="1" applyFill="1"/>
    <xf numFmtId="0" fontId="4" fillId="0" borderId="0" xfId="0" applyFont="1"/>
    <xf numFmtId="0" fontId="1" fillId="8" borderId="0" xfId="0" applyFont="1" applyFill="1" applyAlignment="1">
      <alignment horizontal="center" vertical="center" wrapText="1"/>
    </xf>
    <xf numFmtId="0" fontId="1" fillId="8" borderId="0" xfId="0" applyFont="1" applyFill="1"/>
    <xf numFmtId="0" fontId="0" fillId="9" borderId="0" xfId="0" applyFill="1" applyAlignment="1">
      <alignment vertical="center" wrapText="1"/>
    </xf>
    <xf numFmtId="0" fontId="1" fillId="0" borderId="0" xfId="0" applyFont="1" applyFill="1" applyAlignment="1">
      <alignment vertical="center" wrapText="1"/>
    </xf>
    <xf numFmtId="0" fontId="0" fillId="0" borderId="0" xfId="0" applyFill="1"/>
    <xf numFmtId="0" fontId="0" fillId="0"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49</xdr:col>
      <xdr:colOff>586154</xdr:colOff>
      <xdr:row>196</xdr:row>
      <xdr:rowOff>115715</xdr:rowOff>
    </xdr:from>
    <xdr:to>
      <xdr:col>53</xdr:col>
      <xdr:colOff>600014</xdr:colOff>
      <xdr:row>203</xdr:row>
      <xdr:rowOff>102577</xdr:rowOff>
    </xdr:to>
    <xdr:pic>
      <xdr:nvPicPr>
        <xdr:cNvPr id="2" name="Picture 1">
          <a:extLst>
            <a:ext uri="{FF2B5EF4-FFF2-40B4-BE49-F238E27FC236}">
              <a16:creationId xmlns:a16="http://schemas.microsoft.com/office/drawing/2014/main" id="{9723B7F8-339E-ECE6-A480-99C28C79D9B9}"/>
            </a:ext>
          </a:extLst>
        </xdr:cNvPr>
        <xdr:cNvPicPr>
          <a:picLocks noChangeAspect="1"/>
        </xdr:cNvPicPr>
      </xdr:nvPicPr>
      <xdr:blipFill>
        <a:blip xmlns:r="http://schemas.openxmlformats.org/officeDocument/2006/relationships" r:embed="rId1"/>
        <a:stretch>
          <a:fillRect/>
        </a:stretch>
      </xdr:blipFill>
      <xdr:spPr>
        <a:xfrm>
          <a:off x="30861000" y="37453715"/>
          <a:ext cx="2446399" cy="1320362"/>
        </a:xfrm>
        <a:prstGeom prst="rect">
          <a:avLst/>
        </a:prstGeom>
      </xdr:spPr>
    </xdr:pic>
    <xdr:clientData/>
  </xdr:twoCellAnchor>
  <xdr:twoCellAnchor editAs="oneCell">
    <xdr:from>
      <xdr:col>60</xdr:col>
      <xdr:colOff>388964</xdr:colOff>
      <xdr:row>219</xdr:row>
      <xdr:rowOff>44917</xdr:rowOff>
    </xdr:from>
    <xdr:to>
      <xdr:col>67</xdr:col>
      <xdr:colOff>418469</xdr:colOff>
      <xdr:row>235</xdr:row>
      <xdr:rowOff>140606</xdr:rowOff>
    </xdr:to>
    <xdr:pic>
      <xdr:nvPicPr>
        <xdr:cNvPr id="3" name="Picture 2">
          <a:extLst>
            <a:ext uri="{FF2B5EF4-FFF2-40B4-BE49-F238E27FC236}">
              <a16:creationId xmlns:a16="http://schemas.microsoft.com/office/drawing/2014/main" id="{F7EC0F0D-82DB-D99B-B3C7-0D32ACFF82E8}"/>
            </a:ext>
          </a:extLst>
        </xdr:cNvPr>
        <xdr:cNvPicPr>
          <a:picLocks noChangeAspect="1"/>
        </xdr:cNvPicPr>
      </xdr:nvPicPr>
      <xdr:blipFill>
        <a:blip xmlns:r="http://schemas.openxmlformats.org/officeDocument/2006/relationships" r:embed="rId2"/>
        <a:stretch>
          <a:fillRect/>
        </a:stretch>
      </xdr:blipFill>
      <xdr:spPr>
        <a:xfrm>
          <a:off x="37353291" y="41764417"/>
          <a:ext cx="4286447" cy="3143689"/>
        </a:xfrm>
        <a:prstGeom prst="rect">
          <a:avLst/>
        </a:prstGeom>
      </xdr:spPr>
    </xdr:pic>
    <xdr:clientData/>
  </xdr:twoCellAnchor>
  <xdr:twoCellAnchor editAs="oneCell">
    <xdr:from>
      <xdr:col>51</xdr:col>
      <xdr:colOff>261938</xdr:colOff>
      <xdr:row>265</xdr:row>
      <xdr:rowOff>142875</xdr:rowOff>
    </xdr:from>
    <xdr:to>
      <xdr:col>64</xdr:col>
      <xdr:colOff>526213</xdr:colOff>
      <xdr:row>286</xdr:row>
      <xdr:rowOff>0</xdr:rowOff>
    </xdr:to>
    <xdr:pic>
      <xdr:nvPicPr>
        <xdr:cNvPr id="4" name="Picture 3">
          <a:extLst>
            <a:ext uri="{FF2B5EF4-FFF2-40B4-BE49-F238E27FC236}">
              <a16:creationId xmlns:a16="http://schemas.microsoft.com/office/drawing/2014/main" id="{68353F4D-8072-8DA9-183E-537FE474913A}"/>
            </a:ext>
          </a:extLst>
        </xdr:cNvPr>
        <xdr:cNvPicPr>
          <a:picLocks noChangeAspect="1"/>
        </xdr:cNvPicPr>
      </xdr:nvPicPr>
      <xdr:blipFill>
        <a:blip xmlns:r="http://schemas.openxmlformats.org/officeDocument/2006/relationships" r:embed="rId3"/>
        <a:stretch>
          <a:fillRect/>
        </a:stretch>
      </xdr:blipFill>
      <xdr:spPr>
        <a:xfrm>
          <a:off x="32289751" y="50625375"/>
          <a:ext cx="8312900" cy="3857625"/>
        </a:xfrm>
        <a:prstGeom prst="rect">
          <a:avLst/>
        </a:prstGeom>
      </xdr:spPr>
    </xdr:pic>
    <xdr:clientData/>
  </xdr:twoCellAnchor>
  <xdr:twoCellAnchor editAs="oneCell">
    <xdr:from>
      <xdr:col>51</xdr:col>
      <xdr:colOff>285750</xdr:colOff>
      <xdr:row>286</xdr:row>
      <xdr:rowOff>0</xdr:rowOff>
    </xdr:from>
    <xdr:to>
      <xdr:col>62</xdr:col>
      <xdr:colOff>595312</xdr:colOff>
      <xdr:row>305</xdr:row>
      <xdr:rowOff>108189</xdr:rowOff>
    </xdr:to>
    <xdr:pic>
      <xdr:nvPicPr>
        <xdr:cNvPr id="5" name="Picture 4">
          <a:extLst>
            <a:ext uri="{FF2B5EF4-FFF2-40B4-BE49-F238E27FC236}">
              <a16:creationId xmlns:a16="http://schemas.microsoft.com/office/drawing/2014/main" id="{FC39F9B0-354F-B2F6-4C83-10EF3344BB06}"/>
            </a:ext>
          </a:extLst>
        </xdr:cNvPr>
        <xdr:cNvPicPr>
          <a:picLocks noChangeAspect="1"/>
        </xdr:cNvPicPr>
      </xdr:nvPicPr>
      <xdr:blipFill>
        <a:blip xmlns:r="http://schemas.openxmlformats.org/officeDocument/2006/relationships" r:embed="rId4"/>
        <a:stretch>
          <a:fillRect/>
        </a:stretch>
      </xdr:blipFill>
      <xdr:spPr>
        <a:xfrm>
          <a:off x="32313563" y="54483000"/>
          <a:ext cx="7119937" cy="3727689"/>
        </a:xfrm>
        <a:prstGeom prst="rect">
          <a:avLst/>
        </a:prstGeom>
      </xdr:spPr>
    </xdr:pic>
    <xdr:clientData/>
  </xdr:twoCellAnchor>
  <xdr:twoCellAnchor editAs="oneCell">
    <xdr:from>
      <xdr:col>51</xdr:col>
      <xdr:colOff>261938</xdr:colOff>
      <xdr:row>306</xdr:row>
      <xdr:rowOff>47625</xdr:rowOff>
    </xdr:from>
    <xdr:to>
      <xdr:col>63</xdr:col>
      <xdr:colOff>23812</xdr:colOff>
      <xdr:row>327</xdr:row>
      <xdr:rowOff>178404</xdr:rowOff>
    </xdr:to>
    <xdr:pic>
      <xdr:nvPicPr>
        <xdr:cNvPr id="6" name="Picture 5">
          <a:extLst>
            <a:ext uri="{FF2B5EF4-FFF2-40B4-BE49-F238E27FC236}">
              <a16:creationId xmlns:a16="http://schemas.microsoft.com/office/drawing/2014/main" id="{9D62E1EF-6B4E-DD6D-4985-7B4F83299980}"/>
            </a:ext>
          </a:extLst>
        </xdr:cNvPr>
        <xdr:cNvPicPr>
          <a:picLocks noChangeAspect="1"/>
        </xdr:cNvPicPr>
      </xdr:nvPicPr>
      <xdr:blipFill>
        <a:blip xmlns:r="http://schemas.openxmlformats.org/officeDocument/2006/relationships" r:embed="rId5"/>
        <a:stretch>
          <a:fillRect/>
        </a:stretch>
      </xdr:blipFill>
      <xdr:spPr>
        <a:xfrm>
          <a:off x="32289751" y="58340625"/>
          <a:ext cx="7191374" cy="4131279"/>
        </a:xfrm>
        <a:prstGeom prst="rect">
          <a:avLst/>
        </a:prstGeom>
      </xdr:spPr>
    </xdr:pic>
    <xdr:clientData/>
  </xdr:twoCellAnchor>
  <xdr:twoCellAnchor editAs="oneCell">
    <xdr:from>
      <xdr:col>51</xdr:col>
      <xdr:colOff>218756</xdr:colOff>
      <xdr:row>328</xdr:row>
      <xdr:rowOff>0</xdr:rowOff>
    </xdr:from>
    <xdr:to>
      <xdr:col>64</xdr:col>
      <xdr:colOff>235732</xdr:colOff>
      <xdr:row>351</xdr:row>
      <xdr:rowOff>34636</xdr:rowOff>
    </xdr:to>
    <xdr:pic>
      <xdr:nvPicPr>
        <xdr:cNvPr id="7" name="Picture 6">
          <a:extLst>
            <a:ext uri="{FF2B5EF4-FFF2-40B4-BE49-F238E27FC236}">
              <a16:creationId xmlns:a16="http://schemas.microsoft.com/office/drawing/2014/main" id="{0B51B1F6-BEBA-5516-975A-39C6FA89C20B}"/>
            </a:ext>
          </a:extLst>
        </xdr:cNvPr>
        <xdr:cNvPicPr>
          <a:picLocks noChangeAspect="1"/>
        </xdr:cNvPicPr>
      </xdr:nvPicPr>
      <xdr:blipFill>
        <a:blip xmlns:r="http://schemas.openxmlformats.org/officeDocument/2006/relationships" r:embed="rId6"/>
        <a:stretch>
          <a:fillRect/>
        </a:stretch>
      </xdr:blipFill>
      <xdr:spPr>
        <a:xfrm>
          <a:off x="31599301" y="62484000"/>
          <a:ext cx="7896749" cy="4416136"/>
        </a:xfrm>
        <a:prstGeom prst="rect">
          <a:avLst/>
        </a:prstGeom>
      </xdr:spPr>
    </xdr:pic>
    <xdr:clientData/>
  </xdr:twoCellAnchor>
  <xdr:twoCellAnchor editAs="oneCell">
    <xdr:from>
      <xdr:col>73</xdr:col>
      <xdr:colOff>0</xdr:colOff>
      <xdr:row>277</xdr:row>
      <xdr:rowOff>0</xdr:rowOff>
    </xdr:from>
    <xdr:to>
      <xdr:col>92</xdr:col>
      <xdr:colOff>446171</xdr:colOff>
      <xdr:row>313</xdr:row>
      <xdr:rowOff>75333</xdr:rowOff>
    </xdr:to>
    <xdr:pic>
      <xdr:nvPicPr>
        <xdr:cNvPr id="8" name="Picture 7">
          <a:extLst>
            <a:ext uri="{FF2B5EF4-FFF2-40B4-BE49-F238E27FC236}">
              <a16:creationId xmlns:a16="http://schemas.microsoft.com/office/drawing/2014/main" id="{68B03658-6197-C320-9FEC-6D9C7A5B76FD}"/>
            </a:ext>
          </a:extLst>
        </xdr:cNvPr>
        <xdr:cNvPicPr>
          <a:picLocks noChangeAspect="1"/>
        </xdr:cNvPicPr>
      </xdr:nvPicPr>
      <xdr:blipFill>
        <a:blip xmlns:r="http://schemas.openxmlformats.org/officeDocument/2006/relationships" r:embed="rId7"/>
        <a:stretch>
          <a:fillRect/>
        </a:stretch>
      </xdr:blipFill>
      <xdr:spPr>
        <a:xfrm>
          <a:off x="44968886" y="52768500"/>
          <a:ext cx="12028571" cy="6933333"/>
        </a:xfrm>
        <a:prstGeom prst="rect">
          <a:avLst/>
        </a:prstGeom>
      </xdr:spPr>
    </xdr:pic>
    <xdr:clientData/>
  </xdr:twoCellAnchor>
  <xdr:twoCellAnchor editAs="oneCell">
    <xdr:from>
      <xdr:col>65</xdr:col>
      <xdr:colOff>0</xdr:colOff>
      <xdr:row>311</xdr:row>
      <xdr:rowOff>0</xdr:rowOff>
    </xdr:from>
    <xdr:to>
      <xdr:col>73</xdr:col>
      <xdr:colOff>56533</xdr:colOff>
      <xdr:row>335</xdr:row>
      <xdr:rowOff>151809</xdr:rowOff>
    </xdr:to>
    <xdr:pic>
      <xdr:nvPicPr>
        <xdr:cNvPr id="9" name="Picture 8">
          <a:extLst>
            <a:ext uri="{FF2B5EF4-FFF2-40B4-BE49-F238E27FC236}">
              <a16:creationId xmlns:a16="http://schemas.microsoft.com/office/drawing/2014/main" id="{9B1054D6-F5E5-483A-7C3F-D49DAA37E148}"/>
            </a:ext>
          </a:extLst>
        </xdr:cNvPr>
        <xdr:cNvPicPr>
          <a:picLocks noChangeAspect="1"/>
        </xdr:cNvPicPr>
      </xdr:nvPicPr>
      <xdr:blipFill>
        <a:blip xmlns:r="http://schemas.openxmlformats.org/officeDocument/2006/relationships" r:embed="rId8"/>
        <a:stretch>
          <a:fillRect/>
        </a:stretch>
      </xdr:blipFill>
      <xdr:spPr>
        <a:xfrm>
          <a:off x="40090725" y="59245500"/>
          <a:ext cx="4933333" cy="4723809"/>
        </a:xfrm>
        <a:prstGeom prst="rect">
          <a:avLst/>
        </a:prstGeom>
      </xdr:spPr>
    </xdr:pic>
    <xdr:clientData/>
  </xdr:twoCellAnchor>
  <xdr:twoCellAnchor editAs="oneCell">
    <xdr:from>
      <xdr:col>35</xdr:col>
      <xdr:colOff>196541</xdr:colOff>
      <xdr:row>445</xdr:row>
      <xdr:rowOff>136072</xdr:rowOff>
    </xdr:from>
    <xdr:to>
      <xdr:col>49</xdr:col>
      <xdr:colOff>3022</xdr:colOff>
      <xdr:row>468</xdr:row>
      <xdr:rowOff>345</xdr:rowOff>
    </xdr:to>
    <xdr:pic>
      <xdr:nvPicPr>
        <xdr:cNvPr id="10" name="Picture 9">
          <a:extLst>
            <a:ext uri="{FF2B5EF4-FFF2-40B4-BE49-F238E27FC236}">
              <a16:creationId xmlns:a16="http://schemas.microsoft.com/office/drawing/2014/main" id="{06FE2D1B-17FE-FB56-EC45-D11A61DF904C}"/>
            </a:ext>
          </a:extLst>
        </xdr:cNvPr>
        <xdr:cNvPicPr>
          <a:picLocks noChangeAspect="1"/>
        </xdr:cNvPicPr>
      </xdr:nvPicPr>
      <xdr:blipFill>
        <a:blip xmlns:r="http://schemas.openxmlformats.org/officeDocument/2006/relationships" r:embed="rId9"/>
        <a:stretch>
          <a:fillRect/>
        </a:stretch>
      </xdr:blipFill>
      <xdr:spPr>
        <a:xfrm>
          <a:off x="22090434" y="84908572"/>
          <a:ext cx="8378981" cy="42457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0F3A-6A70-4A78-B121-5BDD985DF488}">
  <dimension ref="B2:CJ676"/>
  <sheetViews>
    <sheetView topLeftCell="A10" zoomScale="85" zoomScaleNormal="85" workbookViewId="0">
      <selection activeCell="K43" sqref="K43"/>
    </sheetView>
  </sheetViews>
  <sheetFormatPr defaultRowHeight="14.5" x14ac:dyDescent="0.35"/>
  <cols>
    <col min="13" max="13" width="13.54296875" customWidth="1"/>
    <col min="16" max="16" width="11.7265625" customWidth="1"/>
  </cols>
  <sheetData>
    <row r="2" spans="2:17" x14ac:dyDescent="0.35">
      <c r="B2" t="s">
        <v>33</v>
      </c>
      <c r="E2" t="s">
        <v>32</v>
      </c>
      <c r="G2" t="s">
        <v>15</v>
      </c>
      <c r="I2" t="s">
        <v>16</v>
      </c>
      <c r="J2" t="s">
        <v>17</v>
      </c>
      <c r="K2" t="s">
        <v>18</v>
      </c>
      <c r="L2" t="s">
        <v>19</v>
      </c>
    </row>
    <row r="4" spans="2:17" x14ac:dyDescent="0.35">
      <c r="B4" t="s">
        <v>2</v>
      </c>
      <c r="E4" t="s">
        <v>32</v>
      </c>
      <c r="G4" t="s">
        <v>15</v>
      </c>
      <c r="I4" t="s">
        <v>16</v>
      </c>
      <c r="J4" t="s">
        <v>17</v>
      </c>
      <c r="K4" t="s">
        <v>18</v>
      </c>
      <c r="M4" t="s">
        <v>31</v>
      </c>
      <c r="Q4" t="s">
        <v>19</v>
      </c>
    </row>
    <row r="5" spans="2:17" x14ac:dyDescent="0.35">
      <c r="B5" t="s">
        <v>3</v>
      </c>
      <c r="E5" t="s">
        <v>32</v>
      </c>
      <c r="G5" t="s">
        <v>15</v>
      </c>
      <c r="I5" t="s">
        <v>16</v>
      </c>
      <c r="J5" t="s">
        <v>17</v>
      </c>
      <c r="K5" t="s">
        <v>18</v>
      </c>
      <c r="M5" t="s">
        <v>31</v>
      </c>
      <c r="Q5" t="s">
        <v>19</v>
      </c>
    </row>
    <row r="6" spans="2:17" x14ac:dyDescent="0.35">
      <c r="B6" t="s">
        <v>9</v>
      </c>
      <c r="E6" t="s">
        <v>32</v>
      </c>
      <c r="G6" t="s">
        <v>15</v>
      </c>
      <c r="I6" t="s">
        <v>16</v>
      </c>
      <c r="J6" t="s">
        <v>17</v>
      </c>
      <c r="K6" t="s">
        <v>18</v>
      </c>
      <c r="M6" t="s">
        <v>31</v>
      </c>
      <c r="Q6" t="s">
        <v>19</v>
      </c>
    </row>
    <row r="7" spans="2:17" x14ac:dyDescent="0.35">
      <c r="B7" t="s">
        <v>4</v>
      </c>
      <c r="E7" t="s">
        <v>32</v>
      </c>
      <c r="G7" t="s">
        <v>15</v>
      </c>
      <c r="I7" t="s">
        <v>16</v>
      </c>
      <c r="J7" t="s">
        <v>17</v>
      </c>
      <c r="K7" t="s">
        <v>18</v>
      </c>
      <c r="M7" t="s">
        <v>31</v>
      </c>
      <c r="Q7" t="s">
        <v>19</v>
      </c>
    </row>
    <row r="8" spans="2:17" x14ac:dyDescent="0.35">
      <c r="B8" t="s">
        <v>5</v>
      </c>
      <c r="E8" t="s">
        <v>32</v>
      </c>
      <c r="G8" t="s">
        <v>15</v>
      </c>
      <c r="I8" t="s">
        <v>16</v>
      </c>
      <c r="J8" t="s">
        <v>17</v>
      </c>
      <c r="K8" t="s">
        <v>18</v>
      </c>
      <c r="M8" t="s">
        <v>31</v>
      </c>
      <c r="Q8" t="s">
        <v>19</v>
      </c>
    </row>
    <row r="9" spans="2:17" x14ac:dyDescent="0.35">
      <c r="B9" t="s">
        <v>6</v>
      </c>
      <c r="E9" t="s">
        <v>32</v>
      </c>
      <c r="G9" t="s">
        <v>15</v>
      </c>
      <c r="I9" t="s">
        <v>16</v>
      </c>
      <c r="J9" t="s">
        <v>17</v>
      </c>
      <c r="K9" t="s">
        <v>18</v>
      </c>
      <c r="M9" t="s">
        <v>31</v>
      </c>
      <c r="Q9" t="s">
        <v>19</v>
      </c>
    </row>
    <row r="10" spans="2:17" x14ac:dyDescent="0.35">
      <c r="B10" t="s">
        <v>7</v>
      </c>
      <c r="E10" t="s">
        <v>32</v>
      </c>
      <c r="G10" t="s">
        <v>15</v>
      </c>
      <c r="I10" t="s">
        <v>16</v>
      </c>
      <c r="J10" t="s">
        <v>17</v>
      </c>
      <c r="K10" t="s">
        <v>18</v>
      </c>
      <c r="M10" t="s">
        <v>31</v>
      </c>
      <c r="Q10" t="s">
        <v>19</v>
      </c>
    </row>
    <row r="11" spans="2:17" x14ac:dyDescent="0.35">
      <c r="B11" t="s">
        <v>8</v>
      </c>
      <c r="E11" t="s">
        <v>32</v>
      </c>
      <c r="G11" t="s">
        <v>15</v>
      </c>
      <c r="I11" t="s">
        <v>16</v>
      </c>
      <c r="J11" t="s">
        <v>17</v>
      </c>
      <c r="K11" t="s">
        <v>18</v>
      </c>
      <c r="M11" t="s">
        <v>31</v>
      </c>
      <c r="Q11" t="s">
        <v>19</v>
      </c>
    </row>
    <row r="12" spans="2:17" x14ac:dyDescent="0.35">
      <c r="B12" t="s">
        <v>10</v>
      </c>
      <c r="E12" t="s">
        <v>32</v>
      </c>
      <c r="G12" t="s">
        <v>15</v>
      </c>
      <c r="I12" t="s">
        <v>16</v>
      </c>
      <c r="J12" t="s">
        <v>17</v>
      </c>
      <c r="K12" t="s">
        <v>18</v>
      </c>
      <c r="M12" t="s">
        <v>31</v>
      </c>
      <c r="Q12" t="s">
        <v>19</v>
      </c>
    </row>
    <row r="13" spans="2:17" x14ac:dyDescent="0.35">
      <c r="B13" t="s">
        <v>11</v>
      </c>
      <c r="E13" t="s">
        <v>32</v>
      </c>
      <c r="G13" t="s">
        <v>15</v>
      </c>
      <c r="I13" t="s">
        <v>16</v>
      </c>
      <c r="J13" t="s">
        <v>17</v>
      </c>
      <c r="K13" t="s">
        <v>18</v>
      </c>
      <c r="M13" t="s">
        <v>31</v>
      </c>
      <c r="Q13" t="s">
        <v>19</v>
      </c>
    </row>
    <row r="14" spans="2:17" x14ac:dyDescent="0.35">
      <c r="B14" t="s">
        <v>12</v>
      </c>
      <c r="E14" t="s">
        <v>32</v>
      </c>
      <c r="G14" t="s">
        <v>15</v>
      </c>
      <c r="I14" t="s">
        <v>16</v>
      </c>
      <c r="J14" t="s">
        <v>17</v>
      </c>
      <c r="K14" t="s">
        <v>18</v>
      </c>
      <c r="M14" t="s">
        <v>31</v>
      </c>
      <c r="Q14" t="s">
        <v>19</v>
      </c>
    </row>
    <row r="15" spans="2:17" x14ac:dyDescent="0.35">
      <c r="B15" t="s">
        <v>13</v>
      </c>
      <c r="E15" t="s">
        <v>32</v>
      </c>
      <c r="G15" t="s">
        <v>15</v>
      </c>
      <c r="I15" t="s">
        <v>16</v>
      </c>
      <c r="J15" t="s">
        <v>17</v>
      </c>
      <c r="K15" t="s">
        <v>18</v>
      </c>
      <c r="M15" t="s">
        <v>31</v>
      </c>
      <c r="Q15" t="s">
        <v>19</v>
      </c>
    </row>
    <row r="17" spans="2:11" x14ac:dyDescent="0.35">
      <c r="B17" t="s">
        <v>0</v>
      </c>
      <c r="C17" t="s">
        <v>34</v>
      </c>
    </row>
    <row r="18" spans="2:11" x14ac:dyDescent="0.35">
      <c r="B18" t="s">
        <v>1</v>
      </c>
      <c r="C18" t="s">
        <v>14</v>
      </c>
    </row>
    <row r="20" spans="2:11" x14ac:dyDescent="0.35">
      <c r="B20" t="s">
        <v>22</v>
      </c>
    </row>
    <row r="21" spans="2:11" x14ac:dyDescent="0.35">
      <c r="B21" t="s">
        <v>20</v>
      </c>
    </row>
    <row r="22" spans="2:11" x14ac:dyDescent="0.35">
      <c r="B22" t="s">
        <v>21</v>
      </c>
    </row>
    <row r="24" spans="2:11" x14ac:dyDescent="0.35">
      <c r="B24" t="s">
        <v>30</v>
      </c>
    </row>
    <row r="25" spans="2:11" x14ac:dyDescent="0.35">
      <c r="B25" t="s">
        <v>23</v>
      </c>
      <c r="E25" t="s">
        <v>32</v>
      </c>
      <c r="G25" t="s">
        <v>15</v>
      </c>
      <c r="I25" t="s">
        <v>16</v>
      </c>
      <c r="J25" t="s">
        <v>17</v>
      </c>
      <c r="K25" t="s">
        <v>18</v>
      </c>
    </row>
    <row r="26" spans="2:11" x14ac:dyDescent="0.35">
      <c r="B26" t="s">
        <v>24</v>
      </c>
      <c r="E26" t="s">
        <v>32</v>
      </c>
      <c r="G26" t="s">
        <v>15</v>
      </c>
      <c r="I26" t="s">
        <v>16</v>
      </c>
      <c r="J26" t="s">
        <v>17</v>
      </c>
      <c r="K26" t="s">
        <v>18</v>
      </c>
    </row>
    <row r="27" spans="2:11" x14ac:dyDescent="0.35">
      <c r="B27" t="s">
        <v>25</v>
      </c>
      <c r="E27" t="s">
        <v>32</v>
      </c>
      <c r="G27" t="s">
        <v>15</v>
      </c>
      <c r="I27" t="s">
        <v>16</v>
      </c>
      <c r="J27" t="s">
        <v>17</v>
      </c>
      <c r="K27" t="s">
        <v>18</v>
      </c>
    </row>
    <row r="28" spans="2:11" x14ac:dyDescent="0.35">
      <c r="B28" t="s">
        <v>26</v>
      </c>
      <c r="E28" t="s">
        <v>32</v>
      </c>
      <c r="G28" t="s">
        <v>15</v>
      </c>
      <c r="I28" t="s">
        <v>16</v>
      </c>
      <c r="J28" t="s">
        <v>17</v>
      </c>
      <c r="K28" t="s">
        <v>18</v>
      </c>
    </row>
    <row r="29" spans="2:11" x14ac:dyDescent="0.35">
      <c r="B29" t="s">
        <v>27</v>
      </c>
      <c r="E29" t="s">
        <v>32</v>
      </c>
      <c r="G29" t="s">
        <v>15</v>
      </c>
      <c r="I29" t="s">
        <v>16</v>
      </c>
      <c r="J29" t="s">
        <v>17</v>
      </c>
      <c r="K29" t="s">
        <v>18</v>
      </c>
    </row>
    <row r="31" spans="2:11" x14ac:dyDescent="0.35">
      <c r="B31" t="s">
        <v>29</v>
      </c>
    </row>
    <row r="32" spans="2:11" x14ac:dyDescent="0.35">
      <c r="B32" t="s">
        <v>28</v>
      </c>
    </row>
    <row r="33" spans="2:80" x14ac:dyDescent="0.35">
      <c r="B33" t="s">
        <v>35</v>
      </c>
    </row>
    <row r="34" spans="2:80" x14ac:dyDescent="0.35">
      <c r="B34" t="s">
        <v>55</v>
      </c>
    </row>
    <row r="35" spans="2:80" x14ac:dyDescent="0.35">
      <c r="B35" t="s">
        <v>119</v>
      </c>
    </row>
    <row r="36" spans="2:80" x14ac:dyDescent="0.35">
      <c r="B36" t="s">
        <v>249</v>
      </c>
    </row>
    <row r="39" spans="2:80" x14ac:dyDescent="0.35">
      <c r="B39" t="s">
        <v>0</v>
      </c>
      <c r="C39" t="s">
        <v>36</v>
      </c>
      <c r="D39" t="s">
        <v>37</v>
      </c>
      <c r="F39" t="s">
        <v>38</v>
      </c>
    </row>
    <row r="40" spans="2:80" x14ac:dyDescent="0.35">
      <c r="B40" t="s">
        <v>1</v>
      </c>
      <c r="C40" t="s">
        <v>36</v>
      </c>
      <c r="D40" t="s">
        <v>39</v>
      </c>
      <c r="E40" t="s">
        <v>40</v>
      </c>
      <c r="BG40" s="1" t="s">
        <v>145</v>
      </c>
      <c r="BK40" t="s">
        <v>72</v>
      </c>
      <c r="BM40" s="2">
        <v>26</v>
      </c>
      <c r="BO40" t="s">
        <v>106</v>
      </c>
    </row>
    <row r="41" spans="2:80" x14ac:dyDescent="0.35">
      <c r="B41" t="s">
        <v>41</v>
      </c>
      <c r="BG41" s="1" t="s">
        <v>190</v>
      </c>
      <c r="BM41" s="2">
        <v>23</v>
      </c>
      <c r="BO41" t="s">
        <v>107</v>
      </c>
    </row>
    <row r="42" spans="2:80" x14ac:dyDescent="0.35">
      <c r="B42" t="s">
        <v>42</v>
      </c>
      <c r="C42" t="s">
        <v>43</v>
      </c>
      <c r="E42" t="s">
        <v>44</v>
      </c>
      <c r="BM42" s="2">
        <v>324</v>
      </c>
      <c r="BO42" t="s">
        <v>148</v>
      </c>
    </row>
    <row r="43" spans="2:80" x14ac:dyDescent="0.35">
      <c r="C43" t="s">
        <v>45</v>
      </c>
      <c r="BM43" s="2">
        <v>50</v>
      </c>
      <c r="BO43" t="s">
        <v>73</v>
      </c>
      <c r="BS43" t="s">
        <v>97</v>
      </c>
      <c r="BT43" t="s">
        <v>149</v>
      </c>
      <c r="BU43" t="s">
        <v>152</v>
      </c>
      <c r="BV43" t="s">
        <v>96</v>
      </c>
      <c r="CB43" t="s">
        <v>150</v>
      </c>
    </row>
    <row r="44" spans="2:80" x14ac:dyDescent="0.35">
      <c r="BM44" s="2">
        <v>150</v>
      </c>
      <c r="BO44" t="s">
        <v>76</v>
      </c>
      <c r="BP44" t="s">
        <v>75</v>
      </c>
      <c r="BR44" t="s">
        <v>77</v>
      </c>
      <c r="BS44" t="s">
        <v>78</v>
      </c>
    </row>
    <row r="45" spans="2:80" x14ac:dyDescent="0.35">
      <c r="B45" t="s">
        <v>46</v>
      </c>
      <c r="BM45" s="3">
        <v>240</v>
      </c>
      <c r="BO45" t="s">
        <v>80</v>
      </c>
    </row>
    <row r="46" spans="2:80" x14ac:dyDescent="0.35">
      <c r="B46" t="s">
        <v>47</v>
      </c>
      <c r="J46">
        <v>0.05</v>
      </c>
      <c r="BM46" s="3">
        <v>600</v>
      </c>
      <c r="BO46" t="s">
        <v>153</v>
      </c>
    </row>
    <row r="47" spans="2:80" x14ac:dyDescent="0.35">
      <c r="BM47" s="3">
        <v>370</v>
      </c>
      <c r="BO47" t="s">
        <v>79</v>
      </c>
      <c r="BV47" t="s">
        <v>85</v>
      </c>
    </row>
    <row r="48" spans="2:80" x14ac:dyDescent="0.35">
      <c r="B48" t="s">
        <v>48</v>
      </c>
      <c r="BV48" t="s">
        <v>188</v>
      </c>
    </row>
    <row r="49" spans="2:80" x14ac:dyDescent="0.35">
      <c r="B49" t="s">
        <v>49</v>
      </c>
      <c r="BM49" s="3">
        <v>1210</v>
      </c>
      <c r="BO49" t="s">
        <v>83</v>
      </c>
      <c r="BV49" t="s">
        <v>108</v>
      </c>
    </row>
    <row r="50" spans="2:80" x14ac:dyDescent="0.35">
      <c r="B50" t="s">
        <v>50</v>
      </c>
    </row>
    <row r="51" spans="2:80" x14ac:dyDescent="0.35">
      <c r="B51" t="s">
        <v>51</v>
      </c>
      <c r="BM51" s="2">
        <v>573</v>
      </c>
      <c r="BO51" t="s">
        <v>82</v>
      </c>
    </row>
    <row r="52" spans="2:80" x14ac:dyDescent="0.35">
      <c r="BM52">
        <v>637</v>
      </c>
      <c r="BO52" t="s">
        <v>84</v>
      </c>
      <c r="BP52" t="s">
        <v>109</v>
      </c>
    </row>
    <row r="54" spans="2:80" x14ac:dyDescent="0.35">
      <c r="B54" t="s">
        <v>52</v>
      </c>
      <c r="E54" t="s">
        <v>59</v>
      </c>
      <c r="I54" t="s">
        <v>53</v>
      </c>
      <c r="K54" t="s">
        <v>54</v>
      </c>
      <c r="BM54" s="6">
        <v>382</v>
      </c>
      <c r="BN54" s="6"/>
      <c r="BO54" s="6" t="s">
        <v>189</v>
      </c>
      <c r="BP54" s="6"/>
      <c r="BQ54" s="6"/>
      <c r="BR54" s="6"/>
      <c r="BS54" s="6"/>
      <c r="BT54" s="6"/>
      <c r="BU54" s="6"/>
      <c r="BV54" s="6"/>
      <c r="BW54" s="6"/>
    </row>
    <row r="55" spans="2:80" x14ac:dyDescent="0.35">
      <c r="B55" t="s">
        <v>56</v>
      </c>
      <c r="D55" t="s">
        <v>57</v>
      </c>
    </row>
    <row r="57" spans="2:80" x14ac:dyDescent="0.35">
      <c r="B57" t="s">
        <v>58</v>
      </c>
      <c r="F57" t="s">
        <v>61</v>
      </c>
      <c r="G57" t="s">
        <v>62</v>
      </c>
      <c r="H57">
        <v>0.35</v>
      </c>
      <c r="I57" t="s">
        <v>63</v>
      </c>
      <c r="J57">
        <v>800</v>
      </c>
      <c r="L57" t="s">
        <v>64</v>
      </c>
      <c r="BG57" s="1" t="s">
        <v>154</v>
      </c>
      <c r="BK57" t="s">
        <v>72</v>
      </c>
      <c r="BM57" s="2">
        <v>63</v>
      </c>
      <c r="BO57" t="s">
        <v>106</v>
      </c>
    </row>
    <row r="58" spans="2:80" x14ac:dyDescent="0.35">
      <c r="B58" t="s">
        <v>60</v>
      </c>
      <c r="BG58" s="1" t="s">
        <v>190</v>
      </c>
      <c r="BM58" s="2">
        <v>58</v>
      </c>
      <c r="BO58" t="s">
        <v>107</v>
      </c>
    </row>
    <row r="59" spans="2:80" x14ac:dyDescent="0.35">
      <c r="E59" t="s">
        <v>65</v>
      </c>
      <c r="G59">
        <v>1.53</v>
      </c>
      <c r="I59" t="s">
        <v>63</v>
      </c>
      <c r="J59">
        <v>800</v>
      </c>
      <c r="L59">
        <v>1224</v>
      </c>
      <c r="BM59" s="2">
        <v>790</v>
      </c>
      <c r="BO59" t="s">
        <v>155</v>
      </c>
    </row>
    <row r="60" spans="2:80" x14ac:dyDescent="0.35">
      <c r="L60">
        <v>1504</v>
      </c>
      <c r="BM60" s="2">
        <v>150</v>
      </c>
      <c r="BO60" t="s">
        <v>73</v>
      </c>
      <c r="BS60" t="s">
        <v>97</v>
      </c>
      <c r="BT60" t="s">
        <v>149</v>
      </c>
      <c r="BU60" t="s">
        <v>162</v>
      </c>
      <c r="BV60" t="s">
        <v>96</v>
      </c>
      <c r="CB60" t="s">
        <v>150</v>
      </c>
    </row>
    <row r="61" spans="2:80" x14ac:dyDescent="0.35">
      <c r="H61" t="s">
        <v>66</v>
      </c>
      <c r="J61" t="s">
        <v>68</v>
      </c>
      <c r="N61" t="s">
        <v>67</v>
      </c>
      <c r="Q61" t="s">
        <v>40</v>
      </c>
      <c r="BM61" s="2">
        <v>150</v>
      </c>
      <c r="BO61" t="s">
        <v>76</v>
      </c>
      <c r="BP61" t="s">
        <v>75</v>
      </c>
      <c r="BR61" t="s">
        <v>77</v>
      </c>
      <c r="BS61" t="s">
        <v>78</v>
      </c>
    </row>
    <row r="62" spans="2:80" x14ac:dyDescent="0.35">
      <c r="BM62" s="3">
        <v>240</v>
      </c>
      <c r="BO62" t="s">
        <v>80</v>
      </c>
    </row>
    <row r="63" spans="2:80" x14ac:dyDescent="0.35">
      <c r="L63">
        <v>2404</v>
      </c>
      <c r="N63" t="s">
        <v>70</v>
      </c>
      <c r="BM63" s="3">
        <v>1500</v>
      </c>
      <c r="BO63" t="s">
        <v>158</v>
      </c>
    </row>
    <row r="64" spans="2:80" x14ac:dyDescent="0.35">
      <c r="Q64" t="s">
        <v>71</v>
      </c>
      <c r="BM64" s="3">
        <v>925</v>
      </c>
      <c r="BO64" t="s">
        <v>79</v>
      </c>
      <c r="BV64" t="s">
        <v>85</v>
      </c>
    </row>
    <row r="65" spans="10:80" x14ac:dyDescent="0.35">
      <c r="J65" t="s">
        <v>69</v>
      </c>
      <c r="L65">
        <v>2400</v>
      </c>
      <c r="BV65" t="s">
        <v>188</v>
      </c>
    </row>
    <row r="66" spans="10:80" x14ac:dyDescent="0.35">
      <c r="BM66" s="3">
        <v>2665</v>
      </c>
      <c r="BO66" t="s">
        <v>83</v>
      </c>
      <c r="BV66" t="s">
        <v>108</v>
      </c>
    </row>
    <row r="68" spans="10:80" x14ac:dyDescent="0.35">
      <c r="BM68" s="2">
        <v>1211</v>
      </c>
      <c r="BO68" t="s">
        <v>82</v>
      </c>
    </row>
    <row r="69" spans="10:80" x14ac:dyDescent="0.35">
      <c r="BM69">
        <v>1454</v>
      </c>
      <c r="BO69" t="s">
        <v>84</v>
      </c>
      <c r="BP69" t="s">
        <v>109</v>
      </c>
    </row>
    <row r="71" spans="10:80" x14ac:dyDescent="0.35">
      <c r="BM71" s="6">
        <v>872</v>
      </c>
      <c r="BN71" s="6"/>
      <c r="BO71" s="6" t="s">
        <v>191</v>
      </c>
      <c r="BP71" s="6"/>
      <c r="BQ71" s="6"/>
      <c r="BR71" s="6"/>
      <c r="BS71" s="6"/>
      <c r="BT71" s="6"/>
      <c r="BU71" s="6"/>
      <c r="BV71" s="6"/>
      <c r="BW71" s="6"/>
    </row>
    <row r="74" spans="10:80" x14ac:dyDescent="0.35">
      <c r="BG74" s="1" t="s">
        <v>143</v>
      </c>
      <c r="BK74" t="s">
        <v>72</v>
      </c>
      <c r="BM74" s="2">
        <v>105</v>
      </c>
      <c r="BO74" t="s">
        <v>106</v>
      </c>
    </row>
    <row r="75" spans="10:80" x14ac:dyDescent="0.35">
      <c r="BG75" s="1" t="s">
        <v>190</v>
      </c>
      <c r="BM75" s="2">
        <v>93</v>
      </c>
      <c r="BO75" t="s">
        <v>107</v>
      </c>
    </row>
    <row r="76" spans="10:80" x14ac:dyDescent="0.35">
      <c r="BM76" s="2">
        <v>1224</v>
      </c>
      <c r="BO76" t="s">
        <v>147</v>
      </c>
    </row>
    <row r="77" spans="10:80" x14ac:dyDescent="0.35">
      <c r="BM77" s="2">
        <v>200</v>
      </c>
      <c r="BO77" t="s">
        <v>73</v>
      </c>
      <c r="BS77" t="s">
        <v>97</v>
      </c>
      <c r="BT77" t="s">
        <v>98</v>
      </c>
      <c r="BU77" t="s">
        <v>74</v>
      </c>
      <c r="BV77" t="s">
        <v>96</v>
      </c>
      <c r="CB77" t="s">
        <v>151</v>
      </c>
    </row>
    <row r="78" spans="10:80" x14ac:dyDescent="0.35">
      <c r="BM78" s="2">
        <v>150</v>
      </c>
      <c r="BO78" t="s">
        <v>76</v>
      </c>
      <c r="BP78" t="s">
        <v>75</v>
      </c>
      <c r="BR78" t="s">
        <v>77</v>
      </c>
      <c r="BS78" t="s">
        <v>78</v>
      </c>
    </row>
    <row r="79" spans="10:80" x14ac:dyDescent="0.35">
      <c r="BM79" s="3">
        <v>240</v>
      </c>
      <c r="BO79" t="s">
        <v>80</v>
      </c>
    </row>
    <row r="80" spans="10:80" x14ac:dyDescent="0.35">
      <c r="BM80" s="3">
        <v>2400</v>
      </c>
      <c r="BO80" t="s">
        <v>81</v>
      </c>
    </row>
    <row r="81" spans="8:80" x14ac:dyDescent="0.35">
      <c r="BM81" s="3">
        <v>1480</v>
      </c>
      <c r="BO81" t="s">
        <v>79</v>
      </c>
    </row>
    <row r="83" spans="8:80" x14ac:dyDescent="0.35">
      <c r="BM83" s="3">
        <v>4120</v>
      </c>
      <c r="BO83" t="s">
        <v>83</v>
      </c>
      <c r="BV83" t="s">
        <v>85</v>
      </c>
    </row>
    <row r="84" spans="8:80" x14ac:dyDescent="0.35">
      <c r="BV84" t="s">
        <v>188</v>
      </c>
    </row>
    <row r="85" spans="8:80" x14ac:dyDescent="0.35">
      <c r="BM85" s="2">
        <v>1772</v>
      </c>
      <c r="BO85" t="s">
        <v>82</v>
      </c>
      <c r="BV85" t="s">
        <v>108</v>
      </c>
    </row>
    <row r="86" spans="8:80" x14ac:dyDescent="0.35">
      <c r="BM86">
        <v>2348</v>
      </c>
      <c r="BO86" t="s">
        <v>84</v>
      </c>
      <c r="BP86" t="s">
        <v>109</v>
      </c>
    </row>
    <row r="88" spans="8:80" x14ac:dyDescent="0.35">
      <c r="H88" s="1" t="s">
        <v>144</v>
      </c>
      <c r="BM88" s="6">
        <v>1409</v>
      </c>
      <c r="BN88" s="6"/>
      <c r="BO88" s="6" t="s">
        <v>192</v>
      </c>
      <c r="BP88" s="6"/>
      <c r="BQ88" s="6"/>
      <c r="BR88" s="6"/>
      <c r="BS88" s="6"/>
      <c r="BT88" s="6"/>
      <c r="BU88" s="6"/>
      <c r="BV88" s="6"/>
      <c r="BW88" s="6"/>
    </row>
    <row r="90" spans="8:80" x14ac:dyDescent="0.35">
      <c r="N90" s="2">
        <v>105</v>
      </c>
      <c r="P90" t="s">
        <v>112</v>
      </c>
      <c r="R90" t="s">
        <v>72</v>
      </c>
    </row>
    <row r="91" spans="8:80" x14ac:dyDescent="0.35">
      <c r="N91" s="2">
        <v>93</v>
      </c>
      <c r="P91" t="s">
        <v>107</v>
      </c>
      <c r="BG91" s="1" t="s">
        <v>159</v>
      </c>
      <c r="BK91" t="s">
        <v>72</v>
      </c>
      <c r="BM91" s="2">
        <v>260</v>
      </c>
      <c r="BO91" t="s">
        <v>106</v>
      </c>
    </row>
    <row r="92" spans="8:80" x14ac:dyDescent="0.35">
      <c r="N92" s="2">
        <v>1224</v>
      </c>
      <c r="P92" t="s">
        <v>146</v>
      </c>
      <c r="BG92" s="1" t="s">
        <v>190</v>
      </c>
      <c r="BM92" s="2">
        <v>230</v>
      </c>
      <c r="BO92" t="s">
        <v>107</v>
      </c>
    </row>
    <row r="93" spans="8:80" x14ac:dyDescent="0.35">
      <c r="N93" s="2">
        <v>200</v>
      </c>
      <c r="P93" t="s">
        <v>73</v>
      </c>
      <c r="T93" t="s">
        <v>97</v>
      </c>
      <c r="U93" t="s">
        <v>98</v>
      </c>
      <c r="V93" t="s">
        <v>74</v>
      </c>
      <c r="AH93" s="1" t="s">
        <v>159</v>
      </c>
      <c r="AL93" t="s">
        <v>72</v>
      </c>
      <c r="AN93" s="2">
        <v>260</v>
      </c>
      <c r="AP93" t="s">
        <v>106</v>
      </c>
      <c r="BM93" s="2">
        <v>2900</v>
      </c>
      <c r="BO93" t="s">
        <v>160</v>
      </c>
    </row>
    <row r="94" spans="8:80" x14ac:dyDescent="0.35">
      <c r="N94" s="2">
        <v>150</v>
      </c>
      <c r="P94" t="s">
        <v>76</v>
      </c>
      <c r="Q94" t="s">
        <v>75</v>
      </c>
      <c r="S94" t="s">
        <v>77</v>
      </c>
      <c r="T94" t="s">
        <v>78</v>
      </c>
      <c r="W94" t="s">
        <v>96</v>
      </c>
      <c r="AN94" s="2">
        <v>230</v>
      </c>
      <c r="AP94" t="s">
        <v>107</v>
      </c>
      <c r="BM94" s="2">
        <v>400</v>
      </c>
      <c r="BO94" t="s">
        <v>73</v>
      </c>
      <c r="BS94" t="s">
        <v>97</v>
      </c>
      <c r="BT94" t="s">
        <v>169</v>
      </c>
      <c r="BU94" t="s">
        <v>164</v>
      </c>
      <c r="BV94" t="s">
        <v>96</v>
      </c>
      <c r="CB94" t="s">
        <v>161</v>
      </c>
    </row>
    <row r="95" spans="8:80" x14ac:dyDescent="0.35">
      <c r="N95" s="3">
        <v>2400</v>
      </c>
      <c r="P95" t="s">
        <v>81</v>
      </c>
      <c r="AN95" s="2">
        <v>2900</v>
      </c>
      <c r="AP95" t="s">
        <v>160</v>
      </c>
      <c r="BM95" s="2">
        <v>150</v>
      </c>
      <c r="BO95" t="s">
        <v>76</v>
      </c>
      <c r="BP95" t="s">
        <v>75</v>
      </c>
      <c r="BR95" t="s">
        <v>77</v>
      </c>
      <c r="BS95" t="s">
        <v>78</v>
      </c>
    </row>
    <row r="96" spans="8:80" x14ac:dyDescent="0.35">
      <c r="N96" s="3">
        <v>1480</v>
      </c>
      <c r="P96" t="s">
        <v>79</v>
      </c>
      <c r="AN96" s="2">
        <v>400</v>
      </c>
      <c r="AP96" t="s">
        <v>73</v>
      </c>
      <c r="AT96" t="s">
        <v>97</v>
      </c>
      <c r="AU96" t="s">
        <v>169</v>
      </c>
      <c r="AV96" t="s">
        <v>164</v>
      </c>
      <c r="AW96" t="s">
        <v>96</v>
      </c>
      <c r="BC96" t="s">
        <v>161</v>
      </c>
      <c r="BM96" s="3">
        <v>240</v>
      </c>
      <c r="BO96" t="s">
        <v>80</v>
      </c>
    </row>
    <row r="97" spans="14:80" x14ac:dyDescent="0.35">
      <c r="N97" s="3">
        <v>240</v>
      </c>
      <c r="P97" t="s">
        <v>80</v>
      </c>
      <c r="W97" t="s">
        <v>85</v>
      </c>
      <c r="AN97" s="2">
        <v>150</v>
      </c>
      <c r="AP97" t="s">
        <v>76</v>
      </c>
      <c r="AQ97" t="s">
        <v>75</v>
      </c>
      <c r="AS97" t="s">
        <v>77</v>
      </c>
      <c r="AT97" t="s">
        <v>78</v>
      </c>
      <c r="BM97" s="3">
        <v>6000</v>
      </c>
      <c r="BO97" t="s">
        <v>165</v>
      </c>
    </row>
    <row r="98" spans="14:80" x14ac:dyDescent="0.35">
      <c r="W98" t="s">
        <v>86</v>
      </c>
      <c r="AN98" s="3">
        <v>240</v>
      </c>
      <c r="AP98" t="s">
        <v>80</v>
      </c>
      <c r="BM98" s="3">
        <v>3700</v>
      </c>
      <c r="BO98" t="s">
        <v>79</v>
      </c>
    </row>
    <row r="99" spans="14:80" x14ac:dyDescent="0.35">
      <c r="N99" s="3">
        <v>4120</v>
      </c>
      <c r="P99" t="s">
        <v>83</v>
      </c>
      <c r="W99" t="s">
        <v>87</v>
      </c>
      <c r="AN99" s="3">
        <v>6000</v>
      </c>
      <c r="AP99" t="s">
        <v>165</v>
      </c>
    </row>
    <row r="100" spans="14:80" x14ac:dyDescent="0.35">
      <c r="N100" s="2">
        <v>1172</v>
      </c>
      <c r="P100" t="s">
        <v>114</v>
      </c>
      <c r="W100" t="s">
        <v>105</v>
      </c>
      <c r="BM100" s="3">
        <v>9940</v>
      </c>
      <c r="BO100" t="s">
        <v>83</v>
      </c>
      <c r="BV100" t="s">
        <v>85</v>
      </c>
    </row>
    <row r="101" spans="14:80" x14ac:dyDescent="0.35">
      <c r="W101" t="s">
        <v>108</v>
      </c>
      <c r="AN101" s="3">
        <v>6240</v>
      </c>
      <c r="AP101" t="s">
        <v>83</v>
      </c>
      <c r="AW101" t="s">
        <v>85</v>
      </c>
      <c r="BV101" t="s">
        <v>188</v>
      </c>
    </row>
    <row r="102" spans="14:80" x14ac:dyDescent="0.35">
      <c r="N102">
        <v>2348</v>
      </c>
      <c r="P102" t="s">
        <v>110</v>
      </c>
      <c r="AW102" t="s">
        <v>188</v>
      </c>
      <c r="BM102" s="2">
        <v>3940</v>
      </c>
      <c r="BO102" t="s">
        <v>82</v>
      </c>
      <c r="BV102" t="s">
        <v>108</v>
      </c>
    </row>
    <row r="103" spans="14:80" x14ac:dyDescent="0.35">
      <c r="P103" t="s">
        <v>111</v>
      </c>
      <c r="AC103" t="s">
        <v>118</v>
      </c>
      <c r="AN103" s="2">
        <v>3940</v>
      </c>
      <c r="AP103" t="s">
        <v>82</v>
      </c>
      <c r="AW103" t="s">
        <v>108</v>
      </c>
      <c r="BM103">
        <v>6000</v>
      </c>
      <c r="BO103" t="s">
        <v>84</v>
      </c>
      <c r="BP103" t="s">
        <v>109</v>
      </c>
    </row>
    <row r="104" spans="14:80" x14ac:dyDescent="0.35">
      <c r="N104" s="4">
        <v>1457</v>
      </c>
      <c r="O104" s="4"/>
      <c r="P104" s="4" t="s">
        <v>115</v>
      </c>
      <c r="Q104" s="4"/>
      <c r="R104" s="4"/>
      <c r="S104" s="4"/>
      <c r="T104" s="4"/>
      <c r="U104" s="4"/>
      <c r="V104" s="4"/>
      <c r="AN104">
        <v>2300</v>
      </c>
      <c r="AP104" t="s">
        <v>84</v>
      </c>
      <c r="AQ104" t="s">
        <v>109</v>
      </c>
    </row>
    <row r="105" spans="14:80" x14ac:dyDescent="0.35">
      <c r="BM105" s="6">
        <v>3600</v>
      </c>
      <c r="BN105" s="6"/>
      <c r="BO105" s="6" t="s">
        <v>196</v>
      </c>
      <c r="BP105" s="6"/>
      <c r="BQ105" s="6"/>
      <c r="BR105" s="6"/>
      <c r="BS105" s="6"/>
      <c r="BT105" s="6"/>
      <c r="BU105" s="6"/>
      <c r="BV105" s="6"/>
      <c r="BW105" s="6"/>
    </row>
    <row r="106" spans="14:80" x14ac:dyDescent="0.35">
      <c r="AN106" s="4">
        <v>1380</v>
      </c>
      <c r="AO106" s="4"/>
      <c r="AP106" s="4" t="s">
        <v>166</v>
      </c>
      <c r="AQ106" s="4"/>
      <c r="AR106" s="4"/>
      <c r="AS106" s="4"/>
      <c r="AT106" s="4"/>
      <c r="AU106" s="4"/>
      <c r="AV106" s="4"/>
    </row>
    <row r="108" spans="14:80" x14ac:dyDescent="0.35">
      <c r="BG108" s="1" t="s">
        <v>167</v>
      </c>
      <c r="BK108" t="s">
        <v>72</v>
      </c>
      <c r="BM108" s="2">
        <v>650</v>
      </c>
      <c r="BO108" t="s">
        <v>106</v>
      </c>
    </row>
    <row r="109" spans="14:80" x14ac:dyDescent="0.35">
      <c r="AH109" s="1" t="s">
        <v>167</v>
      </c>
      <c r="AL109" t="s">
        <v>72</v>
      </c>
      <c r="AN109" s="2">
        <v>650</v>
      </c>
      <c r="AP109" t="s">
        <v>106</v>
      </c>
      <c r="BG109" s="1" t="s">
        <v>190</v>
      </c>
      <c r="BM109" s="2">
        <v>575</v>
      </c>
      <c r="BO109" t="s">
        <v>107</v>
      </c>
    </row>
    <row r="110" spans="14:80" x14ac:dyDescent="0.35">
      <c r="AN110" s="2">
        <v>575</v>
      </c>
      <c r="AP110" t="s">
        <v>107</v>
      </c>
      <c r="BM110" s="2">
        <v>6400</v>
      </c>
      <c r="BO110" t="s">
        <v>168</v>
      </c>
    </row>
    <row r="111" spans="14:80" x14ac:dyDescent="0.35">
      <c r="AN111" s="2">
        <v>6400</v>
      </c>
      <c r="AP111" t="s">
        <v>168</v>
      </c>
      <c r="BM111" s="2">
        <v>750</v>
      </c>
      <c r="BO111" t="s">
        <v>73</v>
      </c>
      <c r="BS111" t="s">
        <v>97</v>
      </c>
      <c r="BT111" t="s">
        <v>163</v>
      </c>
      <c r="BU111" t="s">
        <v>171</v>
      </c>
      <c r="BV111" t="s">
        <v>96</v>
      </c>
      <c r="CB111" t="s">
        <v>170</v>
      </c>
    </row>
    <row r="112" spans="14:80" x14ac:dyDescent="0.35">
      <c r="AN112" s="2">
        <v>750</v>
      </c>
      <c r="AP112" t="s">
        <v>73</v>
      </c>
      <c r="AT112" t="s">
        <v>97</v>
      </c>
      <c r="AU112" t="s">
        <v>163</v>
      </c>
      <c r="AV112" t="s">
        <v>171</v>
      </c>
      <c r="AW112" t="s">
        <v>96</v>
      </c>
      <c r="BC112" t="s">
        <v>170</v>
      </c>
      <c r="BM112" s="2">
        <v>150</v>
      </c>
      <c r="BO112" t="s">
        <v>76</v>
      </c>
      <c r="BP112" t="s">
        <v>75</v>
      </c>
      <c r="BR112" t="s">
        <v>77</v>
      </c>
      <c r="BS112" t="s">
        <v>78</v>
      </c>
    </row>
    <row r="113" spans="34:80" x14ac:dyDescent="0.35">
      <c r="AN113" s="2">
        <v>150</v>
      </c>
      <c r="AP113" t="s">
        <v>76</v>
      </c>
      <c r="AQ113" t="s">
        <v>75</v>
      </c>
      <c r="AS113" t="s">
        <v>77</v>
      </c>
      <c r="AT113" t="s">
        <v>78</v>
      </c>
      <c r="BM113" s="3">
        <v>240</v>
      </c>
      <c r="BO113" t="s">
        <v>80</v>
      </c>
    </row>
    <row r="114" spans="34:80" x14ac:dyDescent="0.35">
      <c r="AN114" s="3">
        <v>240</v>
      </c>
      <c r="AP114" t="s">
        <v>293</v>
      </c>
      <c r="BM114" s="3">
        <v>15000</v>
      </c>
      <c r="BO114" t="s">
        <v>172</v>
      </c>
    </row>
    <row r="115" spans="34:80" x14ac:dyDescent="0.35">
      <c r="AN115" s="3">
        <v>15000</v>
      </c>
      <c r="AP115" t="s">
        <v>172</v>
      </c>
      <c r="BM115" s="3">
        <v>9250</v>
      </c>
      <c r="BO115" t="s">
        <v>79</v>
      </c>
      <c r="BV115" t="s">
        <v>85</v>
      </c>
    </row>
    <row r="116" spans="34:80" x14ac:dyDescent="0.35">
      <c r="AW116" t="s">
        <v>85</v>
      </c>
      <c r="BV116" t="s">
        <v>188</v>
      </c>
    </row>
    <row r="117" spans="34:80" x14ac:dyDescent="0.35">
      <c r="AN117" s="3">
        <v>15240</v>
      </c>
      <c r="AP117" t="s">
        <v>83</v>
      </c>
      <c r="AW117" t="s">
        <v>188</v>
      </c>
      <c r="BM117" s="3">
        <v>24490</v>
      </c>
      <c r="BO117" t="s">
        <v>83</v>
      </c>
      <c r="BV117" t="s">
        <v>108</v>
      </c>
    </row>
    <row r="118" spans="34:80" x14ac:dyDescent="0.35">
      <c r="AW118" t="s">
        <v>108</v>
      </c>
    </row>
    <row r="119" spans="34:80" x14ac:dyDescent="0.35">
      <c r="AN119" s="2">
        <v>8525</v>
      </c>
      <c r="AP119" t="s">
        <v>82</v>
      </c>
      <c r="BM119" s="2">
        <v>8525</v>
      </c>
      <c r="BO119" t="s">
        <v>82</v>
      </c>
    </row>
    <row r="120" spans="34:80" x14ac:dyDescent="0.35">
      <c r="AN120">
        <v>6715</v>
      </c>
      <c r="AP120" t="s">
        <v>84</v>
      </c>
      <c r="AQ120" t="s">
        <v>109</v>
      </c>
      <c r="BM120">
        <v>15965</v>
      </c>
      <c r="BO120" t="s">
        <v>84</v>
      </c>
      <c r="BP120" t="s">
        <v>109</v>
      </c>
    </row>
    <row r="122" spans="34:80" x14ac:dyDescent="0.35">
      <c r="AN122" s="4">
        <v>4029</v>
      </c>
      <c r="AO122" s="4"/>
      <c r="AP122" s="4" t="s">
        <v>173</v>
      </c>
      <c r="AQ122" s="4"/>
      <c r="AR122" s="4"/>
      <c r="AS122" s="4"/>
      <c r="AT122" s="4"/>
      <c r="AU122" s="4"/>
      <c r="AV122" s="4"/>
      <c r="BM122" s="6">
        <v>9579</v>
      </c>
      <c r="BN122" s="6"/>
      <c r="BO122" s="6" t="s">
        <v>195</v>
      </c>
      <c r="BP122" s="6"/>
      <c r="BQ122" s="6"/>
      <c r="BR122" s="6"/>
      <c r="BS122" s="6"/>
      <c r="BT122" s="6"/>
      <c r="BU122" s="6"/>
      <c r="BV122" s="6"/>
      <c r="BW122" s="6"/>
    </row>
    <row r="125" spans="34:80" x14ac:dyDescent="0.35">
      <c r="AH125" s="1" t="s">
        <v>174</v>
      </c>
      <c r="AL125" t="s">
        <v>72</v>
      </c>
      <c r="AN125" s="2">
        <v>1300</v>
      </c>
      <c r="AP125" t="s">
        <v>106</v>
      </c>
      <c r="BG125" s="1" t="s">
        <v>174</v>
      </c>
      <c r="BK125" t="s">
        <v>72</v>
      </c>
      <c r="BM125" s="2">
        <v>1300</v>
      </c>
      <c r="BO125" t="s">
        <v>106</v>
      </c>
    </row>
    <row r="126" spans="34:80" x14ac:dyDescent="0.35">
      <c r="AN126" s="2">
        <v>1150</v>
      </c>
      <c r="AP126" t="s">
        <v>107</v>
      </c>
      <c r="BG126" s="1" t="s">
        <v>190</v>
      </c>
      <c r="BM126" s="2">
        <v>1150</v>
      </c>
      <c r="BO126" t="s">
        <v>107</v>
      </c>
    </row>
    <row r="127" spans="34:80" x14ac:dyDescent="0.35">
      <c r="AN127" s="2">
        <v>11100</v>
      </c>
      <c r="AP127" t="s">
        <v>175</v>
      </c>
      <c r="BM127" s="2">
        <v>11100</v>
      </c>
      <c r="BO127" t="s">
        <v>175</v>
      </c>
    </row>
    <row r="128" spans="34:80" x14ac:dyDescent="0.35">
      <c r="AN128" s="2">
        <v>1000</v>
      </c>
      <c r="AP128" t="s">
        <v>73</v>
      </c>
      <c r="AT128" t="s">
        <v>97</v>
      </c>
      <c r="AU128" t="s">
        <v>177</v>
      </c>
      <c r="AV128" t="s">
        <v>178</v>
      </c>
      <c r="AW128" t="s">
        <v>96</v>
      </c>
      <c r="BC128" t="s">
        <v>176</v>
      </c>
      <c r="BM128" s="2">
        <v>1000</v>
      </c>
      <c r="BO128" t="s">
        <v>73</v>
      </c>
      <c r="BS128" t="s">
        <v>97</v>
      </c>
      <c r="BT128" t="s">
        <v>177</v>
      </c>
      <c r="BU128" t="s">
        <v>178</v>
      </c>
      <c r="BV128" t="s">
        <v>96</v>
      </c>
      <c r="CB128" t="s">
        <v>176</v>
      </c>
    </row>
    <row r="129" spans="17:75" x14ac:dyDescent="0.35">
      <c r="AN129" s="2">
        <v>150</v>
      </c>
      <c r="AP129" t="s">
        <v>76</v>
      </c>
      <c r="AQ129" t="s">
        <v>75</v>
      </c>
      <c r="AS129" t="s">
        <v>77</v>
      </c>
      <c r="AT129" t="s">
        <v>78</v>
      </c>
      <c r="BM129" s="2">
        <v>150</v>
      </c>
      <c r="BO129" t="s">
        <v>76</v>
      </c>
      <c r="BP129" t="s">
        <v>75</v>
      </c>
      <c r="BR129" t="s">
        <v>77</v>
      </c>
      <c r="BS129" t="s">
        <v>78</v>
      </c>
    </row>
    <row r="130" spans="17:75" x14ac:dyDescent="0.35">
      <c r="AN130" s="3">
        <v>240</v>
      </c>
      <c r="AP130" t="s">
        <v>80</v>
      </c>
      <c r="BM130" s="3">
        <v>18500</v>
      </c>
      <c r="BO130" t="s">
        <v>79</v>
      </c>
    </row>
    <row r="131" spans="17:75" x14ac:dyDescent="0.35">
      <c r="AN131" s="3">
        <v>30000</v>
      </c>
      <c r="AP131" t="s">
        <v>179</v>
      </c>
      <c r="BM131" s="3">
        <v>240</v>
      </c>
      <c r="BO131" t="s">
        <v>80</v>
      </c>
    </row>
    <row r="132" spans="17:75" x14ac:dyDescent="0.35">
      <c r="AW132" t="s">
        <v>85</v>
      </c>
      <c r="BM132" s="3">
        <v>30000</v>
      </c>
      <c r="BO132" t="s">
        <v>179</v>
      </c>
      <c r="BV132" t="s">
        <v>85</v>
      </c>
    </row>
    <row r="133" spans="17:75" x14ac:dyDescent="0.35">
      <c r="AN133" s="3">
        <v>30240</v>
      </c>
      <c r="AP133" t="s">
        <v>83</v>
      </c>
      <c r="AW133" t="s">
        <v>188</v>
      </c>
      <c r="BV133" t="s">
        <v>188</v>
      </c>
    </row>
    <row r="134" spans="17:75" x14ac:dyDescent="0.35">
      <c r="AW134" t="s">
        <v>108</v>
      </c>
      <c r="BM134" s="3">
        <v>48740</v>
      </c>
      <c r="BO134" t="s">
        <v>83</v>
      </c>
      <c r="BV134" t="s">
        <v>108</v>
      </c>
    </row>
    <row r="135" spans="17:75" x14ac:dyDescent="0.35">
      <c r="AN135" s="2">
        <v>13800</v>
      </c>
      <c r="AP135" t="s">
        <v>82</v>
      </c>
    </row>
    <row r="136" spans="17:75" x14ac:dyDescent="0.35">
      <c r="AN136">
        <v>16440</v>
      </c>
      <c r="AP136" t="s">
        <v>84</v>
      </c>
      <c r="AQ136" t="s">
        <v>109</v>
      </c>
      <c r="BM136" s="2">
        <v>13800</v>
      </c>
      <c r="BO136" t="s">
        <v>82</v>
      </c>
    </row>
    <row r="137" spans="17:75" x14ac:dyDescent="0.35">
      <c r="BM137">
        <v>34940</v>
      </c>
      <c r="BO137" t="s">
        <v>84</v>
      </c>
      <c r="BP137" t="s">
        <v>109</v>
      </c>
    </row>
    <row r="138" spans="17:75" x14ac:dyDescent="0.35">
      <c r="Q138" t="s">
        <v>132</v>
      </c>
      <c r="AN138" s="4">
        <v>9864</v>
      </c>
      <c r="AO138" s="4"/>
      <c r="AP138" s="4" t="s">
        <v>181</v>
      </c>
      <c r="AQ138" s="4"/>
      <c r="AR138" s="4"/>
      <c r="AS138" s="4"/>
      <c r="AT138" s="4"/>
      <c r="AU138" s="4"/>
      <c r="AV138" s="4"/>
    </row>
    <row r="139" spans="17:75" x14ac:dyDescent="0.35">
      <c r="Q139" t="s">
        <v>126</v>
      </c>
      <c r="BM139" s="6">
        <v>20964</v>
      </c>
      <c r="BN139" s="6"/>
      <c r="BO139" s="6" t="s">
        <v>194</v>
      </c>
      <c r="BP139" s="6"/>
      <c r="BQ139" s="6"/>
      <c r="BR139" s="6"/>
      <c r="BS139" s="6"/>
      <c r="BT139" s="6"/>
      <c r="BU139" s="6"/>
      <c r="BV139" s="6"/>
      <c r="BW139" s="6"/>
    </row>
    <row r="140" spans="17:75" x14ac:dyDescent="0.35">
      <c r="Q140" t="s">
        <v>127</v>
      </c>
    </row>
    <row r="141" spans="17:75" x14ac:dyDescent="0.35">
      <c r="Q141" t="s">
        <v>128</v>
      </c>
      <c r="AH141" s="1" t="s">
        <v>180</v>
      </c>
      <c r="AL141" t="s">
        <v>72</v>
      </c>
      <c r="AN141" s="2">
        <v>2600</v>
      </c>
      <c r="AP141" t="s">
        <v>106</v>
      </c>
    </row>
    <row r="142" spans="17:75" x14ac:dyDescent="0.35">
      <c r="Q142" t="s">
        <v>129</v>
      </c>
      <c r="AN142" s="2">
        <v>2300</v>
      </c>
      <c r="AP142" t="s">
        <v>107</v>
      </c>
      <c r="BG142" s="1" t="s">
        <v>180</v>
      </c>
      <c r="BK142" t="s">
        <v>72</v>
      </c>
      <c r="BM142" s="2">
        <v>2600</v>
      </c>
      <c r="BO142" t="s">
        <v>106</v>
      </c>
    </row>
    <row r="143" spans="17:75" x14ac:dyDescent="0.35">
      <c r="Q143" t="s">
        <v>130</v>
      </c>
      <c r="AN143" s="2">
        <v>20400</v>
      </c>
      <c r="AP143" t="s">
        <v>182</v>
      </c>
      <c r="BM143" s="2">
        <v>2300</v>
      </c>
      <c r="BO143" t="s">
        <v>107</v>
      </c>
    </row>
    <row r="144" spans="17:75" x14ac:dyDescent="0.35">
      <c r="Q144" t="s">
        <v>131</v>
      </c>
      <c r="AN144" s="2">
        <v>1000</v>
      </c>
      <c r="AP144" t="s">
        <v>73</v>
      </c>
      <c r="AT144" t="s">
        <v>97</v>
      </c>
      <c r="AU144" t="s">
        <v>184</v>
      </c>
      <c r="AV144" t="s">
        <v>185</v>
      </c>
      <c r="AW144" t="s">
        <v>96</v>
      </c>
      <c r="BC144" t="s">
        <v>183</v>
      </c>
      <c r="BM144" s="2">
        <v>20400</v>
      </c>
      <c r="BO144" t="s">
        <v>182</v>
      </c>
    </row>
    <row r="145" spans="17:80" x14ac:dyDescent="0.35">
      <c r="U145" s="1" t="s">
        <v>124</v>
      </c>
      <c r="AN145" s="2">
        <v>150</v>
      </c>
      <c r="AP145" t="s">
        <v>76</v>
      </c>
      <c r="AQ145" t="s">
        <v>75</v>
      </c>
      <c r="AS145" t="s">
        <v>77</v>
      </c>
      <c r="AT145" t="s">
        <v>78</v>
      </c>
      <c r="BM145" s="2">
        <v>1000</v>
      </c>
      <c r="BO145" t="s">
        <v>73</v>
      </c>
      <c r="BS145" t="s">
        <v>97</v>
      </c>
      <c r="BT145" t="s">
        <v>184</v>
      </c>
      <c r="BU145" t="s">
        <v>185</v>
      </c>
      <c r="BV145" t="s">
        <v>96</v>
      </c>
      <c r="CB145" t="s">
        <v>183</v>
      </c>
    </row>
    <row r="146" spans="17:80" x14ac:dyDescent="0.35">
      <c r="Q146" s="1" t="s">
        <v>136</v>
      </c>
      <c r="U146" t="s">
        <v>137</v>
      </c>
      <c r="AN146" s="3">
        <v>240</v>
      </c>
      <c r="AP146" t="s">
        <v>80</v>
      </c>
      <c r="BM146" s="2">
        <v>150</v>
      </c>
      <c r="BO146" t="s">
        <v>76</v>
      </c>
      <c r="BP146" t="s">
        <v>75</v>
      </c>
      <c r="BR146" t="s">
        <v>77</v>
      </c>
      <c r="BS146" t="s">
        <v>78</v>
      </c>
    </row>
    <row r="147" spans="17:80" x14ac:dyDescent="0.35">
      <c r="Q147" s="5" t="s">
        <v>133</v>
      </c>
      <c r="U147" t="s">
        <v>142</v>
      </c>
      <c r="AN147" s="3">
        <v>60000</v>
      </c>
      <c r="AP147" t="s">
        <v>186</v>
      </c>
      <c r="BM147" s="3">
        <v>240</v>
      </c>
      <c r="BO147" t="s">
        <v>80</v>
      </c>
    </row>
    <row r="148" spans="17:80" x14ac:dyDescent="0.35">
      <c r="Q148" s="5" t="s">
        <v>134</v>
      </c>
      <c r="U148" t="s">
        <v>138</v>
      </c>
      <c r="AW148" t="s">
        <v>85</v>
      </c>
      <c r="BM148" s="3">
        <v>60000</v>
      </c>
      <c r="BO148" t="s">
        <v>186</v>
      </c>
    </row>
    <row r="149" spans="17:80" x14ac:dyDescent="0.35">
      <c r="Q149" s="5" t="s">
        <v>135</v>
      </c>
      <c r="U149" t="s">
        <v>139</v>
      </c>
      <c r="AN149" s="3">
        <v>60240</v>
      </c>
      <c r="AP149" t="s">
        <v>83</v>
      </c>
      <c r="AW149" t="s">
        <v>188</v>
      </c>
      <c r="BM149" s="3">
        <v>37000</v>
      </c>
      <c r="BO149" t="s">
        <v>79</v>
      </c>
      <c r="BV149" t="s">
        <v>85</v>
      </c>
    </row>
    <row r="150" spans="17:80" x14ac:dyDescent="0.35">
      <c r="U150" t="s">
        <v>125</v>
      </c>
      <c r="AW150" t="s">
        <v>108</v>
      </c>
      <c r="BV150" t="s">
        <v>188</v>
      </c>
    </row>
    <row r="151" spans="17:80" x14ac:dyDescent="0.35">
      <c r="Q151" s="5"/>
      <c r="U151" t="s">
        <v>248</v>
      </c>
      <c r="AN151" s="2">
        <v>26450</v>
      </c>
      <c r="AP151" t="s">
        <v>82</v>
      </c>
      <c r="BM151" s="3">
        <v>97240</v>
      </c>
      <c r="BO151" t="s">
        <v>83</v>
      </c>
      <c r="BV151" t="s">
        <v>108</v>
      </c>
    </row>
    <row r="152" spans="17:80" x14ac:dyDescent="0.35">
      <c r="U152" s="1" t="s">
        <v>140</v>
      </c>
      <c r="AN152">
        <v>33790</v>
      </c>
      <c r="AP152" t="s">
        <v>84</v>
      </c>
      <c r="AQ152" t="s">
        <v>109</v>
      </c>
    </row>
    <row r="153" spans="17:80" x14ac:dyDescent="0.35">
      <c r="U153" t="s">
        <v>141</v>
      </c>
      <c r="BM153" s="2">
        <v>26450</v>
      </c>
      <c r="BO153" t="s">
        <v>82</v>
      </c>
    </row>
    <row r="154" spans="17:80" x14ac:dyDescent="0.35">
      <c r="AN154" s="4">
        <v>20272</v>
      </c>
      <c r="AO154" s="4"/>
      <c r="AP154" s="4" t="s">
        <v>187</v>
      </c>
      <c r="AQ154" s="4"/>
      <c r="AR154" s="4"/>
      <c r="AS154" s="4"/>
      <c r="AT154" s="4"/>
      <c r="AU154" s="4"/>
      <c r="AV154" s="4"/>
      <c r="BM154">
        <v>70790</v>
      </c>
      <c r="BO154" t="s">
        <v>84</v>
      </c>
      <c r="BP154" t="s">
        <v>109</v>
      </c>
    </row>
    <row r="156" spans="17:80" x14ac:dyDescent="0.35">
      <c r="BM156" s="6">
        <v>42474</v>
      </c>
      <c r="BN156" s="6"/>
      <c r="BO156" s="6" t="s">
        <v>193</v>
      </c>
      <c r="BP156" s="6"/>
      <c r="BQ156" s="6"/>
      <c r="BR156" s="6"/>
      <c r="BS156" s="6"/>
      <c r="BT156" s="6"/>
      <c r="BU156" s="6"/>
      <c r="BV156" s="6"/>
      <c r="BW156" s="6"/>
    </row>
    <row r="159" spans="17:80" x14ac:dyDescent="0.35">
      <c r="AH159" s="4">
        <v>160</v>
      </c>
      <c r="AI159" s="4"/>
      <c r="AJ159" s="4" t="s">
        <v>197</v>
      </c>
      <c r="AK159" s="4"/>
      <c r="AL159" s="4"/>
      <c r="AM159" s="4"/>
      <c r="AN159" s="4"/>
      <c r="AO159" s="4"/>
      <c r="AP159" s="4" t="s">
        <v>211</v>
      </c>
      <c r="AQ159" s="4"/>
      <c r="AR159" s="4">
        <v>840</v>
      </c>
    </row>
    <row r="160" spans="17:80" x14ac:dyDescent="0.35">
      <c r="AH160" s="6">
        <v>382</v>
      </c>
      <c r="AI160" s="6"/>
      <c r="AJ160" s="6" t="s">
        <v>198</v>
      </c>
      <c r="AK160" s="6"/>
      <c r="AL160" s="6"/>
      <c r="AM160" s="6"/>
      <c r="AN160" s="6"/>
      <c r="AO160" s="6"/>
      <c r="AP160" s="6" t="s">
        <v>211</v>
      </c>
      <c r="AQ160" s="6"/>
      <c r="AR160" s="6">
        <v>1210</v>
      </c>
    </row>
    <row r="161" spans="34:51" x14ac:dyDescent="0.35">
      <c r="AH161" s="4">
        <v>317</v>
      </c>
      <c r="AI161" s="4"/>
      <c r="AJ161" s="4" t="s">
        <v>199</v>
      </c>
      <c r="AK161" s="4"/>
      <c r="AL161" s="4"/>
      <c r="AM161" s="4"/>
      <c r="AN161" s="4"/>
      <c r="AO161" s="4"/>
      <c r="AP161" s="4" t="s">
        <v>211</v>
      </c>
      <c r="AQ161" s="4"/>
      <c r="AR161" s="4">
        <v>1740</v>
      </c>
    </row>
    <row r="162" spans="34:51" x14ac:dyDescent="0.35">
      <c r="AH162" s="6">
        <v>872</v>
      </c>
      <c r="AI162" s="6"/>
      <c r="AJ162" s="6" t="s">
        <v>210</v>
      </c>
      <c r="AK162" s="6"/>
      <c r="AL162" s="6"/>
      <c r="AM162" s="6"/>
      <c r="AN162" s="6"/>
      <c r="AO162" s="6"/>
      <c r="AP162" s="6" t="s">
        <v>211</v>
      </c>
      <c r="AQ162" s="6"/>
      <c r="AR162" s="6">
        <v>2665</v>
      </c>
    </row>
    <row r="163" spans="34:51" x14ac:dyDescent="0.35">
      <c r="AH163" s="4">
        <v>521</v>
      </c>
      <c r="AI163" s="4"/>
      <c r="AJ163" s="4" t="s">
        <v>200</v>
      </c>
      <c r="AK163" s="4"/>
      <c r="AL163" s="4"/>
      <c r="AM163" s="4"/>
      <c r="AN163" s="4"/>
      <c r="AO163" s="4"/>
      <c r="AP163" s="4" t="s">
        <v>211</v>
      </c>
      <c r="AQ163" s="4"/>
      <c r="AR163" s="4">
        <v>2640</v>
      </c>
    </row>
    <row r="164" spans="34:51" x14ac:dyDescent="0.35">
      <c r="AH164" s="6">
        <v>1409</v>
      </c>
      <c r="AI164" s="6"/>
      <c r="AJ164" s="6" t="s">
        <v>209</v>
      </c>
      <c r="AK164" s="6"/>
      <c r="AL164" s="6"/>
      <c r="AM164" s="6"/>
      <c r="AN164" s="6"/>
      <c r="AO164" s="6"/>
      <c r="AP164" s="6" t="s">
        <v>211</v>
      </c>
      <c r="AQ164" s="6"/>
      <c r="AR164" s="6">
        <v>4120</v>
      </c>
    </row>
    <row r="165" spans="34:51" x14ac:dyDescent="0.35">
      <c r="AH165" s="4">
        <v>1440</v>
      </c>
      <c r="AI165" s="4"/>
      <c r="AJ165" s="4" t="s">
        <v>201</v>
      </c>
      <c r="AK165" s="4"/>
      <c r="AL165" s="4"/>
      <c r="AM165" s="4"/>
      <c r="AN165" s="4"/>
      <c r="AO165" s="4"/>
      <c r="AP165" s="4" t="s">
        <v>211</v>
      </c>
      <c r="AQ165" s="4"/>
      <c r="AR165" s="4">
        <v>6240</v>
      </c>
    </row>
    <row r="166" spans="34:51" x14ac:dyDescent="0.35">
      <c r="AH166" s="6">
        <v>3600</v>
      </c>
      <c r="AI166" s="6"/>
      <c r="AJ166" s="6" t="s">
        <v>208</v>
      </c>
      <c r="AK166" s="6"/>
      <c r="AL166" s="6"/>
      <c r="AM166" s="6"/>
      <c r="AN166" s="6"/>
      <c r="AO166" s="6"/>
      <c r="AP166" s="6" t="s">
        <v>211</v>
      </c>
      <c r="AQ166" s="6"/>
      <c r="AR166" s="6">
        <v>9940</v>
      </c>
    </row>
    <row r="167" spans="34:51" x14ac:dyDescent="0.35">
      <c r="AH167" s="4">
        <v>4029</v>
      </c>
      <c r="AI167" s="4"/>
      <c r="AJ167" s="4" t="s">
        <v>202</v>
      </c>
      <c r="AK167" s="4"/>
      <c r="AL167" s="4"/>
      <c r="AM167" s="4"/>
      <c r="AN167" s="4"/>
      <c r="AO167" s="4"/>
      <c r="AP167" s="4" t="s">
        <v>211</v>
      </c>
      <c r="AQ167" s="4"/>
      <c r="AR167" s="4">
        <v>15240</v>
      </c>
    </row>
    <row r="168" spans="34:51" x14ac:dyDescent="0.35">
      <c r="AH168" s="6">
        <v>9579</v>
      </c>
      <c r="AI168" s="6"/>
      <c r="AJ168" s="6" t="s">
        <v>207</v>
      </c>
      <c r="AK168" s="6"/>
      <c r="AL168" s="6"/>
      <c r="AM168" s="6"/>
      <c r="AN168" s="6"/>
      <c r="AO168" s="6"/>
      <c r="AP168" s="6" t="s">
        <v>211</v>
      </c>
      <c r="AQ168" s="6"/>
      <c r="AR168" s="6">
        <v>24490</v>
      </c>
    </row>
    <row r="169" spans="34:51" x14ac:dyDescent="0.35">
      <c r="AH169" s="4">
        <v>9864</v>
      </c>
      <c r="AI169" s="4"/>
      <c r="AJ169" s="4" t="s">
        <v>203</v>
      </c>
      <c r="AK169" s="4"/>
      <c r="AL169" s="4"/>
      <c r="AM169" s="4"/>
      <c r="AN169" s="4"/>
      <c r="AO169" s="4"/>
      <c r="AP169" s="4" t="s">
        <v>211</v>
      </c>
      <c r="AQ169" s="4"/>
      <c r="AR169" s="4">
        <v>30240</v>
      </c>
    </row>
    <row r="170" spans="34:51" x14ac:dyDescent="0.35">
      <c r="AH170" s="6">
        <v>20964</v>
      </c>
      <c r="AI170" s="6"/>
      <c r="AJ170" s="6" t="s">
        <v>206</v>
      </c>
      <c r="AK170" s="6"/>
      <c r="AL170" s="6"/>
      <c r="AM170" s="6"/>
      <c r="AN170" s="6"/>
      <c r="AO170" s="6"/>
      <c r="AP170" s="6" t="s">
        <v>211</v>
      </c>
      <c r="AQ170" s="6"/>
      <c r="AR170" s="6">
        <v>48740</v>
      </c>
    </row>
    <row r="171" spans="34:51" x14ac:dyDescent="0.35">
      <c r="AH171" s="4">
        <v>20272</v>
      </c>
      <c r="AI171" s="4"/>
      <c r="AJ171" s="4" t="s">
        <v>204</v>
      </c>
      <c r="AK171" s="4"/>
      <c r="AL171" s="4"/>
      <c r="AM171" s="4"/>
      <c r="AN171" s="4"/>
      <c r="AO171" s="4"/>
      <c r="AP171" s="4" t="s">
        <v>211</v>
      </c>
      <c r="AQ171" s="4"/>
      <c r="AR171" s="4">
        <v>60240</v>
      </c>
    </row>
    <row r="172" spans="34:51" x14ac:dyDescent="0.35">
      <c r="AH172" s="6">
        <v>42474</v>
      </c>
      <c r="AI172" s="6"/>
      <c r="AJ172" s="6" t="s">
        <v>205</v>
      </c>
      <c r="AK172" s="6"/>
      <c r="AL172" s="6"/>
      <c r="AM172" s="6"/>
      <c r="AN172" s="6"/>
      <c r="AO172" s="6"/>
      <c r="AP172" s="6" t="s">
        <v>211</v>
      </c>
      <c r="AQ172" s="6"/>
      <c r="AR172" s="6">
        <v>97240</v>
      </c>
    </row>
    <row r="175" spans="34:51" x14ac:dyDescent="0.35">
      <c r="AT175" t="s">
        <v>212</v>
      </c>
      <c r="AY175" t="s">
        <v>214</v>
      </c>
    </row>
    <row r="176" spans="34:51" x14ac:dyDescent="0.35">
      <c r="AT176" t="s">
        <v>213</v>
      </c>
      <c r="AY176" t="s">
        <v>215</v>
      </c>
    </row>
    <row r="178" spans="51:51" x14ac:dyDescent="0.35">
      <c r="AY178" t="s">
        <v>261</v>
      </c>
    </row>
    <row r="187" spans="51:51" x14ac:dyDescent="0.35">
      <c r="AY187" t="s">
        <v>216</v>
      </c>
    </row>
    <row r="188" spans="51:51" x14ac:dyDescent="0.35">
      <c r="AY188" t="s">
        <v>217</v>
      </c>
    </row>
    <row r="189" spans="51:51" x14ac:dyDescent="0.35">
      <c r="AY189" t="s">
        <v>218</v>
      </c>
    </row>
    <row r="190" spans="51:51" x14ac:dyDescent="0.35">
      <c r="AY190" t="s">
        <v>219</v>
      </c>
    </row>
    <row r="192" spans="51:51" x14ac:dyDescent="0.35">
      <c r="AY192" t="s">
        <v>220</v>
      </c>
    </row>
    <row r="193" spans="19:51" x14ac:dyDescent="0.35">
      <c r="S193" s="1" t="s">
        <v>143</v>
      </c>
      <c r="W193" t="s">
        <v>72</v>
      </c>
      <c r="Y193" s="2">
        <v>105</v>
      </c>
      <c r="AA193" t="s">
        <v>106</v>
      </c>
      <c r="AY193" t="s">
        <v>221</v>
      </c>
    </row>
    <row r="194" spans="19:51" x14ac:dyDescent="0.35">
      <c r="Y194" s="2">
        <v>93</v>
      </c>
      <c r="AA194" t="s">
        <v>107</v>
      </c>
      <c r="AY194" t="s">
        <v>222</v>
      </c>
    </row>
    <row r="195" spans="19:51" x14ac:dyDescent="0.35">
      <c r="Y195" s="2">
        <v>424</v>
      </c>
      <c r="AA195" t="s">
        <v>294</v>
      </c>
      <c r="AY195" t="s">
        <v>223</v>
      </c>
    </row>
    <row r="196" spans="19:51" x14ac:dyDescent="0.35">
      <c r="Y196" s="2">
        <v>200</v>
      </c>
      <c r="AA196" t="s">
        <v>73</v>
      </c>
      <c r="AE196" t="s">
        <v>97</v>
      </c>
      <c r="AF196" t="s">
        <v>98</v>
      </c>
      <c r="AG196" t="s">
        <v>74</v>
      </c>
      <c r="AH196" t="s">
        <v>96</v>
      </c>
      <c r="AN196" t="s">
        <v>151</v>
      </c>
    </row>
    <row r="197" spans="19:51" x14ac:dyDescent="0.35">
      <c r="Y197" s="2">
        <v>150</v>
      </c>
      <c r="AA197" t="s">
        <v>76</v>
      </c>
      <c r="AB197" t="s">
        <v>75</v>
      </c>
      <c r="AD197" t="s">
        <v>77</v>
      </c>
      <c r="AE197" t="s">
        <v>78</v>
      </c>
    </row>
    <row r="198" spans="19:51" x14ac:dyDescent="0.35">
      <c r="Y198" s="3">
        <v>240</v>
      </c>
      <c r="AA198" t="s">
        <v>80</v>
      </c>
    </row>
    <row r="199" spans="19:51" x14ac:dyDescent="0.35">
      <c r="Y199" s="3">
        <v>1200</v>
      </c>
      <c r="AA199" t="s">
        <v>295</v>
      </c>
    </row>
    <row r="201" spans="19:51" x14ac:dyDescent="0.35">
      <c r="Y201" s="3">
        <v>1440</v>
      </c>
      <c r="AA201" t="s">
        <v>83</v>
      </c>
      <c r="AH201" t="s">
        <v>85</v>
      </c>
    </row>
    <row r="202" spans="19:51" x14ac:dyDescent="0.35">
      <c r="AH202" t="s">
        <v>188</v>
      </c>
    </row>
    <row r="203" spans="19:51" x14ac:dyDescent="0.35">
      <c r="Y203" s="2">
        <v>972</v>
      </c>
      <c r="AA203" t="s">
        <v>82</v>
      </c>
      <c r="AH203" t="s">
        <v>108</v>
      </c>
    </row>
    <row r="204" spans="19:51" x14ac:dyDescent="0.35">
      <c r="Y204">
        <v>468</v>
      </c>
      <c r="AA204" t="s">
        <v>84</v>
      </c>
      <c r="AB204" t="s">
        <v>109</v>
      </c>
    </row>
    <row r="205" spans="19:51" x14ac:dyDescent="0.35">
      <c r="AY205" t="s">
        <v>224</v>
      </c>
    </row>
    <row r="206" spans="19:51" x14ac:dyDescent="0.35">
      <c r="Y206" s="4">
        <v>281</v>
      </c>
      <c r="Z206" s="4"/>
      <c r="AA206" s="4" t="s">
        <v>99</v>
      </c>
      <c r="AB206" s="4"/>
      <c r="AC206" s="4"/>
      <c r="AD206" s="4"/>
      <c r="AE206" s="4"/>
      <c r="AF206" s="4"/>
      <c r="AG206" s="4"/>
      <c r="AY206" t="s">
        <v>225</v>
      </c>
    </row>
    <row r="207" spans="19:51" x14ac:dyDescent="0.35">
      <c r="AY207" t="s">
        <v>226</v>
      </c>
    </row>
    <row r="208" spans="19:51" x14ac:dyDescent="0.35">
      <c r="AY208" t="s">
        <v>227</v>
      </c>
    </row>
    <row r="210" spans="25:51" x14ac:dyDescent="0.35">
      <c r="AY210" t="s">
        <v>228</v>
      </c>
    </row>
    <row r="211" spans="25:51" x14ac:dyDescent="0.35">
      <c r="Y211" t="s">
        <v>296</v>
      </c>
      <c r="AB211" s="7">
        <v>0.7</v>
      </c>
      <c r="AY211" t="s">
        <v>229</v>
      </c>
    </row>
    <row r="212" spans="25:51" x14ac:dyDescent="0.35">
      <c r="AY212" t="s">
        <v>230</v>
      </c>
    </row>
    <row r="213" spans="25:51" x14ac:dyDescent="0.35">
      <c r="AY213" t="s">
        <v>231</v>
      </c>
    </row>
    <row r="214" spans="25:51" x14ac:dyDescent="0.35">
      <c r="AY214" t="s">
        <v>232</v>
      </c>
    </row>
    <row r="217" spans="25:51" x14ac:dyDescent="0.35">
      <c r="AY217" t="s">
        <v>233</v>
      </c>
    </row>
    <row r="219" spans="25:51" x14ac:dyDescent="0.35">
      <c r="AY219" t="s">
        <v>234</v>
      </c>
    </row>
    <row r="220" spans="25:51" x14ac:dyDescent="0.35">
      <c r="AY220" t="s">
        <v>235</v>
      </c>
    </row>
    <row r="221" spans="25:51" x14ac:dyDescent="0.35">
      <c r="AY221" t="s">
        <v>236</v>
      </c>
    </row>
    <row r="222" spans="25:51" x14ac:dyDescent="0.35">
      <c r="AY222" t="s">
        <v>237</v>
      </c>
    </row>
    <row r="224" spans="25:51" x14ac:dyDescent="0.35">
      <c r="AY224" t="s">
        <v>238</v>
      </c>
    </row>
    <row r="225" spans="51:52" x14ac:dyDescent="0.35">
      <c r="AY225">
        <v>1</v>
      </c>
      <c r="AZ225" t="s">
        <v>239</v>
      </c>
    </row>
    <row r="226" spans="51:52" x14ac:dyDescent="0.35">
      <c r="AZ226" t="s">
        <v>240</v>
      </c>
    </row>
    <row r="227" spans="51:52" x14ac:dyDescent="0.35">
      <c r="AZ227" t="s">
        <v>241</v>
      </c>
    </row>
    <row r="229" spans="51:52" x14ac:dyDescent="0.35">
      <c r="AY229">
        <v>2</v>
      </c>
      <c r="AZ229" t="s">
        <v>242</v>
      </c>
    </row>
    <row r="230" spans="51:52" x14ac:dyDescent="0.35">
      <c r="AZ230" t="s">
        <v>243</v>
      </c>
    </row>
    <row r="232" spans="51:52" x14ac:dyDescent="0.35">
      <c r="AY232">
        <v>3</v>
      </c>
      <c r="AZ232" t="s">
        <v>244</v>
      </c>
    </row>
    <row r="233" spans="51:52" x14ac:dyDescent="0.35">
      <c r="AZ233" t="s">
        <v>245</v>
      </c>
    </row>
    <row r="235" spans="51:52" x14ac:dyDescent="0.35">
      <c r="AY235">
        <v>4</v>
      </c>
      <c r="AZ235" t="s">
        <v>246</v>
      </c>
    </row>
    <row r="237" spans="51:52" x14ac:dyDescent="0.35">
      <c r="AZ237" t="s">
        <v>247</v>
      </c>
    </row>
    <row r="251" spans="51:51" x14ac:dyDescent="0.35">
      <c r="AY251" t="s">
        <v>250</v>
      </c>
    </row>
    <row r="266" spans="74:74" x14ac:dyDescent="0.35">
      <c r="BV266" t="s">
        <v>252</v>
      </c>
    </row>
    <row r="267" spans="74:74" x14ac:dyDescent="0.35">
      <c r="BV267" t="s">
        <v>253</v>
      </c>
    </row>
    <row r="268" spans="74:74" x14ac:dyDescent="0.35">
      <c r="BV268" t="s">
        <v>251</v>
      </c>
    </row>
    <row r="269" spans="74:74" x14ac:dyDescent="0.35">
      <c r="BV269" t="s">
        <v>254</v>
      </c>
    </row>
    <row r="270" spans="74:74" x14ac:dyDescent="0.35">
      <c r="BV270" t="s">
        <v>255</v>
      </c>
    </row>
    <row r="271" spans="74:74" x14ac:dyDescent="0.35">
      <c r="BV271" t="s">
        <v>256</v>
      </c>
    </row>
    <row r="272" spans="74:74" x14ac:dyDescent="0.35">
      <c r="BV272" t="s">
        <v>257</v>
      </c>
    </row>
    <row r="273" spans="74:74" x14ac:dyDescent="0.35">
      <c r="BV273" t="s">
        <v>258</v>
      </c>
    </row>
    <row r="274" spans="74:74" x14ac:dyDescent="0.35">
      <c r="BV274" t="s">
        <v>259</v>
      </c>
    </row>
    <row r="275" spans="74:74" x14ac:dyDescent="0.35">
      <c r="BV275" t="s">
        <v>260</v>
      </c>
    </row>
    <row r="357" spans="52:73" x14ac:dyDescent="0.35">
      <c r="AZ357" s="1" t="s">
        <v>145</v>
      </c>
      <c r="BD357" t="s">
        <v>72</v>
      </c>
      <c r="BF357" s="2">
        <v>26</v>
      </c>
      <c r="BH357" t="s">
        <v>106</v>
      </c>
    </row>
    <row r="358" spans="52:73" x14ac:dyDescent="0.35">
      <c r="BF358" s="2">
        <v>23</v>
      </c>
      <c r="BH358" t="s">
        <v>107</v>
      </c>
    </row>
    <row r="359" spans="52:73" x14ac:dyDescent="0.35">
      <c r="BF359" s="2">
        <v>324</v>
      </c>
      <c r="BH359" t="s">
        <v>148</v>
      </c>
    </row>
    <row r="360" spans="52:73" x14ac:dyDescent="0.35">
      <c r="BF360" s="2">
        <v>50</v>
      </c>
      <c r="BH360" t="s">
        <v>73</v>
      </c>
      <c r="BL360" t="s">
        <v>97</v>
      </c>
      <c r="BM360" t="s">
        <v>149</v>
      </c>
      <c r="BN360" t="s">
        <v>152</v>
      </c>
      <c r="BO360" t="s">
        <v>96</v>
      </c>
      <c r="BU360" t="s">
        <v>150</v>
      </c>
    </row>
    <row r="361" spans="52:73" x14ac:dyDescent="0.35">
      <c r="BF361" s="2">
        <v>150</v>
      </c>
      <c r="BH361" t="s">
        <v>76</v>
      </c>
      <c r="BI361" t="s">
        <v>75</v>
      </c>
      <c r="BK361" t="s">
        <v>77</v>
      </c>
      <c r="BL361" t="s">
        <v>78</v>
      </c>
    </row>
    <row r="362" spans="52:73" x14ac:dyDescent="0.35">
      <c r="BF362" s="3">
        <v>240</v>
      </c>
      <c r="BH362" t="s">
        <v>80</v>
      </c>
    </row>
    <row r="363" spans="52:73" x14ac:dyDescent="0.35">
      <c r="BF363" s="3">
        <v>600</v>
      </c>
      <c r="BH363" t="s">
        <v>153</v>
      </c>
    </row>
    <row r="364" spans="52:73" x14ac:dyDescent="0.35">
      <c r="BO364" t="s">
        <v>85</v>
      </c>
    </row>
    <row r="365" spans="52:73" x14ac:dyDescent="0.35">
      <c r="BF365" s="3">
        <v>840</v>
      </c>
      <c r="BH365" t="s">
        <v>83</v>
      </c>
      <c r="BO365" t="s">
        <v>188</v>
      </c>
    </row>
    <row r="366" spans="52:73" x14ac:dyDescent="0.35">
      <c r="BO366" t="s">
        <v>108</v>
      </c>
    </row>
    <row r="367" spans="52:73" x14ac:dyDescent="0.35">
      <c r="BF367" s="2">
        <v>573</v>
      </c>
      <c r="BH367" t="s">
        <v>82</v>
      </c>
    </row>
    <row r="368" spans="52:73" x14ac:dyDescent="0.35">
      <c r="BF368">
        <v>267</v>
      </c>
      <c r="BH368" t="s">
        <v>84</v>
      </c>
      <c r="BI368" t="s">
        <v>109</v>
      </c>
    </row>
    <row r="370" spans="52:73" x14ac:dyDescent="0.35">
      <c r="BF370" s="4">
        <v>160</v>
      </c>
      <c r="BG370" s="4"/>
      <c r="BH370" s="4" t="s">
        <v>156</v>
      </c>
      <c r="BI370" s="4"/>
      <c r="BJ370" s="4"/>
      <c r="BK370" s="4"/>
      <c r="BL370" s="4"/>
      <c r="BM370" s="4"/>
      <c r="BN370" s="4"/>
    </row>
    <row r="373" spans="52:73" x14ac:dyDescent="0.35">
      <c r="AZ373" s="1" t="s">
        <v>154</v>
      </c>
      <c r="BD373" t="s">
        <v>72</v>
      </c>
      <c r="BF373" s="2">
        <v>63</v>
      </c>
      <c r="BH373" t="s">
        <v>106</v>
      </c>
    </row>
    <row r="374" spans="52:73" x14ac:dyDescent="0.35">
      <c r="BF374" s="2">
        <v>58</v>
      </c>
      <c r="BH374" t="s">
        <v>107</v>
      </c>
    </row>
    <row r="375" spans="52:73" x14ac:dyDescent="0.35">
      <c r="BF375" s="2">
        <v>790</v>
      </c>
      <c r="BH375" t="s">
        <v>155</v>
      </c>
    </row>
    <row r="376" spans="52:73" x14ac:dyDescent="0.35">
      <c r="BF376" s="2">
        <v>150</v>
      </c>
      <c r="BH376" t="s">
        <v>73</v>
      </c>
      <c r="BL376" t="s">
        <v>97</v>
      </c>
      <c r="BM376" t="s">
        <v>149</v>
      </c>
      <c r="BN376" t="s">
        <v>162</v>
      </c>
      <c r="BO376" t="s">
        <v>96</v>
      </c>
      <c r="BU376" t="s">
        <v>150</v>
      </c>
    </row>
    <row r="377" spans="52:73" x14ac:dyDescent="0.35">
      <c r="BF377" s="2">
        <v>150</v>
      </c>
      <c r="BH377" t="s">
        <v>76</v>
      </c>
      <c r="BI377" t="s">
        <v>75</v>
      </c>
      <c r="BK377" t="s">
        <v>77</v>
      </c>
      <c r="BL377" t="s">
        <v>78</v>
      </c>
    </row>
    <row r="378" spans="52:73" x14ac:dyDescent="0.35">
      <c r="BF378" s="3">
        <v>240</v>
      </c>
      <c r="BH378" t="s">
        <v>80</v>
      </c>
    </row>
    <row r="379" spans="52:73" x14ac:dyDescent="0.35">
      <c r="BF379" s="3">
        <v>1500</v>
      </c>
      <c r="BH379" t="s">
        <v>158</v>
      </c>
    </row>
    <row r="380" spans="52:73" x14ac:dyDescent="0.35">
      <c r="BO380" t="s">
        <v>85</v>
      </c>
    </row>
    <row r="381" spans="52:73" x14ac:dyDescent="0.35">
      <c r="BF381" s="3">
        <v>1740</v>
      </c>
      <c r="BH381" t="s">
        <v>83</v>
      </c>
      <c r="BO381" t="s">
        <v>188</v>
      </c>
    </row>
    <row r="382" spans="52:73" x14ac:dyDescent="0.35">
      <c r="BO382" t="s">
        <v>108</v>
      </c>
    </row>
    <row r="383" spans="52:73" x14ac:dyDescent="0.35">
      <c r="BF383" s="2">
        <v>1211</v>
      </c>
      <c r="BH383" t="s">
        <v>82</v>
      </c>
    </row>
    <row r="384" spans="52:73" x14ac:dyDescent="0.35">
      <c r="BF384">
        <v>529</v>
      </c>
      <c r="BH384" t="s">
        <v>84</v>
      </c>
      <c r="BI384" t="s">
        <v>109</v>
      </c>
    </row>
    <row r="386" spans="52:73" x14ac:dyDescent="0.35">
      <c r="BF386" s="4">
        <v>317</v>
      </c>
      <c r="BG386" s="4"/>
      <c r="BH386" s="4" t="s">
        <v>157</v>
      </c>
      <c r="BI386" s="4"/>
      <c r="BJ386" s="4"/>
      <c r="BK386" s="4"/>
      <c r="BL386" s="4"/>
      <c r="BM386" s="4"/>
      <c r="BN386" s="4"/>
    </row>
    <row r="389" spans="52:73" x14ac:dyDescent="0.35">
      <c r="AZ389" s="1" t="s">
        <v>262</v>
      </c>
      <c r="BD389" t="s">
        <v>72</v>
      </c>
      <c r="BF389" s="2">
        <v>105</v>
      </c>
      <c r="BH389" t="s">
        <v>106</v>
      </c>
    </row>
    <row r="390" spans="52:73" x14ac:dyDescent="0.35">
      <c r="BF390" s="2">
        <v>93</v>
      </c>
      <c r="BH390" t="s">
        <v>107</v>
      </c>
    </row>
    <row r="391" spans="52:73" x14ac:dyDescent="0.35">
      <c r="BF391" s="2">
        <v>464</v>
      </c>
      <c r="BH391" t="s">
        <v>263</v>
      </c>
    </row>
    <row r="392" spans="52:73" x14ac:dyDescent="0.35">
      <c r="BF392" s="2">
        <v>200</v>
      </c>
      <c r="BH392" t="s">
        <v>73</v>
      </c>
      <c r="BL392" t="s">
        <v>97</v>
      </c>
      <c r="BM392" t="s">
        <v>98</v>
      </c>
      <c r="BN392" t="s">
        <v>74</v>
      </c>
      <c r="BO392" t="s">
        <v>96</v>
      </c>
      <c r="BU392" t="s">
        <v>151</v>
      </c>
    </row>
    <row r="393" spans="52:73" x14ac:dyDescent="0.35">
      <c r="BF393" s="2">
        <v>150</v>
      </c>
      <c r="BH393" t="s">
        <v>76</v>
      </c>
      <c r="BI393" t="s">
        <v>75</v>
      </c>
      <c r="BK393" t="s">
        <v>77</v>
      </c>
      <c r="BL393" t="s">
        <v>78</v>
      </c>
    </row>
    <row r="394" spans="52:73" x14ac:dyDescent="0.35">
      <c r="BF394" s="3">
        <v>400</v>
      </c>
      <c r="BH394" t="s">
        <v>80</v>
      </c>
    </row>
    <row r="395" spans="52:73" x14ac:dyDescent="0.35">
      <c r="BF395" s="3">
        <v>1200</v>
      </c>
      <c r="BH395" t="s">
        <v>264</v>
      </c>
    </row>
    <row r="397" spans="52:73" x14ac:dyDescent="0.35">
      <c r="BF397" s="3">
        <v>1600</v>
      </c>
      <c r="BH397" t="s">
        <v>83</v>
      </c>
      <c r="BO397" t="s">
        <v>85</v>
      </c>
    </row>
    <row r="398" spans="52:73" x14ac:dyDescent="0.35">
      <c r="BO398" t="s">
        <v>188</v>
      </c>
    </row>
    <row r="399" spans="52:73" x14ac:dyDescent="0.35">
      <c r="BF399" s="2">
        <v>1012</v>
      </c>
      <c r="BH399" t="s">
        <v>82</v>
      </c>
      <c r="BO399" t="s">
        <v>108</v>
      </c>
    </row>
    <row r="400" spans="52:73" x14ac:dyDescent="0.35">
      <c r="BF400">
        <v>588</v>
      </c>
      <c r="BH400" t="s">
        <v>84</v>
      </c>
      <c r="BI400" t="s">
        <v>109</v>
      </c>
    </row>
    <row r="402" spans="34:73" x14ac:dyDescent="0.35">
      <c r="BF402" s="4">
        <v>353</v>
      </c>
      <c r="BG402" s="4"/>
      <c r="BH402" s="4" t="s">
        <v>99</v>
      </c>
      <c r="BI402" s="4"/>
      <c r="BJ402" s="4"/>
      <c r="BK402" s="4"/>
      <c r="BL402" s="4"/>
      <c r="BM402" s="4"/>
      <c r="BN402" s="4"/>
    </row>
    <row r="405" spans="34:73" x14ac:dyDescent="0.35">
      <c r="AZ405" s="1" t="s">
        <v>266</v>
      </c>
      <c r="BD405" t="s">
        <v>72</v>
      </c>
      <c r="BF405" s="2">
        <v>260</v>
      </c>
      <c r="BH405" t="s">
        <v>106</v>
      </c>
    </row>
    <row r="406" spans="34:73" x14ac:dyDescent="0.35">
      <c r="AH406" t="s">
        <v>278</v>
      </c>
      <c r="AM406" t="s">
        <v>285</v>
      </c>
      <c r="AU406">
        <v>1160</v>
      </c>
      <c r="AV406" t="s">
        <v>265</v>
      </c>
      <c r="BF406" s="2">
        <v>230</v>
      </c>
      <c r="BH406" t="s">
        <v>107</v>
      </c>
    </row>
    <row r="407" spans="34:73" x14ac:dyDescent="0.35">
      <c r="AH407" t="s">
        <v>279</v>
      </c>
      <c r="AU407">
        <v>400</v>
      </c>
      <c r="AV407" t="s">
        <v>73</v>
      </c>
      <c r="BF407" s="2">
        <v>1160</v>
      </c>
      <c r="BH407" t="s">
        <v>265</v>
      </c>
    </row>
    <row r="408" spans="34:73" x14ac:dyDescent="0.35">
      <c r="AH408" t="s">
        <v>280</v>
      </c>
      <c r="BF408" s="2">
        <v>400</v>
      </c>
      <c r="BH408" t="s">
        <v>73</v>
      </c>
      <c r="BL408" t="s">
        <v>97</v>
      </c>
      <c r="BM408" t="s">
        <v>169</v>
      </c>
      <c r="BN408" t="s">
        <v>164</v>
      </c>
      <c r="BO408" t="s">
        <v>96</v>
      </c>
      <c r="BU408" t="s">
        <v>161</v>
      </c>
    </row>
    <row r="409" spans="34:73" x14ac:dyDescent="0.35">
      <c r="AU409">
        <v>1560</v>
      </c>
      <c r="AV409" t="s">
        <v>292</v>
      </c>
      <c r="BF409" s="2">
        <v>150</v>
      </c>
      <c r="BH409" t="s">
        <v>290</v>
      </c>
      <c r="BI409" t="s">
        <v>75</v>
      </c>
      <c r="BK409" t="s">
        <v>77</v>
      </c>
      <c r="BL409" t="s">
        <v>78</v>
      </c>
    </row>
    <row r="410" spans="34:73" x14ac:dyDescent="0.35">
      <c r="AH410" t="s">
        <v>282</v>
      </c>
      <c r="AU410">
        <v>10400</v>
      </c>
      <c r="AV410" t="s">
        <v>291</v>
      </c>
      <c r="BF410" s="3">
        <v>400</v>
      </c>
      <c r="BH410" t="s">
        <v>80</v>
      </c>
    </row>
    <row r="411" spans="34:73" x14ac:dyDescent="0.35">
      <c r="AZ411" t="s">
        <v>274</v>
      </c>
      <c r="BF411" s="3">
        <v>10000</v>
      </c>
      <c r="BH411" t="s">
        <v>273</v>
      </c>
    </row>
    <row r="412" spans="34:73" x14ac:dyDescent="0.35">
      <c r="AH412" t="s">
        <v>283</v>
      </c>
      <c r="AU412">
        <v>8840</v>
      </c>
      <c r="AV412" t="s">
        <v>275</v>
      </c>
    </row>
    <row r="413" spans="34:73" x14ac:dyDescent="0.35">
      <c r="BF413" s="3">
        <v>10400</v>
      </c>
      <c r="BH413" t="s">
        <v>83</v>
      </c>
      <c r="BO413" t="s">
        <v>85</v>
      </c>
    </row>
    <row r="414" spans="34:73" x14ac:dyDescent="0.35">
      <c r="AH414" t="s">
        <v>281</v>
      </c>
      <c r="BO414" t="s">
        <v>188</v>
      </c>
    </row>
    <row r="415" spans="34:73" x14ac:dyDescent="0.35">
      <c r="AU415" s="2">
        <v>260</v>
      </c>
      <c r="AW415" t="s">
        <v>106</v>
      </c>
      <c r="BF415" s="2">
        <v>2200</v>
      </c>
      <c r="BH415" t="s">
        <v>82</v>
      </c>
      <c r="BO415" t="s">
        <v>108</v>
      </c>
    </row>
    <row r="416" spans="34:73" x14ac:dyDescent="0.35">
      <c r="AH416" t="s">
        <v>284</v>
      </c>
      <c r="AU416" s="2">
        <v>230</v>
      </c>
      <c r="AW416" t="s">
        <v>107</v>
      </c>
      <c r="BF416">
        <v>8200</v>
      </c>
      <c r="BH416" t="s">
        <v>84</v>
      </c>
      <c r="BI416" t="s">
        <v>109</v>
      </c>
    </row>
    <row r="417" spans="34:73" x14ac:dyDescent="0.35">
      <c r="AU417" s="2">
        <v>150</v>
      </c>
      <c r="AW417" t="s">
        <v>76</v>
      </c>
    </row>
    <row r="418" spans="34:73" x14ac:dyDescent="0.35">
      <c r="AU418" s="2">
        <v>640</v>
      </c>
      <c r="AV418">
        <v>5.2</v>
      </c>
      <c r="AW418" t="s">
        <v>276</v>
      </c>
      <c r="BF418" s="4">
        <v>4920</v>
      </c>
      <c r="BG418" s="4"/>
      <c r="BH418" s="4" t="s">
        <v>166</v>
      </c>
      <c r="BI418" s="4"/>
      <c r="BJ418" s="4"/>
      <c r="BK418" s="4"/>
      <c r="BL418" s="4"/>
      <c r="BM418" s="4"/>
      <c r="BN418" s="4"/>
    </row>
    <row r="419" spans="34:73" x14ac:dyDescent="0.35">
      <c r="AH419" t="s">
        <v>286</v>
      </c>
    </row>
    <row r="420" spans="34:73" x14ac:dyDescent="0.35">
      <c r="AH420" t="s">
        <v>287</v>
      </c>
      <c r="AU420" s="3">
        <v>8200</v>
      </c>
      <c r="AV420" t="s">
        <v>277</v>
      </c>
    </row>
    <row r="421" spans="34:73" x14ac:dyDescent="0.35">
      <c r="AZ421" s="1" t="s">
        <v>268</v>
      </c>
      <c r="BD421" t="s">
        <v>72</v>
      </c>
      <c r="BF421" s="2">
        <v>650</v>
      </c>
      <c r="BH421" t="s">
        <v>106</v>
      </c>
    </row>
    <row r="422" spans="34:73" x14ac:dyDescent="0.35">
      <c r="AH422" t="s">
        <v>288</v>
      </c>
      <c r="BF422" s="2">
        <v>575</v>
      </c>
      <c r="BH422" t="s">
        <v>107</v>
      </c>
    </row>
    <row r="423" spans="34:73" x14ac:dyDescent="0.35">
      <c r="BF423" s="2">
        <v>2900</v>
      </c>
      <c r="BH423" t="s">
        <v>267</v>
      </c>
    </row>
    <row r="424" spans="34:73" x14ac:dyDescent="0.35">
      <c r="AH424" t="s">
        <v>289</v>
      </c>
      <c r="AU424">
        <v>10400</v>
      </c>
      <c r="BF424" s="2">
        <v>750</v>
      </c>
      <c r="BH424" t="s">
        <v>73</v>
      </c>
      <c r="BL424" t="s">
        <v>97</v>
      </c>
      <c r="BM424" t="s">
        <v>163</v>
      </c>
      <c r="BN424" t="s">
        <v>171</v>
      </c>
      <c r="BO424" t="s">
        <v>96</v>
      </c>
      <c r="BU424" t="s">
        <v>170</v>
      </c>
    </row>
    <row r="425" spans="34:73" x14ac:dyDescent="0.35">
      <c r="BF425" s="2">
        <v>150</v>
      </c>
      <c r="BH425" t="s">
        <v>76</v>
      </c>
      <c r="BI425" t="s">
        <v>75</v>
      </c>
      <c r="BK425" t="s">
        <v>77</v>
      </c>
      <c r="BL425" t="s">
        <v>78</v>
      </c>
    </row>
    <row r="426" spans="34:73" x14ac:dyDescent="0.35">
      <c r="BF426" s="3">
        <v>400</v>
      </c>
      <c r="BH426" t="s">
        <v>80</v>
      </c>
    </row>
    <row r="427" spans="34:73" x14ac:dyDescent="0.35">
      <c r="BF427" s="3">
        <v>7500</v>
      </c>
      <c r="BH427" t="s">
        <v>269</v>
      </c>
    </row>
    <row r="428" spans="34:73" x14ac:dyDescent="0.35">
      <c r="BO428" t="s">
        <v>85</v>
      </c>
    </row>
    <row r="429" spans="34:73" x14ac:dyDescent="0.35">
      <c r="BF429" s="3">
        <v>7900</v>
      </c>
      <c r="BH429" t="s">
        <v>83</v>
      </c>
      <c r="BO429" t="s">
        <v>188</v>
      </c>
    </row>
    <row r="430" spans="34:73" x14ac:dyDescent="0.35">
      <c r="BO430" t="s">
        <v>108</v>
      </c>
    </row>
    <row r="431" spans="34:73" x14ac:dyDescent="0.35">
      <c r="BF431" s="2">
        <v>5025</v>
      </c>
      <c r="BH431" t="s">
        <v>82</v>
      </c>
    </row>
    <row r="432" spans="34:73" x14ac:dyDescent="0.35">
      <c r="BF432">
        <v>2875</v>
      </c>
      <c r="BH432" t="s">
        <v>84</v>
      </c>
      <c r="BI432" t="s">
        <v>109</v>
      </c>
    </row>
    <row r="434" spans="52:73" x14ac:dyDescent="0.35">
      <c r="BF434" s="4">
        <v>1725</v>
      </c>
      <c r="BG434" s="4"/>
      <c r="BH434" s="4" t="s">
        <v>173</v>
      </c>
      <c r="BI434" s="4"/>
      <c r="BJ434" s="4"/>
      <c r="BK434" s="4"/>
      <c r="BL434" s="4"/>
      <c r="BM434" s="4"/>
      <c r="BN434" s="4"/>
    </row>
    <row r="437" spans="52:73" x14ac:dyDescent="0.35">
      <c r="AZ437" s="1" t="s">
        <v>174</v>
      </c>
      <c r="BD437" t="s">
        <v>72</v>
      </c>
      <c r="BF437" s="2">
        <v>1300</v>
      </c>
      <c r="BH437" t="s">
        <v>106</v>
      </c>
    </row>
    <row r="438" spans="52:73" x14ac:dyDescent="0.35">
      <c r="BF438" s="2">
        <v>1150</v>
      </c>
      <c r="BH438" t="s">
        <v>107</v>
      </c>
    </row>
    <row r="439" spans="52:73" x14ac:dyDescent="0.35">
      <c r="BF439" s="2">
        <v>11100</v>
      </c>
      <c r="BH439" t="s">
        <v>175</v>
      </c>
    </row>
    <row r="440" spans="52:73" x14ac:dyDescent="0.35">
      <c r="BF440" s="2">
        <v>1000</v>
      </c>
      <c r="BH440" t="s">
        <v>73</v>
      </c>
      <c r="BL440" t="s">
        <v>97</v>
      </c>
      <c r="BM440" t="s">
        <v>177</v>
      </c>
      <c r="BN440" t="s">
        <v>178</v>
      </c>
      <c r="BO440" t="s">
        <v>96</v>
      </c>
      <c r="BU440" t="s">
        <v>176</v>
      </c>
    </row>
    <row r="441" spans="52:73" x14ac:dyDescent="0.35">
      <c r="BF441" s="2">
        <v>150</v>
      </c>
      <c r="BH441" t="s">
        <v>76</v>
      </c>
      <c r="BI441" t="s">
        <v>75</v>
      </c>
      <c r="BK441" t="s">
        <v>77</v>
      </c>
      <c r="BL441" t="s">
        <v>78</v>
      </c>
    </row>
    <row r="442" spans="52:73" x14ac:dyDescent="0.35">
      <c r="BF442" s="3">
        <v>240</v>
      </c>
      <c r="BH442" t="s">
        <v>80</v>
      </c>
    </row>
    <row r="443" spans="52:73" x14ac:dyDescent="0.35">
      <c r="BF443" s="3">
        <v>30000</v>
      </c>
      <c r="BH443" t="s">
        <v>179</v>
      </c>
    </row>
    <row r="444" spans="52:73" x14ac:dyDescent="0.35">
      <c r="BO444" t="s">
        <v>85</v>
      </c>
    </row>
    <row r="445" spans="52:73" x14ac:dyDescent="0.35">
      <c r="BF445" s="3">
        <v>30240</v>
      </c>
      <c r="BH445" t="s">
        <v>83</v>
      </c>
      <c r="BO445" t="s">
        <v>188</v>
      </c>
    </row>
    <row r="446" spans="52:73" x14ac:dyDescent="0.35">
      <c r="BO446" t="s">
        <v>108</v>
      </c>
    </row>
    <row r="447" spans="52:73" x14ac:dyDescent="0.35">
      <c r="BF447" s="2">
        <v>13800</v>
      </c>
      <c r="BH447" t="s">
        <v>82</v>
      </c>
    </row>
    <row r="448" spans="52:73" x14ac:dyDescent="0.35">
      <c r="BF448">
        <v>16440</v>
      </c>
      <c r="BH448" t="s">
        <v>84</v>
      </c>
      <c r="BI448" t="s">
        <v>109</v>
      </c>
    </row>
    <row r="450" spans="52:73" x14ac:dyDescent="0.35">
      <c r="BF450" s="4">
        <v>9864</v>
      </c>
      <c r="BG450" s="4"/>
      <c r="BH450" s="4" t="s">
        <v>181</v>
      </c>
      <c r="BI450" s="4"/>
      <c r="BJ450" s="4"/>
      <c r="BK450" s="4"/>
      <c r="BL450" s="4"/>
      <c r="BM450" s="4"/>
      <c r="BN450" s="4"/>
    </row>
    <row r="453" spans="52:73" x14ac:dyDescent="0.35">
      <c r="AZ453" s="1" t="s">
        <v>180</v>
      </c>
      <c r="BD453" t="s">
        <v>72</v>
      </c>
      <c r="BF453" s="2">
        <v>2600</v>
      </c>
      <c r="BH453" t="s">
        <v>106</v>
      </c>
    </row>
    <row r="454" spans="52:73" x14ac:dyDescent="0.35">
      <c r="BF454" s="2">
        <v>2300</v>
      </c>
      <c r="BH454" t="s">
        <v>107</v>
      </c>
    </row>
    <row r="455" spans="52:73" x14ac:dyDescent="0.35">
      <c r="BF455" s="2">
        <v>8000</v>
      </c>
      <c r="BH455" t="s">
        <v>270</v>
      </c>
    </row>
    <row r="456" spans="52:73" x14ac:dyDescent="0.35">
      <c r="BF456" s="2">
        <v>1000</v>
      </c>
      <c r="BH456" t="s">
        <v>73</v>
      </c>
      <c r="BL456" t="s">
        <v>97</v>
      </c>
      <c r="BM456" t="s">
        <v>184</v>
      </c>
      <c r="BN456" t="s">
        <v>185</v>
      </c>
      <c r="BO456" t="s">
        <v>96</v>
      </c>
      <c r="BU456" t="s">
        <v>183</v>
      </c>
    </row>
    <row r="457" spans="52:73" x14ac:dyDescent="0.35">
      <c r="BF457" s="2">
        <v>150</v>
      </c>
      <c r="BH457" t="s">
        <v>76</v>
      </c>
      <c r="BI457" t="s">
        <v>75</v>
      </c>
      <c r="BK457" t="s">
        <v>77</v>
      </c>
      <c r="BL457" t="s">
        <v>78</v>
      </c>
    </row>
    <row r="458" spans="52:73" x14ac:dyDescent="0.35">
      <c r="BF458" s="3">
        <v>400</v>
      </c>
      <c r="BH458" t="s">
        <v>80</v>
      </c>
    </row>
    <row r="459" spans="52:73" x14ac:dyDescent="0.35">
      <c r="BF459" s="3">
        <v>30000</v>
      </c>
      <c r="BH459" t="s">
        <v>271</v>
      </c>
    </row>
    <row r="460" spans="52:73" x14ac:dyDescent="0.35">
      <c r="BO460" t="s">
        <v>85</v>
      </c>
    </row>
    <row r="461" spans="52:73" x14ac:dyDescent="0.35">
      <c r="BF461" s="3">
        <v>30400</v>
      </c>
      <c r="BH461" t="s">
        <v>83</v>
      </c>
      <c r="BO461" t="s">
        <v>188</v>
      </c>
    </row>
    <row r="462" spans="52:73" x14ac:dyDescent="0.35">
      <c r="BO462" t="s">
        <v>108</v>
      </c>
    </row>
    <row r="463" spans="52:73" x14ac:dyDescent="0.35">
      <c r="BF463" s="2">
        <v>14050</v>
      </c>
      <c r="BH463" t="s">
        <v>82</v>
      </c>
    </row>
    <row r="464" spans="52:73" x14ac:dyDescent="0.35">
      <c r="BF464">
        <v>16350</v>
      </c>
      <c r="BH464" t="s">
        <v>84</v>
      </c>
      <c r="BI464" t="s">
        <v>109</v>
      </c>
    </row>
    <row r="466" spans="58:70" x14ac:dyDescent="0.35">
      <c r="BF466" s="4">
        <v>9810</v>
      </c>
      <c r="BG466" s="4"/>
      <c r="BH466" s="4" t="s">
        <v>187</v>
      </c>
      <c r="BI466" s="4"/>
      <c r="BJ466" s="4"/>
      <c r="BK466" s="4"/>
      <c r="BL466" s="4"/>
      <c r="BM466" s="4"/>
      <c r="BN466" s="4"/>
    </row>
    <row r="467" spans="58:70" x14ac:dyDescent="0.35">
      <c r="BR467" t="s">
        <v>272</v>
      </c>
    </row>
    <row r="468" spans="58:70" x14ac:dyDescent="0.35">
      <c r="BR468">
        <v>1060000</v>
      </c>
    </row>
    <row r="469" spans="58:70" x14ac:dyDescent="0.35">
      <c r="BR469">
        <v>30400</v>
      </c>
    </row>
    <row r="547" spans="42:57" x14ac:dyDescent="0.35">
      <c r="AP547" s="1" t="s">
        <v>266</v>
      </c>
      <c r="AT547" t="s">
        <v>72</v>
      </c>
      <c r="AV547" s="2">
        <v>260</v>
      </c>
      <c r="AX547" t="s">
        <v>106</v>
      </c>
    </row>
    <row r="548" spans="42:57" x14ac:dyDescent="0.35">
      <c r="AP548" t="s">
        <v>297</v>
      </c>
      <c r="AV548" s="2">
        <v>230</v>
      </c>
      <c r="AX548" t="s">
        <v>107</v>
      </c>
    </row>
    <row r="549" spans="42:57" x14ac:dyDescent="0.35">
      <c r="AV549" s="2">
        <v>1280</v>
      </c>
      <c r="AX549" t="s">
        <v>298</v>
      </c>
    </row>
    <row r="550" spans="42:57" x14ac:dyDescent="0.35">
      <c r="AV550" s="2">
        <v>120</v>
      </c>
      <c r="AX550" t="s">
        <v>299</v>
      </c>
    </row>
    <row r="551" spans="42:57" x14ac:dyDescent="0.35">
      <c r="AV551" s="2">
        <v>150</v>
      </c>
      <c r="AX551" t="s">
        <v>290</v>
      </c>
      <c r="AY551" t="s">
        <v>75</v>
      </c>
      <c r="BA551" t="s">
        <v>77</v>
      </c>
      <c r="BB551" t="s">
        <v>78</v>
      </c>
    </row>
    <row r="552" spans="42:57" x14ac:dyDescent="0.35">
      <c r="AV552" s="3">
        <v>4000</v>
      </c>
      <c r="AX552" t="s">
        <v>80</v>
      </c>
      <c r="BA552">
        <v>4</v>
      </c>
    </row>
    <row r="553" spans="42:57" x14ac:dyDescent="0.35">
      <c r="AP553" t="s">
        <v>274</v>
      </c>
      <c r="AV553" s="3">
        <v>4000</v>
      </c>
      <c r="AX553" t="s">
        <v>300</v>
      </c>
    </row>
    <row r="555" spans="42:57" x14ac:dyDescent="0.35">
      <c r="AV555" s="3">
        <v>10400</v>
      </c>
      <c r="AX555" t="s">
        <v>83</v>
      </c>
      <c r="BE555" t="s">
        <v>85</v>
      </c>
    </row>
    <row r="556" spans="42:57" x14ac:dyDescent="0.35">
      <c r="AS556">
        <v>1500</v>
      </c>
      <c r="BE556" t="s">
        <v>188</v>
      </c>
    </row>
    <row r="557" spans="42:57" x14ac:dyDescent="0.35">
      <c r="AV557" s="2">
        <v>2040</v>
      </c>
      <c r="AX557" t="s">
        <v>82</v>
      </c>
      <c r="BE557" t="s">
        <v>108</v>
      </c>
    </row>
    <row r="558" spans="42:57" x14ac:dyDescent="0.35">
      <c r="AV558">
        <v>8200</v>
      </c>
      <c r="AX558" t="s">
        <v>84</v>
      </c>
      <c r="AY558" t="s">
        <v>109</v>
      </c>
    </row>
    <row r="560" spans="42:57" x14ac:dyDescent="0.35">
      <c r="AV560" s="4">
        <v>4920</v>
      </c>
      <c r="AW560" s="4"/>
      <c r="AX560" s="4" t="s">
        <v>166</v>
      </c>
      <c r="AY560" s="4"/>
      <c r="AZ560" s="4"/>
      <c r="BA560" s="4"/>
      <c r="BB560" s="4"/>
      <c r="BC560" s="4"/>
      <c r="BD560" s="4"/>
    </row>
    <row r="570" spans="42:54" x14ac:dyDescent="0.35">
      <c r="AP570" s="1" t="s">
        <v>262</v>
      </c>
      <c r="AT570" t="s">
        <v>72</v>
      </c>
      <c r="AV570" s="2">
        <v>105</v>
      </c>
      <c r="AX570" t="s">
        <v>106</v>
      </c>
    </row>
    <row r="571" spans="42:54" x14ac:dyDescent="0.35">
      <c r="AV571" s="2">
        <v>93</v>
      </c>
      <c r="AX571" t="s">
        <v>107</v>
      </c>
    </row>
    <row r="572" spans="42:54" x14ac:dyDescent="0.35">
      <c r="AV572" s="2">
        <v>544</v>
      </c>
      <c r="AX572" t="s">
        <v>302</v>
      </c>
    </row>
    <row r="573" spans="42:54" x14ac:dyDescent="0.35">
      <c r="AV573" s="2">
        <v>48</v>
      </c>
      <c r="AX573" t="s">
        <v>301</v>
      </c>
    </row>
    <row r="574" spans="42:54" x14ac:dyDescent="0.35">
      <c r="AV574" s="2">
        <v>150</v>
      </c>
      <c r="AX574" t="s">
        <v>76</v>
      </c>
      <c r="AY574" t="s">
        <v>75</v>
      </c>
      <c r="BA574" t="s">
        <v>77</v>
      </c>
      <c r="BB574" t="s">
        <v>78</v>
      </c>
    </row>
    <row r="575" spans="42:54" x14ac:dyDescent="0.35">
      <c r="AV575" s="3">
        <v>800</v>
      </c>
      <c r="AX575" t="s">
        <v>80</v>
      </c>
      <c r="BA575" t="s">
        <v>303</v>
      </c>
    </row>
    <row r="576" spans="42:54" x14ac:dyDescent="0.35">
      <c r="AV576" s="3">
        <v>480</v>
      </c>
      <c r="AX576" t="s">
        <v>304</v>
      </c>
    </row>
    <row r="578" spans="48:57" x14ac:dyDescent="0.35">
      <c r="AV578" s="3">
        <v>1280</v>
      </c>
      <c r="AX578" t="s">
        <v>83</v>
      </c>
      <c r="BE578" t="s">
        <v>85</v>
      </c>
    </row>
    <row r="579" spans="48:57" x14ac:dyDescent="0.35">
      <c r="BE579" t="s">
        <v>188</v>
      </c>
    </row>
    <row r="580" spans="48:57" x14ac:dyDescent="0.35">
      <c r="AV580" s="2">
        <v>940</v>
      </c>
      <c r="AX580" t="s">
        <v>82</v>
      </c>
      <c r="BE580" t="s">
        <v>108</v>
      </c>
    </row>
    <row r="581" spans="48:57" x14ac:dyDescent="0.35">
      <c r="AV581">
        <v>340</v>
      </c>
      <c r="AX581" t="s">
        <v>84</v>
      </c>
      <c r="AY581" t="s">
        <v>109</v>
      </c>
    </row>
    <row r="583" spans="48:57" x14ac:dyDescent="0.35">
      <c r="AV583" s="4">
        <v>204</v>
      </c>
      <c r="AW583" s="4"/>
      <c r="AX583" s="4" t="s">
        <v>99</v>
      </c>
      <c r="AY583" s="4"/>
      <c r="AZ583" s="4"/>
      <c r="BA583" s="4"/>
      <c r="BB583" s="4"/>
      <c r="BC583" s="4"/>
      <c r="BD583" s="4"/>
    </row>
    <row r="602" spans="66:84" x14ac:dyDescent="0.35">
      <c r="BN602" s="1" t="s">
        <v>88</v>
      </c>
      <c r="CA602" t="s">
        <v>306</v>
      </c>
    </row>
    <row r="603" spans="66:84" x14ac:dyDescent="0.35">
      <c r="BR603" t="s">
        <v>305</v>
      </c>
      <c r="CA603" t="s">
        <v>307</v>
      </c>
      <c r="CF603" t="s">
        <v>92</v>
      </c>
    </row>
    <row r="604" spans="66:84" x14ac:dyDescent="0.35">
      <c r="BR604" t="s">
        <v>113</v>
      </c>
      <c r="BW604" t="s">
        <v>92</v>
      </c>
      <c r="CA604" t="s">
        <v>308</v>
      </c>
      <c r="CF604" t="s">
        <v>92</v>
      </c>
    </row>
    <row r="605" spans="66:84" x14ac:dyDescent="0.35">
      <c r="BR605" t="s">
        <v>93</v>
      </c>
      <c r="BW605" t="s">
        <v>94</v>
      </c>
      <c r="CA605" t="s">
        <v>309</v>
      </c>
      <c r="CF605" t="s">
        <v>94</v>
      </c>
    </row>
    <row r="606" spans="66:84" x14ac:dyDescent="0.35">
      <c r="BR606" t="s">
        <v>89</v>
      </c>
      <c r="BW606" t="s">
        <v>94</v>
      </c>
      <c r="CA606" t="s">
        <v>89</v>
      </c>
      <c r="CF606" t="s">
        <v>94</v>
      </c>
    </row>
    <row r="607" spans="66:84" x14ac:dyDescent="0.35">
      <c r="BR607" t="s">
        <v>90</v>
      </c>
      <c r="BW607" t="s">
        <v>92</v>
      </c>
      <c r="CA607" t="s">
        <v>90</v>
      </c>
      <c r="CF607" t="s">
        <v>92</v>
      </c>
    </row>
    <row r="608" spans="66:84" x14ac:dyDescent="0.35">
      <c r="BR608" t="s">
        <v>91</v>
      </c>
      <c r="BW608" t="s">
        <v>100</v>
      </c>
      <c r="CA608" t="s">
        <v>91</v>
      </c>
      <c r="CF608" t="s">
        <v>92</v>
      </c>
    </row>
    <row r="609" spans="70:84" x14ac:dyDescent="0.35">
      <c r="BR609" t="s">
        <v>102</v>
      </c>
      <c r="BW609" t="s">
        <v>92</v>
      </c>
      <c r="CA609" t="s">
        <v>102</v>
      </c>
      <c r="CF609" t="s">
        <v>92</v>
      </c>
    </row>
    <row r="610" spans="70:84" x14ac:dyDescent="0.35">
      <c r="BR610" t="s">
        <v>101</v>
      </c>
      <c r="BW610" t="s">
        <v>94</v>
      </c>
      <c r="CA610" t="s">
        <v>101</v>
      </c>
      <c r="CF610" t="s">
        <v>94</v>
      </c>
    </row>
    <row r="611" spans="70:84" x14ac:dyDescent="0.35">
      <c r="BW611" t="s">
        <v>103</v>
      </c>
      <c r="CF611" t="s">
        <v>310</v>
      </c>
    </row>
    <row r="612" spans="70:84" x14ac:dyDescent="0.35">
      <c r="CA612" t="s">
        <v>311</v>
      </c>
    </row>
    <row r="613" spans="70:84" x14ac:dyDescent="0.35">
      <c r="BR613" t="s">
        <v>117</v>
      </c>
      <c r="CA613" t="s">
        <v>312</v>
      </c>
      <c r="CC613" t="s">
        <v>313</v>
      </c>
    </row>
    <row r="614" spans="70:84" x14ac:dyDescent="0.35">
      <c r="BR614" t="s">
        <v>95</v>
      </c>
      <c r="BW614">
        <v>0.83</v>
      </c>
    </row>
    <row r="615" spans="70:84" x14ac:dyDescent="0.35">
      <c r="BR615" t="s">
        <v>104</v>
      </c>
      <c r="CA615" t="s">
        <v>314</v>
      </c>
    </row>
    <row r="616" spans="70:84" x14ac:dyDescent="0.35">
      <c r="BR616" t="s">
        <v>120</v>
      </c>
      <c r="BW616">
        <v>5.0000000000000001E-3</v>
      </c>
      <c r="CA616" t="s">
        <v>315</v>
      </c>
    </row>
    <row r="617" spans="70:84" x14ac:dyDescent="0.35">
      <c r="BR617" t="s">
        <v>116</v>
      </c>
      <c r="BW617">
        <v>0.89</v>
      </c>
      <c r="CA617" t="s">
        <v>316</v>
      </c>
    </row>
    <row r="618" spans="70:84" x14ac:dyDescent="0.35">
      <c r="CA618" t="s">
        <v>317</v>
      </c>
    </row>
    <row r="619" spans="70:84" x14ac:dyDescent="0.35">
      <c r="BR619" t="s">
        <v>122</v>
      </c>
      <c r="CA619" t="s">
        <v>320</v>
      </c>
    </row>
    <row r="620" spans="70:84" x14ac:dyDescent="0.35">
      <c r="BW620" t="s">
        <v>123</v>
      </c>
    </row>
    <row r="621" spans="70:84" x14ac:dyDescent="0.35">
      <c r="BT621" t="s">
        <v>121</v>
      </c>
      <c r="CA621" t="s">
        <v>318</v>
      </c>
    </row>
    <row r="622" spans="70:84" x14ac:dyDescent="0.35">
      <c r="CA622" t="s">
        <v>95</v>
      </c>
      <c r="CF622">
        <v>0.83</v>
      </c>
    </row>
    <row r="623" spans="70:84" x14ac:dyDescent="0.35">
      <c r="CA623" t="s">
        <v>319</v>
      </c>
      <c r="CF623">
        <v>4.2999999999999997E-2</v>
      </c>
    </row>
    <row r="624" spans="70:84" x14ac:dyDescent="0.35">
      <c r="BU624" t="s">
        <v>124</v>
      </c>
      <c r="CA624" t="s">
        <v>116</v>
      </c>
      <c r="CF624">
        <v>0.89</v>
      </c>
    </row>
    <row r="625" spans="79:87" x14ac:dyDescent="0.35">
      <c r="CA625" t="s">
        <v>120</v>
      </c>
    </row>
    <row r="629" spans="79:87" x14ac:dyDescent="0.35">
      <c r="CA629" t="s">
        <v>321</v>
      </c>
    </row>
    <row r="631" spans="79:87" x14ac:dyDescent="0.35">
      <c r="CA631" t="s">
        <v>322</v>
      </c>
    </row>
    <row r="632" spans="79:87" x14ac:dyDescent="0.35">
      <c r="CA632" t="s">
        <v>323</v>
      </c>
    </row>
    <row r="633" spans="79:87" x14ac:dyDescent="0.35">
      <c r="CA633" s="8" t="s">
        <v>324</v>
      </c>
    </row>
    <row r="637" spans="79:87" ht="23.5" x14ac:dyDescent="0.35">
      <c r="CA637" s="9" t="s">
        <v>329</v>
      </c>
      <c r="CI637" t="s">
        <v>348</v>
      </c>
    </row>
    <row r="638" spans="79:87" x14ac:dyDescent="0.35">
      <c r="CA638" s="5"/>
      <c r="CI638" t="s">
        <v>349</v>
      </c>
    </row>
    <row r="639" spans="79:87" x14ac:dyDescent="0.35">
      <c r="CA639" s="8" t="s">
        <v>325</v>
      </c>
      <c r="CI639" t="s">
        <v>350</v>
      </c>
    </row>
    <row r="640" spans="79:87" x14ac:dyDescent="0.35">
      <c r="CA640" s="5"/>
      <c r="CI640" t="s">
        <v>351</v>
      </c>
    </row>
    <row r="641" spans="79:87" x14ac:dyDescent="0.35">
      <c r="CA641" s="8" t="s">
        <v>326</v>
      </c>
      <c r="CI641" t="s">
        <v>352</v>
      </c>
    </row>
    <row r="642" spans="79:87" x14ac:dyDescent="0.35">
      <c r="CA642" s="5"/>
      <c r="CI642" t="s">
        <v>353</v>
      </c>
    </row>
    <row r="643" spans="79:87" x14ac:dyDescent="0.35">
      <c r="CA643" s="8" t="s">
        <v>327</v>
      </c>
      <c r="CI643" t="s">
        <v>354</v>
      </c>
    </row>
    <row r="644" spans="79:87" x14ac:dyDescent="0.35">
      <c r="CI644" t="s">
        <v>355</v>
      </c>
    </row>
    <row r="645" spans="79:87" x14ac:dyDescent="0.35">
      <c r="CA645" t="s">
        <v>328</v>
      </c>
    </row>
    <row r="647" spans="79:87" x14ac:dyDescent="0.35">
      <c r="CA647" t="s">
        <v>330</v>
      </c>
      <c r="CI647" t="s">
        <v>356</v>
      </c>
    </row>
    <row r="648" spans="79:87" x14ac:dyDescent="0.35">
      <c r="CA648" t="s">
        <v>331</v>
      </c>
      <c r="CI648" t="s">
        <v>357</v>
      </c>
    </row>
    <row r="649" spans="79:87" x14ac:dyDescent="0.35">
      <c r="CA649" t="s">
        <v>332</v>
      </c>
      <c r="CI649" t="s">
        <v>358</v>
      </c>
    </row>
    <row r="650" spans="79:87" x14ac:dyDescent="0.35">
      <c r="CA650" t="s">
        <v>333</v>
      </c>
      <c r="CI650" t="s">
        <v>359</v>
      </c>
    </row>
    <row r="651" spans="79:87" x14ac:dyDescent="0.35">
      <c r="CA651" t="s">
        <v>334</v>
      </c>
      <c r="CI651" t="s">
        <v>360</v>
      </c>
    </row>
    <row r="652" spans="79:87" x14ac:dyDescent="0.35">
      <c r="CA652" t="s">
        <v>335</v>
      </c>
    </row>
    <row r="653" spans="79:87" x14ac:dyDescent="0.35">
      <c r="CA653" t="s">
        <v>336</v>
      </c>
      <c r="CI653" t="s">
        <v>361</v>
      </c>
    </row>
    <row r="654" spans="79:87" x14ac:dyDescent="0.35">
      <c r="CA654" t="s">
        <v>337</v>
      </c>
      <c r="CI654" t="s">
        <v>362</v>
      </c>
    </row>
    <row r="655" spans="79:87" x14ac:dyDescent="0.35">
      <c r="CA655" t="s">
        <v>338</v>
      </c>
      <c r="CI655" s="5" t="s">
        <v>363</v>
      </c>
    </row>
    <row r="656" spans="79:87" x14ac:dyDescent="0.35">
      <c r="CA656" t="s">
        <v>339</v>
      </c>
      <c r="CI656" s="5" t="s">
        <v>364</v>
      </c>
    </row>
    <row r="657" spans="79:88" x14ac:dyDescent="0.35">
      <c r="CA657" t="s">
        <v>340</v>
      </c>
      <c r="CI657" t="s">
        <v>365</v>
      </c>
    </row>
    <row r="660" spans="79:88" x14ac:dyDescent="0.35">
      <c r="CA660" t="s">
        <v>343</v>
      </c>
      <c r="CI660" t="s">
        <v>366</v>
      </c>
    </row>
    <row r="661" spans="79:88" x14ac:dyDescent="0.35">
      <c r="CA661" t="s">
        <v>344</v>
      </c>
      <c r="CI661" t="s">
        <v>367</v>
      </c>
    </row>
    <row r="662" spans="79:88" x14ac:dyDescent="0.35">
      <c r="CA662" t="s">
        <v>345</v>
      </c>
      <c r="CI662" t="s">
        <v>368</v>
      </c>
    </row>
    <row r="663" spans="79:88" x14ac:dyDescent="0.35">
      <c r="CA663" t="s">
        <v>346</v>
      </c>
      <c r="CI663" t="s">
        <v>369</v>
      </c>
    </row>
    <row r="666" spans="79:88" x14ac:dyDescent="0.35">
      <c r="CA666" t="s">
        <v>347</v>
      </c>
    </row>
    <row r="670" spans="79:88" x14ac:dyDescent="0.35">
      <c r="CA670" t="s">
        <v>341</v>
      </c>
    </row>
    <row r="672" spans="79:88" x14ac:dyDescent="0.35">
      <c r="CA672" t="s">
        <v>342</v>
      </c>
      <c r="CJ672" t="s">
        <v>370</v>
      </c>
    </row>
    <row r="673" spans="88:88" x14ac:dyDescent="0.35">
      <c r="CJ673" t="s">
        <v>371</v>
      </c>
    </row>
    <row r="674" spans="88:88" x14ac:dyDescent="0.35">
      <c r="CJ674" t="s">
        <v>372</v>
      </c>
    </row>
    <row r="675" spans="88:88" x14ac:dyDescent="0.35">
      <c r="CJ675" t="s">
        <v>373</v>
      </c>
    </row>
    <row r="676" spans="88:88" x14ac:dyDescent="0.35">
      <c r="CJ676" t="s">
        <v>374</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D571-5D7E-47B8-93B9-08E359318365}">
  <dimension ref="A1:AC66"/>
  <sheetViews>
    <sheetView tabSelected="1" topLeftCell="N10" zoomScale="85" zoomScaleNormal="85" workbookViewId="0">
      <selection activeCell="S33" sqref="S33"/>
    </sheetView>
  </sheetViews>
  <sheetFormatPr defaultRowHeight="14.5" x14ac:dyDescent="0.35"/>
  <cols>
    <col min="1" max="1" width="33.26953125" customWidth="1"/>
    <col min="2" max="2" width="40.54296875" customWidth="1"/>
    <col min="8" max="8" width="13.453125" customWidth="1"/>
    <col min="9" max="9" width="14.1796875" customWidth="1"/>
    <col min="17" max="17" width="15.36328125" customWidth="1"/>
    <col min="18" max="18" width="17.81640625" customWidth="1"/>
    <col min="19" max="19" width="23.54296875" customWidth="1"/>
    <col min="20" max="20" width="31.90625" customWidth="1"/>
    <col min="23" max="23" width="12.54296875" customWidth="1"/>
    <col min="24" max="24" width="12" customWidth="1"/>
    <col min="30" max="30" width="22.81640625" customWidth="1"/>
    <col min="32" max="32" width="14" customWidth="1"/>
    <col min="33" max="33" width="24.54296875" customWidth="1"/>
  </cols>
  <sheetData>
    <row r="1" spans="1:10" x14ac:dyDescent="0.35">
      <c r="A1" s="21"/>
      <c r="B1" s="22"/>
      <c r="C1" s="22"/>
      <c r="D1" s="22"/>
      <c r="E1" s="22"/>
      <c r="F1" s="22"/>
      <c r="G1" s="22"/>
      <c r="H1" s="22"/>
      <c r="I1" s="22"/>
      <c r="J1" s="22"/>
    </row>
    <row r="2" spans="1:10" x14ac:dyDescent="0.35">
      <c r="A2" s="21"/>
      <c r="B2" s="23"/>
      <c r="C2" s="22"/>
      <c r="D2" s="22"/>
      <c r="E2" s="22"/>
      <c r="F2" s="22"/>
      <c r="G2" s="22"/>
      <c r="H2" s="22"/>
      <c r="I2" s="22"/>
      <c r="J2" s="22"/>
    </row>
    <row r="3" spans="1:10" x14ac:dyDescent="0.35">
      <c r="A3" s="21"/>
      <c r="B3" s="23"/>
      <c r="C3" s="22"/>
      <c r="D3" s="22"/>
      <c r="E3" s="22"/>
      <c r="F3" s="22"/>
      <c r="G3" s="22"/>
      <c r="H3" s="22"/>
      <c r="I3" s="22"/>
      <c r="J3" s="22"/>
    </row>
    <row r="4" spans="1:10" x14ac:dyDescent="0.35">
      <c r="A4" s="21"/>
      <c r="B4" s="23"/>
      <c r="C4" s="22"/>
      <c r="D4" s="22"/>
      <c r="E4" s="22"/>
      <c r="F4" s="22"/>
      <c r="G4" s="22"/>
      <c r="H4" s="22"/>
      <c r="I4" s="22"/>
      <c r="J4" s="22"/>
    </row>
    <row r="5" spans="1:10" x14ac:dyDescent="0.35">
      <c r="A5" s="21"/>
      <c r="B5" s="23"/>
      <c r="C5" s="22"/>
      <c r="D5" s="22"/>
      <c r="E5" s="22"/>
      <c r="F5" s="22"/>
      <c r="G5" s="22"/>
      <c r="H5" s="22"/>
      <c r="I5" s="22"/>
      <c r="J5" s="22"/>
    </row>
    <row r="6" spans="1:10" x14ac:dyDescent="0.35">
      <c r="A6" s="21"/>
      <c r="B6" s="23"/>
      <c r="C6" s="22"/>
      <c r="D6" s="22"/>
      <c r="E6" s="22"/>
      <c r="F6" s="22"/>
      <c r="G6" s="22"/>
      <c r="H6" s="22"/>
      <c r="I6" s="22"/>
      <c r="J6" s="22"/>
    </row>
    <row r="7" spans="1:10" x14ac:dyDescent="0.35">
      <c r="A7" s="22"/>
      <c r="B7" s="22"/>
      <c r="C7" s="22"/>
      <c r="D7" s="22"/>
      <c r="E7" s="22"/>
      <c r="F7" s="22"/>
      <c r="G7" s="22"/>
      <c r="H7" s="22"/>
      <c r="I7" s="22"/>
      <c r="J7" s="22"/>
    </row>
    <row r="8" spans="1:10" x14ac:dyDescent="0.35">
      <c r="A8" s="22"/>
      <c r="B8" s="22"/>
      <c r="C8" s="22"/>
      <c r="D8" s="22"/>
      <c r="E8" s="22"/>
      <c r="F8" s="22"/>
      <c r="G8" s="22"/>
      <c r="H8" s="22"/>
      <c r="I8" s="22"/>
      <c r="J8" s="22"/>
    </row>
    <row r="9" spans="1:10" x14ac:dyDescent="0.35">
      <c r="A9" s="22"/>
      <c r="B9" s="22"/>
      <c r="C9" s="22"/>
      <c r="D9" s="22"/>
      <c r="E9" s="22"/>
      <c r="F9" s="22"/>
      <c r="G9" s="22"/>
      <c r="H9" s="22"/>
      <c r="I9" s="22"/>
      <c r="J9" s="22"/>
    </row>
    <row r="10" spans="1:10" x14ac:dyDescent="0.35">
      <c r="A10" s="22"/>
      <c r="B10" s="22"/>
      <c r="C10" s="22"/>
      <c r="D10" s="22"/>
      <c r="E10" s="22"/>
      <c r="F10" s="22"/>
      <c r="G10" s="22"/>
      <c r="H10" s="22"/>
      <c r="I10" s="22"/>
      <c r="J10" s="22"/>
    </row>
    <row r="11" spans="1:10" x14ac:dyDescent="0.35">
      <c r="A11" s="22"/>
      <c r="B11" s="22"/>
      <c r="C11" s="22"/>
      <c r="D11" s="22"/>
      <c r="E11" s="22"/>
      <c r="F11" s="22"/>
      <c r="G11" s="22"/>
      <c r="H11" s="22"/>
      <c r="I11" s="22"/>
      <c r="J11" s="22"/>
    </row>
    <row r="12" spans="1:10" x14ac:dyDescent="0.35">
      <c r="A12" s="22"/>
      <c r="B12" s="22"/>
      <c r="C12" s="22"/>
      <c r="D12" s="22"/>
      <c r="E12" s="22"/>
      <c r="F12" s="22"/>
      <c r="G12" s="22"/>
      <c r="H12" s="22"/>
      <c r="I12" s="22"/>
      <c r="J12" s="22"/>
    </row>
    <row r="13" spans="1:10" x14ac:dyDescent="0.35">
      <c r="A13" s="22"/>
      <c r="B13" s="22"/>
      <c r="C13" s="22"/>
      <c r="D13" s="22"/>
      <c r="E13" s="22"/>
      <c r="F13" s="22"/>
      <c r="G13" s="22"/>
      <c r="H13" s="22"/>
      <c r="I13" s="22"/>
      <c r="J13" s="22"/>
    </row>
    <row r="14" spans="1:10" x14ac:dyDescent="0.35">
      <c r="A14" s="22"/>
      <c r="B14" s="22"/>
      <c r="C14" s="22"/>
      <c r="D14" s="22"/>
      <c r="E14" s="22"/>
      <c r="F14" s="22"/>
      <c r="G14" s="22"/>
      <c r="H14" s="22"/>
      <c r="I14" s="22"/>
      <c r="J14" s="22"/>
    </row>
    <row r="18" spans="1:29" x14ac:dyDescent="0.35">
      <c r="A18" s="1"/>
      <c r="B18" s="1"/>
      <c r="C18" s="1"/>
      <c r="Q18" s="17" t="s">
        <v>384</v>
      </c>
    </row>
    <row r="19" spans="1:29" x14ac:dyDescent="0.35">
      <c r="R19" s="12" t="s">
        <v>385</v>
      </c>
      <c r="S19" s="12"/>
    </row>
    <row r="20" spans="1:29" x14ac:dyDescent="0.35">
      <c r="G20" s="1"/>
      <c r="L20" s="1"/>
      <c r="R20" s="13" t="s">
        <v>378</v>
      </c>
      <c r="S20" s="20">
        <v>1000</v>
      </c>
      <c r="W20" s="16" t="s">
        <v>425</v>
      </c>
      <c r="X20" s="16" t="s">
        <v>426</v>
      </c>
      <c r="Y20" s="4"/>
      <c r="Z20" s="4"/>
      <c r="AC20" s="13"/>
    </row>
    <row r="21" spans="1:29" ht="32.5" customHeight="1" x14ac:dyDescent="0.35">
      <c r="R21" s="13" t="s">
        <v>386</v>
      </c>
      <c r="S21" s="20">
        <v>1</v>
      </c>
      <c r="W21" s="12" t="s">
        <v>376</v>
      </c>
      <c r="X21" s="12" t="s">
        <v>379</v>
      </c>
    </row>
    <row r="22" spans="1:29" x14ac:dyDescent="0.35">
      <c r="R22" s="13" t="s">
        <v>387</v>
      </c>
      <c r="S22" s="13">
        <v>0.4</v>
      </c>
      <c r="T22" t="s">
        <v>419</v>
      </c>
      <c r="W22" s="13">
        <v>0</v>
      </c>
      <c r="X22" s="13">
        <v>0.8</v>
      </c>
    </row>
    <row r="23" spans="1:29" x14ac:dyDescent="0.35">
      <c r="G23" s="1"/>
      <c r="R23" s="13" t="s">
        <v>388</v>
      </c>
      <c r="S23" s="15">
        <v>0.05</v>
      </c>
      <c r="W23" s="13">
        <v>1000</v>
      </c>
      <c r="X23" s="13">
        <v>0.8</v>
      </c>
    </row>
    <row r="24" spans="1:29" x14ac:dyDescent="0.35">
      <c r="R24" s="13" t="s">
        <v>377</v>
      </c>
      <c r="S24" s="13" t="s">
        <v>389</v>
      </c>
      <c r="W24" s="13">
        <v>4000</v>
      </c>
      <c r="X24" s="13">
        <v>0.75</v>
      </c>
    </row>
    <row r="25" spans="1:29" x14ac:dyDescent="0.35">
      <c r="R25" s="13" t="s">
        <v>390</v>
      </c>
      <c r="S25" s="13" t="s">
        <v>389</v>
      </c>
      <c r="W25" s="13">
        <v>10000</v>
      </c>
      <c r="X25" s="13">
        <v>0.7</v>
      </c>
    </row>
    <row r="26" spans="1:29" x14ac:dyDescent="0.35">
      <c r="G26" s="1"/>
      <c r="R26" s="13" t="s">
        <v>382</v>
      </c>
      <c r="S26" s="13" t="s">
        <v>389</v>
      </c>
      <c r="W26" s="13">
        <v>20000</v>
      </c>
      <c r="X26" s="13">
        <v>0.65</v>
      </c>
    </row>
    <row r="27" spans="1:29" x14ac:dyDescent="0.35">
      <c r="A27" s="1"/>
      <c r="W27" s="13">
        <v>50000</v>
      </c>
      <c r="X27" s="13">
        <v>0.63</v>
      </c>
    </row>
    <row r="28" spans="1:29" x14ac:dyDescent="0.35">
      <c r="L28" s="1"/>
      <c r="R28" t="s">
        <v>420</v>
      </c>
    </row>
    <row r="29" spans="1:29" x14ac:dyDescent="0.35">
      <c r="X29" s="14"/>
    </row>
    <row r="31" spans="1:29" x14ac:dyDescent="0.35">
      <c r="G31" s="1"/>
      <c r="Q31" s="17" t="s">
        <v>422</v>
      </c>
    </row>
    <row r="32" spans="1:29" x14ac:dyDescent="0.35">
      <c r="R32" s="1" t="s">
        <v>421</v>
      </c>
    </row>
    <row r="33" spans="1:19" x14ac:dyDescent="0.35">
      <c r="R33">
        <f>S20*1.05</f>
        <v>1050</v>
      </c>
    </row>
    <row r="34" spans="1:19" x14ac:dyDescent="0.35">
      <c r="R34" s="16" t="s">
        <v>391</v>
      </c>
    </row>
    <row r="35" spans="1:19" x14ac:dyDescent="0.35">
      <c r="G35" s="1"/>
      <c r="R35">
        <f>VLOOKUP(R33,$W$22:$X$27,2,TRUE)</f>
        <v>0.8</v>
      </c>
    </row>
    <row r="36" spans="1:19" x14ac:dyDescent="0.35">
      <c r="G36" s="1"/>
      <c r="R36" s="1" t="s">
        <v>392</v>
      </c>
    </row>
    <row r="37" spans="1:19" x14ac:dyDescent="0.35">
      <c r="G37" s="1"/>
      <c r="R37">
        <f>R33*R35</f>
        <v>840</v>
      </c>
    </row>
    <row r="38" spans="1:19" x14ac:dyDescent="0.35">
      <c r="R38" s="1" t="s">
        <v>393</v>
      </c>
      <c r="S38" t="s">
        <v>394</v>
      </c>
    </row>
    <row r="39" spans="1:19" x14ac:dyDescent="0.35">
      <c r="R39">
        <f>R33*S22</f>
        <v>420</v>
      </c>
    </row>
    <row r="40" spans="1:19" x14ac:dyDescent="0.35">
      <c r="G40" s="1"/>
      <c r="R40" s="1" t="s">
        <v>380</v>
      </c>
      <c r="S40" t="s">
        <v>395</v>
      </c>
    </row>
    <row r="41" spans="1:19" x14ac:dyDescent="0.35">
      <c r="R41">
        <f>R37+R39</f>
        <v>1260</v>
      </c>
    </row>
    <row r="43" spans="1:19" x14ac:dyDescent="0.35">
      <c r="A43" s="1"/>
      <c r="M43" s="1"/>
    </row>
    <row r="44" spans="1:19" x14ac:dyDescent="0.35">
      <c r="Q44" s="17" t="s">
        <v>423</v>
      </c>
    </row>
    <row r="45" spans="1:19" x14ac:dyDescent="0.35">
      <c r="R45" s="19" t="s">
        <v>396</v>
      </c>
      <c r="S45" s="19" t="s">
        <v>413</v>
      </c>
    </row>
    <row r="46" spans="1:19" x14ac:dyDescent="0.35">
      <c r="A46" s="1"/>
      <c r="B46" s="1"/>
      <c r="R46">
        <f>VLOOKUP(S20,$W$50:$X$58,2,TRUE)</f>
        <v>1.5</v>
      </c>
      <c r="S46" s="1" t="s">
        <v>414</v>
      </c>
    </row>
    <row r="47" spans="1:19" x14ac:dyDescent="0.35">
      <c r="R47" s="1" t="s">
        <v>397</v>
      </c>
      <c r="S47" s="1" t="s">
        <v>410</v>
      </c>
    </row>
    <row r="48" spans="1:19" x14ac:dyDescent="0.35">
      <c r="R48">
        <f>S20*R46</f>
        <v>1500</v>
      </c>
    </row>
    <row r="49" spans="1:24" ht="29" x14ac:dyDescent="0.35">
      <c r="W49" s="18" t="s">
        <v>383</v>
      </c>
      <c r="X49" s="18" t="s">
        <v>411</v>
      </c>
    </row>
    <row r="50" spans="1:24" x14ac:dyDescent="0.35">
      <c r="W50" s="13">
        <v>0</v>
      </c>
      <c r="X50" s="13">
        <v>1.3</v>
      </c>
    </row>
    <row r="51" spans="1:24" x14ac:dyDescent="0.35">
      <c r="W51" s="13">
        <v>500</v>
      </c>
      <c r="X51" s="13">
        <v>1.5</v>
      </c>
    </row>
    <row r="52" spans="1:24" x14ac:dyDescent="0.35">
      <c r="Q52" s="17" t="s">
        <v>399</v>
      </c>
      <c r="W52" s="13">
        <v>1000</v>
      </c>
      <c r="X52" s="13">
        <v>1.5</v>
      </c>
    </row>
    <row r="53" spans="1:24" x14ac:dyDescent="0.35">
      <c r="R53" s="12" t="s">
        <v>400</v>
      </c>
      <c r="S53" s="12" t="s">
        <v>401</v>
      </c>
      <c r="W53" s="13">
        <v>3000</v>
      </c>
      <c r="X53" s="13">
        <v>1.4</v>
      </c>
    </row>
    <row r="54" spans="1:24" x14ac:dyDescent="0.35">
      <c r="G54" s="13"/>
      <c r="R54" s="13" t="s">
        <v>402</v>
      </c>
      <c r="S54" s="2">
        <f>S20*R46</f>
        <v>1500</v>
      </c>
      <c r="T54" s="13" t="s">
        <v>398</v>
      </c>
      <c r="W54" s="13">
        <v>5000</v>
      </c>
      <c r="X54" s="13">
        <v>1.3</v>
      </c>
    </row>
    <row r="55" spans="1:24" x14ac:dyDescent="0.35">
      <c r="A55" s="1"/>
      <c r="B55" s="1"/>
      <c r="G55" s="13"/>
      <c r="R55" s="13" t="s">
        <v>403</v>
      </c>
      <c r="S55" s="10">
        <f>R37+R39</f>
        <v>1260</v>
      </c>
      <c r="T55" s="13" t="s">
        <v>404</v>
      </c>
      <c r="W55" s="13">
        <v>10000</v>
      </c>
      <c r="X55" s="13">
        <v>1.2</v>
      </c>
    </row>
    <row r="56" spans="1:24" x14ac:dyDescent="0.35">
      <c r="A56" s="12"/>
      <c r="B56" s="12"/>
      <c r="G56" s="12"/>
      <c r="H56" s="12"/>
      <c r="R56" s="13" t="s">
        <v>381</v>
      </c>
      <c r="S56" s="11">
        <f>R48-R41</f>
        <v>240</v>
      </c>
      <c r="T56" s="13" t="s">
        <v>405</v>
      </c>
      <c r="W56" s="13">
        <v>20000</v>
      </c>
      <c r="X56" s="13">
        <v>1.1000000000000001</v>
      </c>
    </row>
    <row r="57" spans="1:24" x14ac:dyDescent="0.35">
      <c r="A57" s="13"/>
      <c r="B57" s="13"/>
      <c r="G57" s="13"/>
      <c r="H57" s="13"/>
      <c r="R57" s="13" t="s">
        <v>406</v>
      </c>
      <c r="S57">
        <f>S56/R33*100</f>
        <v>22.857142857142858</v>
      </c>
      <c r="T57" s="13" t="s">
        <v>407</v>
      </c>
      <c r="W57" s="13">
        <v>40000</v>
      </c>
      <c r="X57" s="13">
        <v>1</v>
      </c>
    </row>
    <row r="58" spans="1:24" x14ac:dyDescent="0.35">
      <c r="A58" s="13"/>
      <c r="B58" s="13"/>
      <c r="G58" s="13"/>
      <c r="H58" s="13"/>
      <c r="R58" s="13" t="s">
        <v>408</v>
      </c>
      <c r="S58">
        <f>S56/R48*100</f>
        <v>16</v>
      </c>
      <c r="T58" s="13" t="s">
        <v>409</v>
      </c>
      <c r="W58" s="13">
        <v>80000</v>
      </c>
      <c r="X58" s="13">
        <v>0.9</v>
      </c>
    </row>
    <row r="59" spans="1:24" x14ac:dyDescent="0.35">
      <c r="A59" s="13"/>
      <c r="B59" s="13"/>
      <c r="G59" s="13"/>
      <c r="H59" s="13"/>
      <c r="R59" t="s">
        <v>412</v>
      </c>
      <c r="S59">
        <f>S56/S20</f>
        <v>0.24</v>
      </c>
    </row>
    <row r="60" spans="1:24" x14ac:dyDescent="0.35">
      <c r="A60" s="13"/>
      <c r="B60" s="13"/>
      <c r="G60" s="13"/>
      <c r="H60" s="13"/>
    </row>
    <row r="61" spans="1:24" x14ac:dyDescent="0.35">
      <c r="A61" s="13"/>
      <c r="B61" s="13"/>
      <c r="G61" s="13"/>
      <c r="H61" s="13"/>
    </row>
    <row r="62" spans="1:24" x14ac:dyDescent="0.35">
      <c r="A62" s="13"/>
      <c r="B62" s="13"/>
      <c r="G62" s="13"/>
      <c r="H62" s="13"/>
    </row>
    <row r="63" spans="1:24" x14ac:dyDescent="0.35">
      <c r="G63" s="13"/>
      <c r="H63" s="13"/>
      <c r="Q63" s="17" t="s">
        <v>424</v>
      </c>
      <c r="S63" s="1" t="s">
        <v>375</v>
      </c>
      <c r="T63" s="1" t="s">
        <v>418</v>
      </c>
    </row>
    <row r="64" spans="1:24" x14ac:dyDescent="0.35">
      <c r="B64" s="14"/>
      <c r="G64" s="13"/>
      <c r="H64" s="13"/>
      <c r="R64" t="s">
        <v>415</v>
      </c>
      <c r="S64">
        <v>0.05</v>
      </c>
      <c r="T64">
        <f>S64*R33</f>
        <v>52.5</v>
      </c>
    </row>
    <row r="65" spans="7:20" x14ac:dyDescent="0.35">
      <c r="G65" s="13"/>
      <c r="H65" s="13"/>
      <c r="R65" t="s">
        <v>416</v>
      </c>
      <c r="S65">
        <v>0.15</v>
      </c>
      <c r="T65">
        <f>S65*R33</f>
        <v>157.5</v>
      </c>
    </row>
    <row r="66" spans="7:20" x14ac:dyDescent="0.35">
      <c r="G66" s="13"/>
      <c r="H66" s="13"/>
      <c r="R66" t="s">
        <v>417</v>
      </c>
      <c r="S66">
        <v>80</v>
      </c>
      <c r="T66">
        <f>80*S21</f>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Matthijs van der Velden</dc:creator>
  <cp:lastModifiedBy>Matthijs van der Velden</cp:lastModifiedBy>
  <dcterms:created xsi:type="dcterms:W3CDTF">2026-01-02T18:47:34Z</dcterms:created>
  <dcterms:modified xsi:type="dcterms:W3CDTF">2026-03-23T05:51:03Z</dcterms:modified>
</cp:coreProperties>
</file>