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9260" windowHeight="59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Sheet1!$A$1:$H$52</definedName>
  </definedNames>
  <calcPr calcId="124519"/>
</workbook>
</file>

<file path=xl/calcChain.xml><?xml version="1.0" encoding="utf-8"?>
<calcChain xmlns="http://schemas.openxmlformats.org/spreadsheetml/2006/main">
  <c r="I29" i="1"/>
  <c r="I28"/>
  <c r="I27"/>
  <c r="I26"/>
  <c r="I25"/>
  <c r="I24"/>
  <c r="I23"/>
  <c r="I22"/>
  <c r="I30" s="1"/>
  <c r="I21"/>
  <c r="H28"/>
  <c r="H29"/>
  <c r="H27"/>
  <c r="H26"/>
  <c r="H25"/>
  <c r="H24"/>
  <c r="H23"/>
  <c r="H22"/>
  <c r="H21"/>
  <c r="H30" s="1"/>
  <c r="E30"/>
  <c r="G29" l="1"/>
  <c r="G28"/>
  <c r="G27"/>
  <c r="G26"/>
  <c r="G25"/>
  <c r="G24"/>
  <c r="G23"/>
  <c r="G22"/>
  <c r="G21"/>
  <c r="G30" l="1"/>
  <c r="G31" s="1"/>
  <c r="G32" s="1"/>
  <c r="G35" s="1"/>
</calcChain>
</file>

<file path=xl/sharedStrings.xml><?xml version="1.0" encoding="utf-8"?>
<sst xmlns="http://schemas.openxmlformats.org/spreadsheetml/2006/main" count="69" uniqueCount="65">
  <si>
    <t>PIMENT ROUGE</t>
  </si>
  <si>
    <t>PT. Cahaya Merah Bali</t>
  </si>
  <si>
    <t>LIGHTING  COLLECTION</t>
  </si>
  <si>
    <t xml:space="preserve">Jln Serangan 3 </t>
  </si>
  <si>
    <t>Br. Pengubengan Kauh</t>
  </si>
  <si>
    <t>Kerobokan- Kuta - Bali</t>
  </si>
  <si>
    <t>Tel       : 62.361.847.6118/6119</t>
  </si>
  <si>
    <t>Fax      : 62.361.847.6120</t>
  </si>
  <si>
    <t xml:space="preserve">E-mail : pimentsales@pimentrougelighting.com </t>
  </si>
  <si>
    <t>reception</t>
  </si>
  <si>
    <t>NAME</t>
  </si>
  <si>
    <t>PICTURE</t>
  </si>
  <si>
    <t>FINISH</t>
  </si>
  <si>
    <t>LAMPSHADE</t>
  </si>
  <si>
    <t>QTY</t>
  </si>
  <si>
    <t>UNIT PRICE</t>
  </si>
  <si>
    <t>AMOUNT</t>
  </si>
  <si>
    <t>(IDR)</t>
  </si>
  <si>
    <t>TOTAL</t>
  </si>
  <si>
    <t>DISCOUNT</t>
  </si>
  <si>
    <t xml:space="preserve">TOTAL AFTER DISCOUNT </t>
  </si>
  <si>
    <t>IDR ACCOUNT</t>
  </si>
  <si>
    <t>Maybank</t>
  </si>
  <si>
    <t>Kerobokan - Bali</t>
  </si>
  <si>
    <t>Beneficiary name: Claire Guillot or Kenneth Prud’Homme</t>
  </si>
  <si>
    <t>Acc: 8111500226</t>
  </si>
  <si>
    <t>Swift code: IBBKIDJA</t>
  </si>
  <si>
    <t>Conditions of payment:</t>
  </si>
  <si>
    <t xml:space="preserve">     - 50% deposit before production starts</t>
  </si>
  <si>
    <t xml:space="preserve">     - Balance payment at delivery time</t>
  </si>
  <si>
    <t xml:space="preserve">     - When production is finished, the client has 2 weeks to pick up the goods.</t>
  </si>
  <si>
    <t xml:space="preserve">        Passed this time, 'Piment will charge Rp.50.000/day for storage.</t>
  </si>
  <si>
    <t xml:space="preserve">     - No goods will be dispatched until final payment received</t>
  </si>
  <si>
    <t xml:space="preserve">     - If payment is done by transfer, there is a fee of $ 35 by transfer (Bank Fee)</t>
  </si>
  <si>
    <r>
      <t xml:space="preserve">     - This quotation is valid only for </t>
    </r>
    <r>
      <rPr>
        <b/>
        <sz val="12"/>
        <rFont val="Calibri"/>
        <family val="2"/>
      </rPr>
      <t>30 DAYS (ONE MONTH)</t>
    </r>
  </si>
  <si>
    <t>Bali, April 5th 2016</t>
  </si>
  <si>
    <t>Buyer : Rodney Hunter</t>
  </si>
  <si>
    <t>Address : 531 Ramona Ave</t>
  </si>
  <si>
    <t>Monterey CA 93940</t>
  </si>
  <si>
    <t>email : rodneyhunter@sbcglobal.net</t>
  </si>
  <si>
    <t>www. Rodneyhunter.com</t>
  </si>
  <si>
    <t>Hp. 082136141920</t>
  </si>
  <si>
    <t>US Electrical Standard</t>
  </si>
  <si>
    <t>Diva Shell</t>
  </si>
  <si>
    <t>Porto Lidi M</t>
  </si>
  <si>
    <t xml:space="preserve">Production Time: 3 weeks upon deposit </t>
  </si>
  <si>
    <t>Frame Teak Large</t>
  </si>
  <si>
    <t>Frame Teak Long</t>
  </si>
  <si>
    <t>Kayu Teak Natural</t>
  </si>
  <si>
    <t>Kayu Teak White Wash</t>
  </si>
  <si>
    <t>Creta</t>
  </si>
  <si>
    <t>Birdy</t>
  </si>
  <si>
    <t>Linen Pt. Brown</t>
  </si>
  <si>
    <t>Moka</t>
  </si>
  <si>
    <t>Metis</t>
  </si>
  <si>
    <t>Cream</t>
  </si>
  <si>
    <t>Caramel</t>
  </si>
  <si>
    <t>Cappuccino</t>
  </si>
  <si>
    <t>Samira Long</t>
  </si>
  <si>
    <t xml:space="preserve">Cost Transport </t>
  </si>
  <si>
    <t>Wood Frame</t>
  </si>
  <si>
    <t xml:space="preserve">Paid By Cards 5.04.2016 TOTAL  All </t>
  </si>
  <si>
    <t xml:space="preserve">INVOICE </t>
  </si>
  <si>
    <t>NETT/KG</t>
  </si>
  <si>
    <t>VOL/M3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</si>
</sst>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4"/>
      <name val="Calibri"/>
      <family val="2"/>
    </font>
    <font>
      <sz val="11"/>
      <name val="Calibri"/>
      <family val="2"/>
    </font>
    <font>
      <sz val="12"/>
      <color indexed="10"/>
      <name val="Calibri"/>
      <family val="2"/>
    </font>
    <font>
      <sz val="12"/>
      <color rgb="FFFF0000"/>
      <name val="Calibri"/>
      <family val="2"/>
    </font>
    <font>
      <b/>
      <u/>
      <sz val="12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b/>
      <sz val="12"/>
      <color indexed="10"/>
      <name val="Calibri"/>
      <family val="2"/>
    </font>
    <font>
      <b/>
      <sz val="12"/>
      <name val="Calibri"/>
      <family val="2"/>
      <scheme val="minor"/>
    </font>
    <font>
      <b/>
      <u/>
      <sz val="10"/>
      <name val="Helvetica LT Std"/>
      <family val="2"/>
    </font>
    <font>
      <sz val="12"/>
      <name val="Helvetica LT Std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66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15" fontId="4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7" fillId="0" borderId="0" xfId="0" applyFont="1" applyFill="1"/>
    <xf numFmtId="0" fontId="7" fillId="0" borderId="0" xfId="0" applyFont="1"/>
    <xf numFmtId="0" fontId="9" fillId="0" borderId="0" xfId="0" applyFont="1" applyAlignment="1">
      <alignment horizontal="center"/>
    </xf>
    <xf numFmtId="43" fontId="4" fillId="2" borderId="1" xfId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43" fontId="4" fillId="2" borderId="2" xfId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0" fontId="4" fillId="3" borderId="2" xfId="0" applyFont="1" applyFill="1" applyBorder="1" applyAlignment="1">
      <alignment horizontal="center"/>
    </xf>
    <xf numFmtId="0" fontId="11" fillId="0" borderId="0" xfId="2" applyFont="1"/>
    <xf numFmtId="0" fontId="11" fillId="0" borderId="2" xfId="1" applyNumberFormat="1" applyFont="1" applyBorder="1" applyAlignment="1">
      <alignment horizontal="center"/>
    </xf>
    <xf numFmtId="43" fontId="11" fillId="0" borderId="2" xfId="1" applyFont="1" applyBorder="1" applyAlignment="1">
      <alignment horizontal="center"/>
    </xf>
    <xf numFmtId="164" fontId="12" fillId="0" borderId="4" xfId="1" applyNumberFormat="1" applyFont="1" applyBorder="1"/>
    <xf numFmtId="0" fontId="11" fillId="4" borderId="5" xfId="2" applyFont="1" applyFill="1" applyBorder="1" applyAlignment="1"/>
    <xf numFmtId="9" fontId="11" fillId="4" borderId="7" xfId="2" applyNumberFormat="1" applyFont="1" applyFill="1" applyBorder="1" applyAlignment="1"/>
    <xf numFmtId="43" fontId="11" fillId="4" borderId="6" xfId="1" applyFont="1" applyFill="1" applyBorder="1" applyAlignment="1"/>
    <xf numFmtId="164" fontId="11" fillId="4" borderId="2" xfId="1" applyNumberFormat="1" applyFont="1" applyFill="1" applyBorder="1" applyAlignment="1">
      <alignment horizontal="center"/>
    </xf>
    <xf numFmtId="0" fontId="11" fillId="0" borderId="5" xfId="2" applyFont="1" applyBorder="1" applyAlignment="1">
      <alignment horizontal="right"/>
    </xf>
    <xf numFmtId="0" fontId="11" fillId="0" borderId="7" xfId="2" applyFont="1" applyBorder="1" applyAlignment="1">
      <alignment horizontal="right"/>
    </xf>
    <xf numFmtId="0" fontId="11" fillId="0" borderId="6" xfId="2" applyFont="1" applyBorder="1" applyAlignment="1">
      <alignment horizontal="right"/>
    </xf>
    <xf numFmtId="164" fontId="11" fillId="0" borderId="2" xfId="1" applyNumberFormat="1" applyFont="1" applyBorder="1" applyAlignment="1">
      <alignment horizontal="center"/>
    </xf>
    <xf numFmtId="164" fontId="13" fillId="0" borderId="4" xfId="1" applyNumberFormat="1" applyFont="1" applyBorder="1" applyAlignment="1">
      <alignment horizontal="center" vertical="center"/>
    </xf>
    <xf numFmtId="0" fontId="11" fillId="0" borderId="0" xfId="2" applyFont="1" applyBorder="1" applyAlignment="1">
      <alignment horizontal="right"/>
    </xf>
    <xf numFmtId="164" fontId="11" fillId="0" borderId="0" xfId="1" applyNumberFormat="1" applyFont="1" applyBorder="1" applyAlignment="1">
      <alignment horizontal="center"/>
    </xf>
    <xf numFmtId="0" fontId="14" fillId="0" borderId="0" xfId="0" applyFont="1"/>
    <xf numFmtId="0" fontId="7" fillId="0" borderId="0" xfId="2" applyFont="1"/>
    <xf numFmtId="0" fontId="15" fillId="0" borderId="0" xfId="0" applyFont="1"/>
    <xf numFmtId="0" fontId="4" fillId="0" borderId="0" xfId="2" applyFont="1"/>
    <xf numFmtId="0" fontId="9" fillId="0" borderId="0" xfId="2" applyFont="1"/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64" fontId="4" fillId="3" borderId="3" xfId="1" applyNumberFormat="1" applyFont="1" applyFill="1" applyBorder="1" applyAlignment="1">
      <alignment horizontal="center" vertical="center"/>
    </xf>
    <xf numFmtId="43" fontId="0" fillId="0" borderId="0" xfId="1" applyFont="1"/>
    <xf numFmtId="43" fontId="0" fillId="0" borderId="4" xfId="1" applyFont="1" applyBorder="1"/>
    <xf numFmtId="43" fontId="16" fillId="0" borderId="4" xfId="1" applyFont="1" applyBorder="1"/>
    <xf numFmtId="0" fontId="0" fillId="0" borderId="4" xfId="0" applyBorder="1"/>
    <xf numFmtId="0" fontId="16" fillId="0" borderId="4" xfId="0" applyFont="1" applyBorder="1"/>
    <xf numFmtId="0" fontId="11" fillId="0" borderId="5" xfId="2" applyFont="1" applyBorder="1" applyAlignment="1">
      <alignment horizontal="right"/>
    </xf>
    <xf numFmtId="0" fontId="11" fillId="0" borderId="7" xfId="2" applyFont="1" applyBorder="1" applyAlignment="1">
      <alignment horizontal="right"/>
    </xf>
    <xf numFmtId="0" fontId="11" fillId="0" borderId="6" xfId="2" applyFont="1" applyBorder="1" applyAlignment="1">
      <alignment horizontal="righ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1" fillId="0" borderId="5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_Beng-a Beng Delivery at 24.02.06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20</xdr:row>
      <xdr:rowOff>19050</xdr:rowOff>
    </xdr:from>
    <xdr:to>
      <xdr:col>1</xdr:col>
      <xdr:colOff>634339</xdr:colOff>
      <xdr:row>21</xdr:row>
      <xdr:rowOff>0</xdr:rowOff>
    </xdr:to>
    <xdr:pic>
      <xdr:nvPicPr>
        <xdr:cNvPr id="2" name="Picture 1" descr="diva shell new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6325" y="4352925"/>
          <a:ext cx="605764" cy="9048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21</xdr:row>
      <xdr:rowOff>19050</xdr:rowOff>
    </xdr:from>
    <xdr:to>
      <xdr:col>1</xdr:col>
      <xdr:colOff>628650</xdr:colOff>
      <xdr:row>21</xdr:row>
      <xdr:rowOff>915889</xdr:rowOff>
    </xdr:to>
    <xdr:pic>
      <xdr:nvPicPr>
        <xdr:cNvPr id="3" name="Picture 2" descr="Porto lidi M natura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6325" y="5276850"/>
          <a:ext cx="600075" cy="89683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22</xdr:row>
      <xdr:rowOff>19050</xdr:rowOff>
    </xdr:from>
    <xdr:to>
      <xdr:col>1</xdr:col>
      <xdr:colOff>635231</xdr:colOff>
      <xdr:row>22</xdr:row>
      <xdr:rowOff>904875</xdr:rowOff>
    </xdr:to>
    <xdr:pic>
      <xdr:nvPicPr>
        <xdr:cNvPr id="7" name="Picture 6" descr="Frame teak natural large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6325" y="7077075"/>
          <a:ext cx="606656" cy="8858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</xdr:row>
      <xdr:rowOff>19050</xdr:rowOff>
    </xdr:from>
    <xdr:to>
      <xdr:col>1</xdr:col>
      <xdr:colOff>595284</xdr:colOff>
      <xdr:row>23</xdr:row>
      <xdr:rowOff>809625</xdr:rowOff>
    </xdr:to>
    <xdr:pic>
      <xdr:nvPicPr>
        <xdr:cNvPr id="8" name="Picture 7" descr="Frame teak Natural long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4425" y="7991475"/>
          <a:ext cx="528609" cy="79057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24</xdr:row>
      <xdr:rowOff>28575</xdr:rowOff>
    </xdr:from>
    <xdr:to>
      <xdr:col>1</xdr:col>
      <xdr:colOff>647700</xdr:colOff>
      <xdr:row>24</xdr:row>
      <xdr:rowOff>809625</xdr:rowOff>
    </xdr:to>
    <xdr:pic>
      <xdr:nvPicPr>
        <xdr:cNvPr id="9" name="Picture 8" descr="kayu teak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5375" y="9925050"/>
          <a:ext cx="600075" cy="781050"/>
        </a:xfrm>
        <a:prstGeom prst="rect">
          <a:avLst/>
        </a:prstGeom>
      </xdr:spPr>
    </xdr:pic>
    <xdr:clientData/>
  </xdr:twoCellAnchor>
  <xdr:twoCellAnchor editAs="oneCell">
    <xdr:from>
      <xdr:col>1</xdr:col>
      <xdr:colOff>45226</xdr:colOff>
      <xdr:row>25</xdr:row>
      <xdr:rowOff>26175</xdr:rowOff>
    </xdr:from>
    <xdr:to>
      <xdr:col>1</xdr:col>
      <xdr:colOff>619126</xdr:colOff>
      <xdr:row>25</xdr:row>
      <xdr:rowOff>889564</xdr:rowOff>
    </xdr:to>
    <xdr:pic>
      <xdr:nvPicPr>
        <xdr:cNvPr id="10" name="Picture 9" descr="kayu-teak-new.jp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2976" y="10998975"/>
          <a:ext cx="573900" cy="86338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</xdr:colOff>
      <xdr:row>27</xdr:row>
      <xdr:rowOff>85725</xdr:rowOff>
    </xdr:from>
    <xdr:to>
      <xdr:col>1</xdr:col>
      <xdr:colOff>627339</xdr:colOff>
      <xdr:row>27</xdr:row>
      <xdr:rowOff>981075</xdr:rowOff>
    </xdr:to>
    <xdr:pic>
      <xdr:nvPicPr>
        <xdr:cNvPr id="11" name="Picture 10" descr="Creta.jp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6324" y="12820650"/>
          <a:ext cx="598765" cy="89535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28</xdr:row>
      <xdr:rowOff>57150</xdr:rowOff>
    </xdr:from>
    <xdr:to>
      <xdr:col>1</xdr:col>
      <xdr:colOff>601709</xdr:colOff>
      <xdr:row>28</xdr:row>
      <xdr:rowOff>885825</xdr:rowOff>
    </xdr:to>
    <xdr:pic>
      <xdr:nvPicPr>
        <xdr:cNvPr id="12" name="Picture 11" descr="Birdy.JP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95375" y="13868400"/>
          <a:ext cx="554084" cy="82867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26</xdr:row>
      <xdr:rowOff>114301</xdr:rowOff>
    </xdr:from>
    <xdr:to>
      <xdr:col>1</xdr:col>
      <xdr:colOff>600076</xdr:colOff>
      <xdr:row>26</xdr:row>
      <xdr:rowOff>940749</xdr:rowOff>
    </xdr:to>
    <xdr:pic>
      <xdr:nvPicPr>
        <xdr:cNvPr id="13" name="Picture 12" descr="Samira Long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095376" y="10696576"/>
          <a:ext cx="552450" cy="826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2"/>
  <sheetViews>
    <sheetView tabSelected="1" workbookViewId="0">
      <selection activeCell="J13" sqref="J13"/>
    </sheetView>
  </sheetViews>
  <sheetFormatPr defaultRowHeight="15"/>
  <cols>
    <col min="1" max="1" width="15.7109375" customWidth="1"/>
    <col min="2" max="2" width="10.140625" customWidth="1"/>
    <col min="3" max="4" width="15.7109375" customWidth="1"/>
    <col min="5" max="5" width="5.7109375" customWidth="1"/>
    <col min="6" max="7" width="15.7109375" customWidth="1"/>
    <col min="8" max="8" width="9.140625" style="47"/>
  </cols>
  <sheetData>
    <row r="1" spans="1:7" ht="28.5">
      <c r="A1" s="1" t="s">
        <v>0</v>
      </c>
      <c r="B1" s="2"/>
      <c r="C1" s="3"/>
      <c r="D1" s="4"/>
      <c r="E1" s="3"/>
      <c r="F1" s="3"/>
      <c r="G1" s="3"/>
    </row>
    <row r="2" spans="1:7" ht="28.5">
      <c r="A2" s="5" t="s">
        <v>1</v>
      </c>
      <c r="B2" s="2"/>
      <c r="C2" s="3"/>
      <c r="D2" s="4"/>
      <c r="E2" s="3"/>
      <c r="F2" s="3"/>
      <c r="G2" s="3"/>
    </row>
    <row r="3" spans="1:7" ht="15.75">
      <c r="A3" s="6" t="s">
        <v>2</v>
      </c>
      <c r="B3" s="6"/>
      <c r="C3" s="3"/>
      <c r="D3" s="4"/>
      <c r="E3" s="3"/>
      <c r="F3" s="3"/>
      <c r="G3" s="3"/>
    </row>
    <row r="4" spans="1:7" ht="15.75">
      <c r="A4" s="6" t="s">
        <v>3</v>
      </c>
      <c r="B4" s="6"/>
      <c r="C4" s="3"/>
      <c r="D4" s="4"/>
      <c r="E4" s="3"/>
      <c r="F4" s="3"/>
      <c r="G4" s="3"/>
    </row>
    <row r="5" spans="1:7" ht="15.75">
      <c r="A5" s="6" t="s">
        <v>4</v>
      </c>
      <c r="B5" s="6"/>
      <c r="C5" s="55"/>
      <c r="D5" s="55"/>
      <c r="E5" s="3"/>
      <c r="F5" s="3"/>
      <c r="G5" s="3"/>
    </row>
    <row r="6" spans="1:7" ht="15.75">
      <c r="A6" s="6" t="s">
        <v>5</v>
      </c>
      <c r="B6" s="6"/>
      <c r="C6" s="6"/>
      <c r="D6" s="3"/>
      <c r="E6" s="7" t="s">
        <v>35</v>
      </c>
      <c r="F6" s="8"/>
      <c r="G6" s="3"/>
    </row>
    <row r="7" spans="1:7" ht="15.75">
      <c r="A7" s="4" t="s">
        <v>6</v>
      </c>
      <c r="B7" s="4"/>
      <c r="C7" s="4"/>
      <c r="D7" s="4"/>
      <c r="E7" s="55" t="s">
        <v>36</v>
      </c>
      <c r="F7" s="55"/>
      <c r="G7" s="55"/>
    </row>
    <row r="8" spans="1:7" ht="15.75">
      <c r="A8" s="9" t="s">
        <v>7</v>
      </c>
      <c r="B8" s="9"/>
      <c r="C8" s="9"/>
      <c r="D8" s="4"/>
      <c r="E8" s="8" t="s">
        <v>37</v>
      </c>
      <c r="F8" s="8"/>
      <c r="G8" s="9"/>
    </row>
    <row r="9" spans="1:7" ht="15.75">
      <c r="A9" s="4" t="s">
        <v>8</v>
      </c>
      <c r="B9" s="9"/>
      <c r="C9" s="4"/>
      <c r="D9" s="8"/>
      <c r="E9" s="8" t="s">
        <v>38</v>
      </c>
      <c r="F9" s="8"/>
      <c r="G9" s="9"/>
    </row>
    <row r="10" spans="1:7" ht="15.75">
      <c r="A10" s="4"/>
      <c r="B10" s="9"/>
      <c r="C10" s="4"/>
      <c r="D10" s="8"/>
      <c r="E10" s="8" t="s">
        <v>39</v>
      </c>
      <c r="F10" s="8"/>
      <c r="G10" s="9"/>
    </row>
    <row r="11" spans="1:7" ht="15.75">
      <c r="A11" s="4"/>
      <c r="B11" s="9"/>
      <c r="C11" s="4"/>
      <c r="D11" s="8"/>
      <c r="E11" s="8" t="s">
        <v>40</v>
      </c>
      <c r="F11" s="8"/>
      <c r="G11" s="9"/>
    </row>
    <row r="12" spans="1:7" ht="15.75">
      <c r="A12" s="3"/>
      <c r="B12" s="4"/>
      <c r="C12" s="10"/>
      <c r="D12" s="4"/>
      <c r="E12" s="4" t="s">
        <v>41</v>
      </c>
      <c r="F12" s="3"/>
      <c r="G12" s="3"/>
    </row>
    <row r="13" spans="1:7" ht="15.75">
      <c r="A13" s="3"/>
      <c r="B13" s="4"/>
      <c r="C13" s="10"/>
      <c r="D13" s="4"/>
      <c r="E13" s="3"/>
      <c r="F13" s="3"/>
      <c r="G13" s="3"/>
    </row>
    <row r="14" spans="1:7" ht="15.75">
      <c r="A14" s="3"/>
      <c r="B14" s="4"/>
      <c r="C14" s="10"/>
      <c r="D14" s="4"/>
      <c r="E14" s="3"/>
      <c r="F14" s="3"/>
      <c r="G14" s="3"/>
    </row>
    <row r="15" spans="1:7" ht="15.75">
      <c r="A15" s="11" t="s">
        <v>42</v>
      </c>
      <c r="B15" s="4"/>
      <c r="C15" s="4"/>
      <c r="D15" s="4"/>
      <c r="E15" s="56" t="s">
        <v>45</v>
      </c>
      <c r="F15" s="57"/>
      <c r="G15" s="57"/>
    </row>
    <row r="16" spans="1:7" ht="15.75">
      <c r="A16" s="12"/>
      <c r="B16" s="12"/>
      <c r="C16" s="12"/>
      <c r="D16" s="12"/>
      <c r="E16" s="57" t="s">
        <v>9</v>
      </c>
      <c r="F16" s="58"/>
      <c r="G16" s="3"/>
    </row>
    <row r="17" spans="1:9" ht="15.75">
      <c r="A17" s="59" t="s">
        <v>62</v>
      </c>
      <c r="B17" s="59"/>
      <c r="C17" s="59"/>
      <c r="D17" s="59"/>
      <c r="E17" s="59"/>
      <c r="F17" s="59"/>
      <c r="G17" s="59"/>
      <c r="H17" s="59"/>
      <c r="I17" s="59"/>
    </row>
    <row r="18" spans="1:9" ht="16.5" thickBot="1">
      <c r="A18" s="4"/>
      <c r="B18" s="4"/>
      <c r="C18" s="4"/>
      <c r="D18" s="4"/>
      <c r="E18" s="4"/>
      <c r="F18" s="4"/>
      <c r="G18" s="3"/>
    </row>
    <row r="19" spans="1:9" ht="15.75" customHeight="1">
      <c r="A19" s="64" t="s">
        <v>10</v>
      </c>
      <c r="B19" s="64" t="s">
        <v>11</v>
      </c>
      <c r="C19" s="64" t="s">
        <v>12</v>
      </c>
      <c r="D19" s="64" t="s">
        <v>13</v>
      </c>
      <c r="E19" s="64" t="s">
        <v>14</v>
      </c>
      <c r="F19" s="13" t="s">
        <v>15</v>
      </c>
      <c r="G19" s="14" t="s">
        <v>16</v>
      </c>
      <c r="H19" s="62" t="s">
        <v>64</v>
      </c>
      <c r="I19" s="62" t="s">
        <v>63</v>
      </c>
    </row>
    <row r="20" spans="1:9" ht="15.75">
      <c r="A20" s="65"/>
      <c r="B20" s="65"/>
      <c r="C20" s="65"/>
      <c r="D20" s="65"/>
      <c r="E20" s="65"/>
      <c r="F20" s="15" t="s">
        <v>17</v>
      </c>
      <c r="G20" s="15" t="s">
        <v>17</v>
      </c>
      <c r="H20" s="63"/>
      <c r="I20" s="63"/>
    </row>
    <row r="21" spans="1:9" ht="72.75" customHeight="1">
      <c r="A21" s="16" t="s">
        <v>43</v>
      </c>
      <c r="B21" s="17"/>
      <c r="C21" s="17"/>
      <c r="D21" s="16" t="s">
        <v>52</v>
      </c>
      <c r="E21" s="17">
        <v>4</v>
      </c>
      <c r="F21" s="46">
        <v>1520000</v>
      </c>
      <c r="G21" s="18">
        <f>E21*F21</f>
        <v>6080000</v>
      </c>
      <c r="H21" s="48">
        <f>(41*41*49/1000000)*E21</f>
        <v>0.32947599999999999</v>
      </c>
      <c r="I21" s="50">
        <f>3.33*E21</f>
        <v>13.32</v>
      </c>
    </row>
    <row r="22" spans="1:9" ht="72.75" customHeight="1">
      <c r="A22" s="16" t="s">
        <v>44</v>
      </c>
      <c r="B22" s="17"/>
      <c r="C22" s="17"/>
      <c r="D22" s="16" t="s">
        <v>53</v>
      </c>
      <c r="E22" s="17">
        <v>6</v>
      </c>
      <c r="F22" s="46">
        <v>1350000</v>
      </c>
      <c r="G22" s="18">
        <f t="shared" ref="G22:G29" si="0">E22*F22</f>
        <v>8100000</v>
      </c>
      <c r="H22" s="48">
        <f>(53*28*53/1000000)*E22</f>
        <v>0.471912</v>
      </c>
      <c r="I22" s="50">
        <f>0.7*E22</f>
        <v>4.1999999999999993</v>
      </c>
    </row>
    <row r="23" spans="1:9" ht="72" customHeight="1">
      <c r="A23" s="19" t="s">
        <v>46</v>
      </c>
      <c r="B23" s="19"/>
      <c r="C23" s="17"/>
      <c r="D23" s="16" t="s">
        <v>54</v>
      </c>
      <c r="E23" s="17">
        <v>4</v>
      </c>
      <c r="F23" s="46">
        <v>1235000</v>
      </c>
      <c r="G23" s="18">
        <f t="shared" si="0"/>
        <v>4940000</v>
      </c>
      <c r="H23" s="48">
        <f>(43*20*36/1000000)*E23</f>
        <v>0.12384000000000001</v>
      </c>
      <c r="I23" s="50">
        <f>2.3*E23</f>
        <v>9.1999999999999993</v>
      </c>
    </row>
    <row r="24" spans="1:9" ht="66.75" customHeight="1">
      <c r="A24" s="19" t="s">
        <v>47</v>
      </c>
      <c r="B24" s="19"/>
      <c r="C24" s="17"/>
      <c r="D24" s="16" t="s">
        <v>53</v>
      </c>
      <c r="E24" s="17">
        <v>4</v>
      </c>
      <c r="F24" s="46">
        <v>1235000</v>
      </c>
      <c r="G24" s="18">
        <f t="shared" si="0"/>
        <v>4940000</v>
      </c>
      <c r="H24" s="48">
        <f>(43*20*36/1000000)*E24</f>
        <v>0.12384000000000001</v>
      </c>
      <c r="I24" s="50">
        <f>2.3*E24</f>
        <v>9.1999999999999993</v>
      </c>
    </row>
    <row r="25" spans="1:9" ht="67.5" customHeight="1">
      <c r="A25" s="16" t="s">
        <v>48</v>
      </c>
      <c r="B25" s="17"/>
      <c r="C25" s="17"/>
      <c r="D25" s="16" t="s">
        <v>55</v>
      </c>
      <c r="E25" s="17">
        <v>4</v>
      </c>
      <c r="F25" s="46">
        <v>1310000</v>
      </c>
      <c r="G25" s="18">
        <f t="shared" si="0"/>
        <v>5240000</v>
      </c>
      <c r="H25" s="48">
        <f>(54*28*36/1000000)*E25</f>
        <v>0.217728</v>
      </c>
      <c r="I25" s="50">
        <f>2.8*E25</f>
        <v>11.2</v>
      </c>
    </row>
    <row r="26" spans="1:9" ht="71.25" customHeight="1">
      <c r="A26" s="16" t="s">
        <v>49</v>
      </c>
      <c r="B26" s="19"/>
      <c r="C26" s="17"/>
      <c r="D26" s="16" t="s">
        <v>56</v>
      </c>
      <c r="E26" s="17">
        <v>4</v>
      </c>
      <c r="F26" s="46">
        <v>1310000</v>
      </c>
      <c r="G26" s="18">
        <f t="shared" si="0"/>
        <v>5240000</v>
      </c>
      <c r="H26" s="48">
        <f>(54*28*36/1000000)*E26</f>
        <v>0.217728</v>
      </c>
      <c r="I26" s="50">
        <f>2.8*E26</f>
        <v>11.2</v>
      </c>
    </row>
    <row r="27" spans="1:9" ht="84.95" customHeight="1">
      <c r="A27" s="44" t="s">
        <v>58</v>
      </c>
      <c r="B27" s="20"/>
      <c r="C27" s="21"/>
      <c r="D27" s="44" t="s">
        <v>52</v>
      </c>
      <c r="E27" s="45">
        <v>4</v>
      </c>
      <c r="F27" s="46">
        <v>1375000</v>
      </c>
      <c r="G27" s="18">
        <f t="shared" si="0"/>
        <v>5500000</v>
      </c>
      <c r="H27" s="48">
        <f>(43*18*45/1000000)*E27</f>
        <v>0.13932</v>
      </c>
      <c r="I27" s="50">
        <f>1.9*E27</f>
        <v>7.6</v>
      </c>
    </row>
    <row r="28" spans="1:9" ht="84.95" customHeight="1">
      <c r="A28" s="44" t="s">
        <v>50</v>
      </c>
      <c r="B28" s="22"/>
      <c r="C28" s="23"/>
      <c r="D28" s="44" t="s">
        <v>52</v>
      </c>
      <c r="E28" s="17">
        <v>4</v>
      </c>
      <c r="F28" s="46">
        <v>1230000</v>
      </c>
      <c r="G28" s="18">
        <f t="shared" si="0"/>
        <v>4920000</v>
      </c>
      <c r="H28" s="48">
        <f>(52*19*31/1000000)*E28+ (38*17*31/1000000)*E28</f>
        <v>0.20261599999999999</v>
      </c>
      <c r="I28" s="50">
        <f>6.1*E28</f>
        <v>24.4</v>
      </c>
    </row>
    <row r="29" spans="1:9" ht="84.95" customHeight="1">
      <c r="A29" s="44" t="s">
        <v>51</v>
      </c>
      <c r="B29" s="22"/>
      <c r="C29" s="23"/>
      <c r="D29" s="44" t="s">
        <v>57</v>
      </c>
      <c r="E29" s="17">
        <v>4</v>
      </c>
      <c r="F29" s="46">
        <v>1095000</v>
      </c>
      <c r="G29" s="18">
        <f t="shared" si="0"/>
        <v>4380000</v>
      </c>
      <c r="H29" s="48">
        <f>(34*18*35/1000000)*E29</f>
        <v>8.5680000000000006E-2</v>
      </c>
      <c r="I29" s="50">
        <f>1*E29</f>
        <v>4</v>
      </c>
    </row>
    <row r="30" spans="1:9" ht="15.75">
      <c r="A30" s="24"/>
      <c r="B30" s="24"/>
      <c r="C30" s="60" t="s">
        <v>18</v>
      </c>
      <c r="D30" s="61"/>
      <c r="E30" s="25">
        <f>SUM(E21:E29)</f>
        <v>38</v>
      </c>
      <c r="F30" s="26"/>
      <c r="G30" s="27">
        <f>SUM(G21:G29)</f>
        <v>49340000</v>
      </c>
      <c r="H30" s="49">
        <f>SUM(H21:H29)</f>
        <v>1.9121399999999995</v>
      </c>
      <c r="I30" s="51">
        <f>SUM(I21:I29)</f>
        <v>94.32</v>
      </c>
    </row>
    <row r="31" spans="1:9" ht="15.75">
      <c r="A31" s="24"/>
      <c r="B31" s="24"/>
      <c r="C31" s="24"/>
      <c r="D31" s="28"/>
      <c r="E31" s="29">
        <v>0.2</v>
      </c>
      <c r="F31" s="30" t="s">
        <v>19</v>
      </c>
      <c r="G31" s="31">
        <f>G30*E31</f>
        <v>9868000</v>
      </c>
    </row>
    <row r="32" spans="1:9" ht="15.75">
      <c r="A32" s="24"/>
      <c r="B32" s="24"/>
      <c r="C32" s="24"/>
      <c r="D32" s="52" t="s">
        <v>20</v>
      </c>
      <c r="E32" s="53"/>
      <c r="F32" s="54"/>
      <c r="G32" s="35">
        <f>G30-G31</f>
        <v>39472000</v>
      </c>
    </row>
    <row r="33" spans="1:7" ht="15.75">
      <c r="A33" s="24"/>
      <c r="B33" s="24"/>
      <c r="C33" s="24"/>
      <c r="D33" s="32"/>
      <c r="E33" s="33"/>
      <c r="F33" s="34" t="s">
        <v>59</v>
      </c>
      <c r="G33" s="35">
        <v>650000</v>
      </c>
    </row>
    <row r="34" spans="1:7" ht="15.75">
      <c r="A34" s="24"/>
      <c r="B34" s="24"/>
      <c r="C34" s="24"/>
      <c r="D34" s="32"/>
      <c r="E34" s="33"/>
      <c r="F34" s="34" t="s">
        <v>60</v>
      </c>
      <c r="G34" s="35">
        <v>3800000</v>
      </c>
    </row>
    <row r="35" spans="1:7" ht="15.75">
      <c r="A35" s="3"/>
      <c r="B35" s="3"/>
      <c r="C35" s="3"/>
      <c r="D35" s="52" t="s">
        <v>61</v>
      </c>
      <c r="E35" s="53"/>
      <c r="F35" s="54"/>
      <c r="G35" s="36">
        <f>G34+G33+G32</f>
        <v>43922000</v>
      </c>
    </row>
    <row r="36" spans="1:7" ht="15.75">
      <c r="A36" s="3"/>
      <c r="B36" s="3"/>
      <c r="C36" s="3"/>
      <c r="D36" s="37"/>
      <c r="E36" s="37"/>
      <c r="F36" s="37"/>
      <c r="G36" s="38"/>
    </row>
    <row r="37" spans="1:7" ht="15.75">
      <c r="A37" s="39" t="s">
        <v>21</v>
      </c>
      <c r="B37" s="3"/>
      <c r="C37" s="40"/>
      <c r="D37" s="39"/>
      <c r="E37" s="3"/>
      <c r="F37" s="4"/>
      <c r="G37" s="3"/>
    </row>
    <row r="38" spans="1:7" ht="15.75">
      <c r="A38" s="41" t="s">
        <v>22</v>
      </c>
      <c r="B38" s="3"/>
      <c r="C38" s="42"/>
      <c r="D38" s="41"/>
      <c r="E38" s="42"/>
      <c r="F38" s="4"/>
      <c r="G38" s="3"/>
    </row>
    <row r="39" spans="1:7" ht="15.75">
      <c r="A39" s="41" t="s">
        <v>23</v>
      </c>
      <c r="B39" s="3"/>
      <c r="C39" s="42"/>
      <c r="D39" s="41"/>
      <c r="E39" s="4"/>
      <c r="F39" s="4"/>
      <c r="G39" s="3"/>
    </row>
    <row r="40" spans="1:7" ht="15.75">
      <c r="A40" s="41" t="s">
        <v>24</v>
      </c>
      <c r="B40" s="3"/>
      <c r="C40" s="42"/>
      <c r="D40" s="41"/>
      <c r="E40" s="4"/>
      <c r="F40" s="4"/>
      <c r="G40" s="3"/>
    </row>
    <row r="41" spans="1:7" ht="15.75">
      <c r="A41" s="41" t="s">
        <v>25</v>
      </c>
      <c r="B41" s="3"/>
      <c r="C41" s="42"/>
      <c r="D41" s="41"/>
      <c r="E41" s="4"/>
      <c r="F41" s="4"/>
      <c r="G41" s="3"/>
    </row>
    <row r="42" spans="1:7" ht="15.75">
      <c r="A42" s="41" t="s">
        <v>26</v>
      </c>
      <c r="B42" s="3"/>
      <c r="C42" s="42"/>
      <c r="D42" s="41"/>
      <c r="E42" s="4"/>
      <c r="F42" s="4"/>
      <c r="G42" s="3"/>
    </row>
    <row r="43" spans="1:7" ht="15.75">
      <c r="A43" s="3"/>
      <c r="B43" s="43"/>
      <c r="C43" s="3"/>
      <c r="D43" s="3"/>
      <c r="E43" s="3"/>
      <c r="F43" s="4"/>
      <c r="G43" s="3"/>
    </row>
    <row r="44" spans="1:7" ht="15.75">
      <c r="A44" s="43" t="s">
        <v>27</v>
      </c>
      <c r="B44" s="40"/>
      <c r="C44" s="3"/>
      <c r="D44" s="3"/>
      <c r="E44" s="3"/>
      <c r="F44" s="4"/>
      <c r="G44" s="3"/>
    </row>
    <row r="45" spans="1:7" ht="15.75">
      <c r="A45" s="40" t="s">
        <v>28</v>
      </c>
      <c r="B45" s="42"/>
      <c r="C45" s="3"/>
      <c r="D45" s="3"/>
      <c r="E45" s="3"/>
      <c r="F45" s="4"/>
      <c r="G45" s="3"/>
    </row>
    <row r="46" spans="1:7" ht="15.75">
      <c r="A46" s="42" t="s">
        <v>29</v>
      </c>
      <c r="B46" s="42"/>
      <c r="C46" s="3"/>
      <c r="D46" s="3"/>
      <c r="E46" s="3"/>
      <c r="F46" s="4"/>
      <c r="G46" s="3"/>
    </row>
    <row r="47" spans="1:7" ht="15.75">
      <c r="A47" s="42" t="s">
        <v>30</v>
      </c>
      <c r="B47" s="42"/>
      <c r="C47" s="3"/>
      <c r="D47" s="3"/>
      <c r="E47" s="3"/>
      <c r="F47" s="4"/>
      <c r="G47" s="3"/>
    </row>
    <row r="48" spans="1:7" ht="15.75">
      <c r="A48" s="42" t="s">
        <v>31</v>
      </c>
      <c r="B48" s="42"/>
      <c r="C48" s="3"/>
      <c r="D48" s="3"/>
      <c r="E48" s="3"/>
      <c r="F48" s="4"/>
      <c r="G48" s="3"/>
    </row>
    <row r="49" spans="1:7" ht="15.75">
      <c r="A49" s="42" t="s">
        <v>32</v>
      </c>
      <c r="B49" s="42"/>
      <c r="C49" s="3"/>
      <c r="D49" s="3"/>
      <c r="E49" s="3"/>
      <c r="F49" s="4"/>
      <c r="G49" s="3"/>
    </row>
    <row r="50" spans="1:7" ht="15.75">
      <c r="A50" s="24" t="s">
        <v>33</v>
      </c>
      <c r="B50" s="3"/>
      <c r="C50" s="3"/>
      <c r="D50" s="3"/>
      <c r="E50" s="3"/>
      <c r="F50" s="4"/>
      <c r="G50" s="3"/>
    </row>
    <row r="51" spans="1:7" ht="15.75">
      <c r="A51" s="42" t="s">
        <v>34</v>
      </c>
      <c r="B51" s="3"/>
      <c r="C51" s="3"/>
      <c r="D51" s="3"/>
      <c r="E51" s="3"/>
      <c r="F51" s="4"/>
      <c r="G51" s="3"/>
    </row>
    <row r="52" spans="1:7" ht="15.75">
      <c r="A52" s="3"/>
      <c r="B52" s="3"/>
      <c r="C52" s="3"/>
      <c r="D52" s="4"/>
      <c r="E52" s="3"/>
      <c r="F52" s="3"/>
      <c r="G52" s="3"/>
    </row>
  </sheetData>
  <mergeCells count="15">
    <mergeCell ref="I19:I20"/>
    <mergeCell ref="H19:H20"/>
    <mergeCell ref="A19:A20"/>
    <mergeCell ref="B19:B20"/>
    <mergeCell ref="C19:C20"/>
    <mergeCell ref="D19:D20"/>
    <mergeCell ref="E19:E20"/>
    <mergeCell ref="D32:F32"/>
    <mergeCell ref="D35:F35"/>
    <mergeCell ref="C5:D5"/>
    <mergeCell ref="E7:G7"/>
    <mergeCell ref="E15:G15"/>
    <mergeCell ref="E16:F16"/>
    <mergeCell ref="C30:D30"/>
    <mergeCell ref="A17:I17"/>
  </mergeCells>
  <pageMargins left="0.7" right="0.7" top="0.75" bottom="0.75" header="0.3" footer="0.3"/>
  <pageSetup scale="85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marketing1</dc:creator>
  <cp:lastModifiedBy>marketing1</cp:lastModifiedBy>
  <cp:lastPrinted>2016-04-05T06:30:45Z</cp:lastPrinted>
  <dcterms:created xsi:type="dcterms:W3CDTF">2016-04-05T05:41:05Z</dcterms:created>
  <dcterms:modified xsi:type="dcterms:W3CDTF">2016-04-20T01:27:15Z</dcterms:modified>
</cp:coreProperties>
</file>