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3040" windowHeight="9072"/>
  </bookViews>
  <sheets>
    <sheet name="ANSWER 1.  A, B, C, E" sheetId="1" r:id="rId1"/>
    <sheet name="ANSWER 1. D" sheetId="4" r:id="rId2"/>
    <sheet name="ANSWER 2" sheetId="5" r:id="rId3"/>
    <sheet name="ANSWER 3" sheetId="6" r:id="rId4"/>
    <sheet name="ANSWER 4" sheetId="7" r:id="rId5"/>
  </sheets>
  <definedNames>
    <definedName name="_xlnm._FilterDatabase" localSheetId="2" hidden="1">'ANSWER 2'!$B$6:$B$12</definedName>
  </definedNames>
  <calcPr calcId="162913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7" l="1"/>
  <c r="G19" i="7"/>
  <c r="G18" i="7"/>
  <c r="G17" i="7"/>
  <c r="G16" i="7"/>
  <c r="G15" i="7"/>
  <c r="G14" i="7"/>
  <c r="G13" i="7"/>
  <c r="G12" i="7"/>
  <c r="G11" i="7"/>
  <c r="G10" i="7"/>
  <c r="G9" i="7"/>
  <c r="N35" i="6" l="1"/>
  <c r="H35" i="6"/>
  <c r="G35" i="6"/>
  <c r="Q13" i="6"/>
  <c r="P13" i="6"/>
  <c r="H13" i="6"/>
  <c r="G13" i="6"/>
  <c r="P4" i="1" l="1"/>
  <c r="G79" i="1" l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E11" i="5" s="1"/>
  <c r="F11" i="5" s="1"/>
  <c r="G11" i="5" s="1"/>
  <c r="G13" i="1"/>
  <c r="G12" i="1"/>
  <c r="G11" i="1"/>
  <c r="G10" i="1"/>
  <c r="G9" i="1"/>
  <c r="G8" i="1"/>
  <c r="G7" i="1"/>
  <c r="G6" i="1"/>
  <c r="G5" i="1"/>
  <c r="D6" i="6" l="1"/>
  <c r="E6" i="6" s="1"/>
  <c r="F6" i="6" s="1"/>
  <c r="D5" i="6"/>
  <c r="E5" i="6" s="1"/>
  <c r="F5" i="6" s="1"/>
  <c r="D7" i="6"/>
  <c r="E7" i="6" s="1"/>
  <c r="F7" i="6" s="1"/>
  <c r="E10" i="5"/>
  <c r="F10" i="5" s="1"/>
  <c r="G10" i="5" s="1"/>
  <c r="L8" i="1"/>
  <c r="E12" i="5"/>
  <c r="F12" i="5" s="1"/>
  <c r="G12" i="5" s="1"/>
  <c r="L9" i="1"/>
  <c r="E8" i="5"/>
  <c r="F8" i="5" s="1"/>
  <c r="G8" i="5" s="1"/>
  <c r="L4" i="1"/>
  <c r="I4" i="1"/>
  <c r="L5" i="1"/>
  <c r="E7" i="5"/>
  <c r="F7" i="5" s="1"/>
  <c r="G7" i="5" s="1"/>
  <c r="L6" i="1"/>
  <c r="E9" i="5"/>
  <c r="F9" i="5" s="1"/>
  <c r="G9" i="5" s="1"/>
  <c r="L7" i="1"/>
  <c r="E17" i="5" l="1"/>
  <c r="E19" i="5" s="1"/>
</calcChain>
</file>

<file path=xl/sharedStrings.xml><?xml version="1.0" encoding="utf-8"?>
<sst xmlns="http://schemas.openxmlformats.org/spreadsheetml/2006/main" count="412" uniqueCount="85">
  <si>
    <t>Sales report of XYZ company</t>
  </si>
  <si>
    <t>Date</t>
  </si>
  <si>
    <t>Region</t>
  </si>
  <si>
    <t>Sales Rep</t>
  </si>
  <si>
    <t>Product</t>
  </si>
  <si>
    <t>Quantity</t>
  </si>
  <si>
    <t>Unit Price (BDT)</t>
  </si>
  <si>
    <t>Total Sales (BDT)</t>
  </si>
  <si>
    <t>Barishal</t>
  </si>
  <si>
    <t>Arif Hossain</t>
  </si>
  <si>
    <t>Laptop</t>
  </si>
  <si>
    <t>Chittagong</t>
  </si>
  <si>
    <t>Oishi Das</t>
  </si>
  <si>
    <t>Desktop</t>
  </si>
  <si>
    <t>Khulna</t>
  </si>
  <si>
    <t>Parvez Hasan</t>
  </si>
  <si>
    <t>Tablet</t>
  </si>
  <si>
    <t>Rajshahi</t>
  </si>
  <si>
    <t>Nabila Sultana</t>
  </si>
  <si>
    <t>Smartphone</t>
  </si>
  <si>
    <t>Sylhet</t>
  </si>
  <si>
    <t>Eva Karim</t>
  </si>
  <si>
    <t>Dhaka</t>
  </si>
  <si>
    <t>Farhan Islam</t>
  </si>
  <si>
    <t>B. Total sales of 3 months</t>
  </si>
  <si>
    <t xml:space="preserve">C. Total sales every region </t>
  </si>
  <si>
    <t>Khulan</t>
  </si>
  <si>
    <t>Row Labels</t>
  </si>
  <si>
    <t>Grand Total</t>
  </si>
  <si>
    <t>Sum of Total Sales (BDT)</t>
  </si>
  <si>
    <t>E. Total number of smartphones sold by “Arif Hossain”</t>
  </si>
  <si>
    <t>Statistics of salaes representative</t>
  </si>
  <si>
    <t>January</t>
  </si>
  <si>
    <t>ID</t>
  </si>
  <si>
    <t>Name</t>
  </si>
  <si>
    <t>Salary</t>
  </si>
  <si>
    <t>Sales</t>
  </si>
  <si>
    <t xml:space="preserve">Bonus </t>
  </si>
  <si>
    <t>Total</t>
  </si>
  <si>
    <t xml:space="preserve"> </t>
  </si>
  <si>
    <t>Average</t>
  </si>
  <si>
    <t>Round</t>
  </si>
  <si>
    <t xml:space="preserve">Answer: A, B,C </t>
  </si>
  <si>
    <t>Answer D. Average salary of every sales representative</t>
  </si>
  <si>
    <t>Month</t>
  </si>
  <si>
    <t>Expenses</t>
  </si>
  <si>
    <t>Retail Profit</t>
  </si>
  <si>
    <t>Profit/Loss</t>
  </si>
  <si>
    <t>February</t>
  </si>
  <si>
    <t>March</t>
  </si>
  <si>
    <t>Answer: A</t>
  </si>
  <si>
    <t>Item</t>
  </si>
  <si>
    <t>Caterory</t>
  </si>
  <si>
    <t>Unite Price</t>
  </si>
  <si>
    <t>Destop</t>
  </si>
  <si>
    <t>Office rent</t>
  </si>
  <si>
    <t>Adertisment</t>
  </si>
  <si>
    <t>Warehouse rent</t>
  </si>
  <si>
    <t>Internet</t>
  </si>
  <si>
    <t>Staff salary</t>
  </si>
  <si>
    <t>Administration</t>
  </si>
  <si>
    <t>Computer bill</t>
  </si>
  <si>
    <t>Voucher</t>
  </si>
  <si>
    <t>Printing materials</t>
  </si>
  <si>
    <t>Additional cost</t>
  </si>
  <si>
    <t>Rent expenses</t>
  </si>
  <si>
    <t>Marketing expenses</t>
  </si>
  <si>
    <t>Office expenses</t>
  </si>
  <si>
    <t>Operation expenses</t>
  </si>
  <si>
    <t>Product Category</t>
  </si>
  <si>
    <t>Total Product Quantity</t>
  </si>
  <si>
    <t>Items under"Product" Category</t>
  </si>
  <si>
    <t>Lowest Product Quantity</t>
  </si>
  <si>
    <t>Answer: B</t>
  </si>
  <si>
    <t>Yearly Report</t>
  </si>
  <si>
    <t>Profit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</si>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</sst>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9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6" fillId="6" borderId="1" xfId="0" applyFont="1" applyFill="1" applyBorder="1"/>
    <xf numFmtId="0" fontId="5" fillId="6" borderId="1" xfId="0" applyFont="1" applyFill="1" applyBorder="1"/>
    <xf numFmtId="0" fontId="5" fillId="6" borderId="1" xfId="0" applyFont="1" applyFill="1" applyBorder="1" applyAlignment="1">
      <alignment horizontal="center"/>
    </xf>
    <xf numFmtId="0" fontId="0" fillId="5" borderId="1" xfId="0" applyFill="1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8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8" borderId="1" xfId="0" applyFill="1" applyBorder="1"/>
    <xf numFmtId="0" fontId="1" fillId="8" borderId="1" xfId="0" applyFont="1" applyFill="1" applyBorder="1"/>
    <xf numFmtId="0" fontId="1" fillId="3" borderId="1" xfId="0" applyFont="1" applyFill="1" applyBorder="1"/>
    <xf numFmtId="0" fontId="1" fillId="11" borderId="1" xfId="0" applyFont="1" applyFill="1" applyBorder="1" applyAlignment="1">
      <alignment horizontal="center" vertical="top"/>
    </xf>
    <xf numFmtId="0" fontId="9" fillId="10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8" fillId="9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fill>
        <patternFill>
          <bgColor rgb="FF1DE326"/>
        </patternFill>
      </fill>
    </dxf>
    <dxf>
      <fill>
        <patternFill>
          <bgColor rgb="FFFF0000"/>
        </patternFill>
      </fill>
    </dxf>
    <dxf>
      <fill>
        <patternFill>
          <bgColor rgb="FFFF5353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5353"/>
      <color rgb="FF1DE3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cap="none" spc="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Total sales every region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011-421C-AC62-0AC0A17166EC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011-421C-AC62-0AC0A17166EC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011-421C-AC62-0AC0A17166EC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011-421C-AC62-0AC0A17166EC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011-421C-AC62-0AC0A17166EC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011-421C-AC62-0AC0A17166E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'ANSWER 1.  A, B, C, E'!$K$4:$K$9</c:f>
              <c:strCache>
                <c:ptCount val="6"/>
                <c:pt idx="0">
                  <c:v>Barishal</c:v>
                </c:pt>
                <c:pt idx="1">
                  <c:v>Chittagong</c:v>
                </c:pt>
                <c:pt idx="2">
                  <c:v>Khulan</c:v>
                </c:pt>
                <c:pt idx="3">
                  <c:v>Rajshahi</c:v>
                </c:pt>
                <c:pt idx="4">
                  <c:v>Sylhet</c:v>
                </c:pt>
                <c:pt idx="5">
                  <c:v>Dhaka</c:v>
                </c:pt>
              </c:strCache>
            </c:strRef>
          </c:cat>
          <c:val>
            <c:numRef>
              <c:f>'ANSWER 1.  A, B, C, E'!$L$4:$L$9</c:f>
              <c:numCache>
                <c:formatCode>General</c:formatCode>
                <c:ptCount val="6"/>
                <c:pt idx="0">
                  <c:v>5010000</c:v>
                </c:pt>
                <c:pt idx="1">
                  <c:v>4340000</c:v>
                </c:pt>
                <c:pt idx="2">
                  <c:v>4110000</c:v>
                </c:pt>
                <c:pt idx="3">
                  <c:v>4760000</c:v>
                </c:pt>
                <c:pt idx="4">
                  <c:v>4600000</c:v>
                </c:pt>
                <c:pt idx="5">
                  <c:v>5850000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B7-4EB0-B5C0-DC4216E11F7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[Abubaker Siddik 01-050-08.xlsx]ANSWER 1. D!PivotTable18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'ANSWER 1. D'!$B$3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'ANSWER 1. D'!$A$4:$A$8</c:f>
              <c:strCache>
                <c:ptCount val="4"/>
                <c:pt idx="0">
                  <c:v>Desktop</c:v>
                </c:pt>
                <c:pt idx="1">
                  <c:v>Laptop</c:v>
                </c:pt>
                <c:pt idx="2">
                  <c:v>Smartphone</c:v>
                </c:pt>
                <c:pt idx="3">
                  <c:v>Tablet</c:v>
                </c:pt>
              </c:strCache>
            </c:strRef>
          </c:cat>
          <c:val>
            <c:numRef>
              <c:f>'ANSWER 1. D'!$B$4:$B$8</c:f>
              <c:numCache>
                <c:formatCode>General</c:formatCode>
                <c:ptCount val="4"/>
                <c:pt idx="0">
                  <c:v>6950000</c:v>
                </c:pt>
                <c:pt idx="1">
                  <c:v>12250000</c:v>
                </c:pt>
                <c:pt idx="2">
                  <c:v>6150000</c:v>
                </c:pt>
                <c:pt idx="3">
                  <c:v>3320000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A-41C6-927E-B92816F73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21897600"/>
        <c:axId val="921895424"/>
        <c:axId val="0"/>
      </c:bar3DChart>
      <c:catAx>
        <c:axId val="92189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895424"/>
        <c:crosses val="autoZero"/>
        <c:auto val="1"/>
        <c:lblAlgn val="ctr"/>
        <c:lblOffset val="100"/>
        <c:noMultiLvlLbl val="0"/>
      </c:catAx>
      <c:valAx>
        <c:axId val="92189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89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spc="0" normalizeH="0" baseline="0">
                <a:solidFill>
                  <a:sysClr val="windowText" lastClr="000000"/>
                </a:solidFill>
                <a:latin typeface="+mj-lt"/>
                <a:ea typeface="+mj-ea"/>
                <a:cs typeface="+mj-cs"/>
              </a:defRPr>
            </a:pPr>
            <a:r>
              <a:rPr lang="en-US" sz="1400" b="1" i="0" u="none" strike="noStrike" cap="none" normalizeH="0" baseline="0">
                <a:solidFill>
                  <a:sysClr val="windowText" lastClr="000000"/>
                </a:solidFill>
              </a:rPr>
              <a:t>Total salary</a:t>
            </a:r>
            <a:endParaRPr lang="en-US" sz="14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spc="0" normalizeH="0" baseline="0">
              <a:solidFill>
                <a:sysClr val="windowText" lastClr="000000"/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35870516185477"/>
          <c:y val="8.5938242280285043E-2"/>
          <c:w val="0.85219685039370074"/>
          <c:h val="0.604924532889445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'ANSWER 2'!$C$7</c:f>
              <c:strCache>
                <c:ptCount val="1"/>
                <c:pt idx="0">
                  <c:v>Parvez Hasan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'ANSWER 2'!$D$6:$G$6</c15:sqref>
                  </c15:fullRef>
                </c:ext>
              </c:extLst>
              <c:f>'ANSWER 2'!$G$6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'ANSWER 2'!$D$7:$G$7</c15:sqref>
                  </c15:fullRef>
                </c:ext>
              </c:extLst>
              <c:f>'ANSWER 2'!$G$7</c:f>
              <c:numCache>
                <c:formatCode>General</c:formatCode>
                <c:ptCount val="1"/>
                <c:pt idx="0">
                  <c:v>501000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F5-4688-B6BE-BC76F70F4917}"/>
            </c:ext>
          </c:extLst>
        </c:ser>
        <c:ser>
          <c:idx val="1"/>
          <c:order val="1"/>
          <c:tx>
            <c:strRef>
              <c:f>'ANSWER 2'!$C$8</c:f>
              <c:strCache>
                <c:ptCount val="1"/>
                <c:pt idx="0">
                  <c:v>Arif Hossain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'ANSWER 2'!$D$6:$G$6</c15:sqref>
                  </c15:fullRef>
                </c:ext>
              </c:extLst>
              <c:f>'ANSWER 2'!$G$6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'ANSWER 2'!$D$8:$G$8</c15:sqref>
                  </c15:fullRef>
                </c:ext>
              </c:extLst>
              <c:f>'ANSWER 2'!$G$8</c:f>
              <c:numCache>
                <c:formatCode>General</c:formatCode>
                <c:ptCount val="1"/>
                <c:pt idx="0">
                  <c:v>508000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F5-4688-B6BE-BC76F70F4917}"/>
            </c:ext>
          </c:extLst>
        </c:ser>
        <c:ser>
          <c:idx val="2"/>
          <c:order val="2"/>
          <c:tx>
            <c:strRef>
              <c:f>'ANSWER 2'!$C$9</c:f>
              <c:strCache>
                <c:ptCount val="1"/>
                <c:pt idx="0">
                  <c:v>Nabila Sultana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'ANSWER 2'!$D$6:$G$6</c15:sqref>
                  </c15:fullRef>
                </c:ext>
              </c:extLst>
              <c:f>'ANSWER 2'!$G$6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'ANSWER 2'!$D$9:$G$9</c15:sqref>
                  </c15:fullRef>
                </c:ext>
              </c:extLst>
              <c:f>'ANSWER 2'!$G$9</c:f>
              <c:numCache>
                <c:formatCode>General</c:formatCode>
                <c:ptCount val="1"/>
                <c:pt idx="0">
                  <c:v>723000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F5-4688-B6BE-BC76F70F4917}"/>
            </c:ext>
          </c:extLst>
        </c:ser>
        <c:ser>
          <c:idx val="3"/>
          <c:order val="3"/>
          <c:tx>
            <c:strRef>
              <c:f>'ANSWER 2'!$C$10</c:f>
              <c:strCache>
                <c:ptCount val="1"/>
                <c:pt idx="0">
                  <c:v>Eva Karim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'ANSWER 2'!$D$6:$G$6</c15:sqref>
                  </c15:fullRef>
                </c:ext>
              </c:extLst>
              <c:f>'ANSWER 2'!$G$6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'ANSWER 2'!$D$10:$G$10</c15:sqref>
                  </c15:fullRef>
                </c:ext>
              </c:extLst>
              <c:f>'ANSWER 2'!$G$10</c:f>
              <c:numCache>
                <c:formatCode>General</c:formatCode>
                <c:ptCount val="1"/>
                <c:pt idx="0">
                  <c:v>449000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F5-4688-B6BE-BC76F70F4917}"/>
            </c:ext>
          </c:extLst>
        </c:ser>
        <c:ser>
          <c:idx val="4"/>
          <c:order val="4"/>
          <c:tx>
            <c:strRef>
              <c:f>'ANSWER 2'!$C$11</c:f>
              <c:strCache>
                <c:ptCount val="1"/>
                <c:pt idx="0">
                  <c:v>Oishi Das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'ANSWER 2'!$D$6:$G$6</c15:sqref>
                  </c15:fullRef>
                </c:ext>
              </c:extLst>
              <c:f>'ANSWER 2'!$G$6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'ANSWER 2'!$D$11:$G$11</c15:sqref>
                  </c15:fullRef>
                </c:ext>
              </c:extLst>
              <c:f>'ANSWER 2'!$G$11</c:f>
              <c:numCache>
                <c:formatCode>General</c:formatCode>
                <c:ptCount val="1"/>
                <c:pt idx="0">
                  <c:v>181200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CF5-4688-B6BE-BC76F70F4917}"/>
            </c:ext>
          </c:extLst>
        </c:ser>
        <c:ser>
          <c:idx val="5"/>
          <c:order val="5"/>
          <c:tx>
            <c:strRef>
              <c:f>'ANSWER 2'!$C$12</c:f>
              <c:strCache>
                <c:ptCount val="1"/>
                <c:pt idx="0">
                  <c:v>Farhan Islam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'ANSWER 2'!$D$6:$G$6</c15:sqref>
                  </c15:fullRef>
                </c:ext>
              </c:extLst>
              <c:f>'ANSWER 2'!$G$6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'ANSWER 2'!$D$12:$G$12</c15:sqref>
                  </c15:fullRef>
                </c:ext>
              </c:extLst>
              <c:f>'ANSWER 2'!$G$12</c:f>
              <c:numCache>
                <c:formatCode>General</c:formatCode>
                <c:ptCount val="1"/>
                <c:pt idx="0">
                  <c:v>562000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CF5-4688-B6BE-BC76F70F491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921895968"/>
        <c:axId val="921310512"/>
      </c:barChart>
      <c:catAx>
        <c:axId val="921895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310512"/>
        <c:crosses val="autoZero"/>
        <c:auto val="1"/>
        <c:lblAlgn val="ctr"/>
        <c:lblOffset val="100"/>
        <c:noMultiLvlLbl val="0"/>
      </c:catAx>
      <c:valAx>
        <c:axId val="92131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89596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Yearly</a:t>
            </a:r>
            <a:r>
              <a:rPr lang="en-US" baseline="0"/>
              <a:t>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'ANSWER 4'!$E$8</c:f>
              <c:strCache>
                <c:ptCount val="1"/>
                <c:pt idx="0">
                  <c:v>Expenses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F1-4F3B-98F3-B6663AE887B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6F1-4F3B-98F3-B6663AE887B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6F1-4F3B-98F3-B6663AE887B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6F1-4F3B-98F3-B6663AE887B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6F1-4F3B-98F3-B6663AE887B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6F1-4F3B-98F3-B6663AE887B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6F1-4F3B-98F3-B6663AE887B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6F1-4F3B-98F3-B6663AE887B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6F1-4F3B-98F3-B6663AE887B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6F1-4F3B-98F3-B6663AE887B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6F1-4F3B-98F3-B6663AE887B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6F1-4F3B-98F3-B6663AE887B9}"/>
              </c:ext>
            </c:extLst>
          </c:dPt>
          <c:cat>
            <c:strRef>
              <c:f>'ANSWER 4'!$D$9:$D$20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'ANSWER 4'!$E$9:$E$20</c:f>
              <c:numCache>
                <c:formatCode>General</c:formatCode>
                <c:ptCount val="12"/>
                <c:pt idx="0">
                  <c:v>9288500</c:v>
                </c:pt>
                <c:pt idx="1">
                  <c:v>9744300</c:v>
                </c:pt>
                <c:pt idx="2">
                  <c:v>8904700</c:v>
                </c:pt>
                <c:pt idx="3">
                  <c:v>7345200</c:v>
                </c:pt>
                <c:pt idx="4">
                  <c:v>8987000</c:v>
                </c:pt>
                <c:pt idx="5">
                  <c:v>5215400</c:v>
                </c:pt>
                <c:pt idx="6">
                  <c:v>9976500</c:v>
                </c:pt>
                <c:pt idx="7">
                  <c:v>7976700</c:v>
                </c:pt>
                <c:pt idx="8">
                  <c:v>9879000</c:v>
                </c:pt>
                <c:pt idx="9">
                  <c:v>6234800</c:v>
                </c:pt>
                <c:pt idx="10">
                  <c:v>4534800</c:v>
                </c:pt>
                <c:pt idx="11">
                  <c:v>8348700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76F1-4F3B-98F3-B6663AE887B9}"/>
            </c:ext>
          </c:extLst>
        </c:ser>
        <c:ser>
          <c:idx val="1"/>
          <c:order val="1"/>
          <c:tx>
            <c:strRef>
              <c:f>'ANSWER 4'!$F$8</c:f>
              <c:strCache>
                <c:ptCount val="1"/>
                <c:pt idx="0">
                  <c:v>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76F1-4F3B-98F3-B6663AE887B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76F1-4F3B-98F3-B6663AE887B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E-76F1-4F3B-98F3-B6663AE887B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0-76F1-4F3B-98F3-B6663AE887B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2-76F1-4F3B-98F3-B6663AE887B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4-76F1-4F3B-98F3-B6663AE887B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6-76F1-4F3B-98F3-B6663AE887B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76F1-4F3B-98F3-B6663AE887B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76F1-4F3B-98F3-B6663AE887B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C-76F1-4F3B-98F3-B6663AE887B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E-76F1-4F3B-98F3-B6663AE887B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0-76F1-4F3B-98F3-B6663AE887B9}"/>
              </c:ext>
            </c:extLst>
          </c:dPt>
          <c:cat>
            <c:strRef>
              <c:f>'ANSWER 4'!$D$9:$D$20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'ANSWER 4'!$F$9:$F$20</c:f>
              <c:numCache>
                <c:formatCode>General</c:formatCode>
                <c:ptCount val="12"/>
                <c:pt idx="0">
                  <c:v>8750000</c:v>
                </c:pt>
                <c:pt idx="1">
                  <c:v>9920000</c:v>
                </c:pt>
                <c:pt idx="2">
                  <c:v>10000000</c:v>
                </c:pt>
                <c:pt idx="3">
                  <c:v>7957400</c:v>
                </c:pt>
                <c:pt idx="4">
                  <c:v>9876500</c:v>
                </c:pt>
                <c:pt idx="5">
                  <c:v>5164500</c:v>
                </c:pt>
                <c:pt idx="6">
                  <c:v>11543600</c:v>
                </c:pt>
                <c:pt idx="7">
                  <c:v>8087900</c:v>
                </c:pt>
                <c:pt idx="8">
                  <c:v>9969800</c:v>
                </c:pt>
                <c:pt idx="9">
                  <c:v>7024000</c:v>
                </c:pt>
                <c:pt idx="10">
                  <c:v>4809300</c:v>
                </c:pt>
                <c:pt idx="11">
                  <c:v>8834800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76F1-4F3B-98F3-B6663AE887B9}"/>
            </c:ext>
          </c:extLst>
        </c:ser>
        <c:ser>
          <c:idx val="2"/>
          <c:order val="2"/>
          <c:tx>
            <c:strRef>
              <c:f>'ANSWER 4'!$G$8</c:f>
              <c:strCache>
                <c:ptCount val="1"/>
                <c:pt idx="0">
                  <c:v>Profit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76F1-4F3B-98F3-B6663AE887B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76F1-4F3B-98F3-B6663AE887B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76F1-4F3B-98F3-B6663AE887B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76F1-4F3B-98F3-B6663AE887B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76F1-4F3B-98F3-B6663AE887B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76F1-4F3B-98F3-B6663AE887B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76F1-4F3B-98F3-B6663AE887B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76F1-4F3B-98F3-B6663AE887B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76F1-4F3B-98F3-B6663AE887B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76F1-4F3B-98F3-B6663AE887B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76F1-4F3B-98F3-B6663AE887B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76F1-4F3B-98F3-B6663AE887B9}"/>
              </c:ext>
            </c:extLst>
          </c:dPt>
          <c:cat>
            <c:strRef>
              <c:f>'ANSWER 4'!$D$9:$D$20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'ANSWER 4'!$G$9:$G$20</c:f>
              <c:numCache>
                <c:formatCode>General</c:formatCode>
                <c:ptCount val="12"/>
                <c:pt idx="0">
                  <c:v>-538500</c:v>
                </c:pt>
                <c:pt idx="1">
                  <c:v>175700</c:v>
                </c:pt>
                <c:pt idx="2">
                  <c:v>1095300</c:v>
                </c:pt>
                <c:pt idx="3">
                  <c:v>612200</c:v>
                </c:pt>
                <c:pt idx="4">
                  <c:v>889500</c:v>
                </c:pt>
                <c:pt idx="5">
                  <c:v>-50900</c:v>
                </c:pt>
                <c:pt idx="6">
                  <c:v>1567100</c:v>
                </c:pt>
                <c:pt idx="7">
                  <c:v>111200</c:v>
                </c:pt>
                <c:pt idx="8">
                  <c:v>90800</c:v>
                </c:pt>
                <c:pt idx="9">
                  <c:v>789200</c:v>
                </c:pt>
                <c:pt idx="10">
                  <c:v>274500</c:v>
                </c:pt>
                <c:pt idx="11">
                  <c:v>486100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76F1-4F3B-98F3-B6663AE88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'ANSWER 4'!$E$8</c:f>
              <c:strCache>
                <c:ptCount val="1"/>
                <c:pt idx="0">
                  <c:v>Expenses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'ANSWER 4'!$D$9:$D$20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'ANSWER 4'!$E$9:$E$20</c:f>
              <c:numCache>
                <c:formatCode>General</c:formatCode>
                <c:ptCount val="12"/>
                <c:pt idx="0">
                  <c:v>9288500</c:v>
                </c:pt>
                <c:pt idx="1">
                  <c:v>9744300</c:v>
                </c:pt>
                <c:pt idx="2">
                  <c:v>8904700</c:v>
                </c:pt>
                <c:pt idx="3">
                  <c:v>7345200</c:v>
                </c:pt>
                <c:pt idx="4">
                  <c:v>8987000</c:v>
                </c:pt>
                <c:pt idx="5">
                  <c:v>5215400</c:v>
                </c:pt>
                <c:pt idx="6">
                  <c:v>9976500</c:v>
                </c:pt>
                <c:pt idx="7">
                  <c:v>7976700</c:v>
                </c:pt>
                <c:pt idx="8">
                  <c:v>9879000</c:v>
                </c:pt>
                <c:pt idx="9">
                  <c:v>6234800</c:v>
                </c:pt>
                <c:pt idx="10">
                  <c:v>4534800</c:v>
                </c:pt>
                <c:pt idx="11">
                  <c:v>8348700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7D-412D-AF48-7988EA19C958}"/>
            </c:ext>
          </c:extLst>
        </c:ser>
        <c:ser>
          <c:idx val="1"/>
          <c:order val="1"/>
          <c:tx>
            <c:strRef>
              <c:f>'ANSWER 4'!$F$8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'ANSWER 4'!$D$9:$D$20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'ANSWER 4'!$F$9:$F$20</c:f>
              <c:numCache>
                <c:formatCode>General</c:formatCode>
                <c:ptCount val="12"/>
                <c:pt idx="0">
                  <c:v>8750000</c:v>
                </c:pt>
                <c:pt idx="1">
                  <c:v>9920000</c:v>
                </c:pt>
                <c:pt idx="2">
                  <c:v>10000000</c:v>
                </c:pt>
                <c:pt idx="3">
                  <c:v>7957400</c:v>
                </c:pt>
                <c:pt idx="4">
                  <c:v>9876500</c:v>
                </c:pt>
                <c:pt idx="5">
                  <c:v>5164500</c:v>
                </c:pt>
                <c:pt idx="6">
                  <c:v>11543600</c:v>
                </c:pt>
                <c:pt idx="7">
                  <c:v>8087900</c:v>
                </c:pt>
                <c:pt idx="8">
                  <c:v>9969800</c:v>
                </c:pt>
                <c:pt idx="9">
                  <c:v>7024000</c:v>
                </c:pt>
                <c:pt idx="10">
                  <c:v>4809300</c:v>
                </c:pt>
                <c:pt idx="11">
                  <c:v>8834800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7D-412D-AF48-7988EA19C958}"/>
            </c:ext>
          </c:extLst>
        </c:ser>
        <c:ser>
          <c:idx val="2"/>
          <c:order val="2"/>
          <c:tx>
            <c:strRef>
              <c:f>'ANSWER 4'!$G$8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'ANSWER 4'!$D$9:$D$20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'ANSWER 4'!$G$9:$G$20</c:f>
              <c:numCache>
                <c:formatCode>General</c:formatCode>
                <c:ptCount val="12"/>
                <c:pt idx="0">
                  <c:v>-538500</c:v>
                </c:pt>
                <c:pt idx="1">
                  <c:v>175700</c:v>
                </c:pt>
                <c:pt idx="2">
                  <c:v>1095300</c:v>
                </c:pt>
                <c:pt idx="3">
                  <c:v>612200</c:v>
                </c:pt>
                <c:pt idx="4">
                  <c:v>889500</c:v>
                </c:pt>
                <c:pt idx="5">
                  <c:v>-50900</c:v>
                </c:pt>
                <c:pt idx="6">
                  <c:v>1567100</c:v>
                </c:pt>
                <c:pt idx="7">
                  <c:v>111200</c:v>
                </c:pt>
                <c:pt idx="8">
                  <c:v>90800</c:v>
                </c:pt>
                <c:pt idx="9">
                  <c:v>789200</c:v>
                </c:pt>
                <c:pt idx="10">
                  <c:v>274500</c:v>
                </c:pt>
                <c:pt idx="11">
                  <c:v>486100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7D-412D-AF48-7988EA19C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5240368"/>
        <c:axId val="1125248528"/>
      </c:lineChart>
      <c:catAx>
        <c:axId val="112524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248528"/>
        <c:crosses val="autoZero"/>
        <c:auto val="1"/>
        <c:lblAlgn val="ctr"/>
        <c:lblOffset val="100"/>
        <c:noMultiLvlLbl val="0"/>
      </c:catAx>
      <c:valAx>
        <c:axId val="112524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240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10</xdr:row>
      <xdr:rowOff>33337</xdr:rowOff>
    </xdr:from>
    <xdr:to>
      <xdr:col>14</xdr:col>
      <xdr:colOff>285750</xdr:colOff>
      <xdr:row>24</xdr:row>
      <xdr:rowOff>371475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946BED-5E43-E9CD-F93C-C5A7FE528C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2</xdr:row>
      <xdr:rowOff>147637</xdr:rowOff>
    </xdr:from>
    <xdr:to>
      <xdr:col>10</xdr:col>
      <xdr:colOff>590550</xdr:colOff>
      <xdr:row>17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9B042A-C888-B8D0-3C41-A4CED8C43B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2</xdr:row>
      <xdr:rowOff>138112</xdr:rowOff>
    </xdr:from>
    <xdr:to>
      <xdr:col>15</xdr:col>
      <xdr:colOff>9525</xdr:colOff>
      <xdr:row>15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62D521-B897-6B2D-68FA-E03F4E0DCA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180975</xdr:rowOff>
    </xdr:from>
    <xdr:to>
      <xdr:col>14</xdr:col>
      <xdr:colOff>485774</xdr:colOff>
      <xdr:row>16</xdr:row>
      <xdr:rowOff>31750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155575</xdr:colOff>
      <xdr:row>19</xdr:row>
      <xdr:rowOff>53975</xdr:rowOff>
    </xdr:from>
    <xdr:to>
      <xdr:col>15</xdr:col>
      <xdr:colOff>460375</xdr:colOff>
      <xdr:row>34</xdr:row>
      <xdr:rowOff>34925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se" refreshedDate="45619.587503703704" createdVersion="8" refreshedVersion="8" minRefreshableVersion="3" recordCount="76">
  <cacheSource type="worksheet">
    <worksheetSource ref="A3:G79" sheet="ANSWER 1.  A, B, C, E"/>
  </cacheSource>
  <cacheFields count="7">
    <cacheField name="Date" numFmtId="14">
      <sharedItems containsSemiMixedTypes="0" containsNonDate="0" containsDate="1" containsString="0" minDate="2024-01-05T00:00:00" maxDate="2024-03-31T00:00:00"/>
    </cacheField>
    <cacheField name="Region" numFmtId="0">
      <sharedItems/>
    </cacheField>
    <cacheField name="Sales Rep" numFmtId="0">
      <sharedItems count="6">
        <s v="Arif Hossain"/>
        <s v="Oishi Das"/>
        <s v="Parvez Hasan"/>
        <s v="Nabila Sultana"/>
        <s v="Eva Karim"/>
        <s v="Farhan Islam"/>
      </sharedItems>
    </cacheField>
    <cacheField name="Product" numFmtId="0">
      <sharedItems count="4">
        <s v="Laptop"/>
        <s v="Desktop"/>
        <s v="Tablet"/>
        <s v="Smartphone"/>
      </sharedItems>
    </cacheField>
    <cacheField name="Quantity" numFmtId="0">
      <sharedItems containsSemiMixedTypes="0" containsString="0" containsNumber="1" containsInteger="1" minValue="3" maxValue="20"/>
    </cacheField>
    <cacheField name="Unit Price (BDT)" numFmtId="0">
      <sharedItems containsSemiMixedTypes="0" containsString="0" containsNumber="1" containsInteger="1" minValue="20000" maxValue="70000"/>
    </cacheField>
    <cacheField name="Total Sales (BDT)" numFmtId="0">
      <sharedItems containsSemiMixedTypes="0" containsString="0" containsNumber="1" containsInteger="1" minValue="80000" maxValue="84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d v="2024-01-05T00:00:00"/>
    <s v="Barishal"/>
    <x v="0"/>
    <x v="0"/>
    <n v="5"/>
    <n v="70000"/>
    <n v="350000"/>
  </r>
  <r>
    <d v="2024-01-06T00:00:00"/>
    <s v="Chittagong"/>
    <x v="1"/>
    <x v="1"/>
    <n v="10"/>
    <n v="50000"/>
    <n v="500000"/>
  </r>
  <r>
    <d v="2024-01-07T00:00:00"/>
    <s v="Khulna"/>
    <x v="2"/>
    <x v="2"/>
    <n v="7"/>
    <n v="20000"/>
    <n v="140000"/>
  </r>
  <r>
    <d v="2024-01-08T00:00:00"/>
    <s v="Rajshahi"/>
    <x v="3"/>
    <x v="3"/>
    <n v="15"/>
    <n v="30000"/>
    <n v="450000"/>
  </r>
  <r>
    <d v="2024-01-09T00:00:00"/>
    <s v="Sylhet"/>
    <x v="4"/>
    <x v="0"/>
    <n v="3"/>
    <n v="70000"/>
    <n v="210000"/>
  </r>
  <r>
    <d v="2024-01-10T00:00:00"/>
    <s v="Dhaka"/>
    <x v="5"/>
    <x v="1"/>
    <n v="6"/>
    <n v="50000"/>
    <n v="300000"/>
  </r>
  <r>
    <d v="2024-01-11T00:00:00"/>
    <s v="Chittagong"/>
    <x v="2"/>
    <x v="2"/>
    <n v="4"/>
    <n v="20000"/>
    <n v="80000"/>
  </r>
  <r>
    <d v="2024-01-12T00:00:00"/>
    <s v="Khulna"/>
    <x v="3"/>
    <x v="3"/>
    <n v="10"/>
    <n v="30000"/>
    <n v="300000"/>
  </r>
  <r>
    <d v="2024-01-13T00:00:00"/>
    <s v="Barishal"/>
    <x v="0"/>
    <x v="0"/>
    <n v="8"/>
    <n v="70000"/>
    <n v="560000"/>
  </r>
  <r>
    <d v="2024-01-14T00:00:00"/>
    <s v="Sylhet"/>
    <x v="0"/>
    <x v="1"/>
    <n v="12"/>
    <n v="50000"/>
    <n v="600000"/>
  </r>
  <r>
    <d v="2024-01-15T00:00:00"/>
    <s v="Dhaka"/>
    <x v="1"/>
    <x v="2"/>
    <n v="9"/>
    <n v="20000"/>
    <n v="180000"/>
  </r>
  <r>
    <d v="2024-01-16T00:00:00"/>
    <s v="Chittagong"/>
    <x v="2"/>
    <x v="3"/>
    <n v="5"/>
    <n v="30000"/>
    <n v="150000"/>
  </r>
  <r>
    <d v="2024-01-17T00:00:00"/>
    <s v="Khulna"/>
    <x v="3"/>
    <x v="0"/>
    <n v="11"/>
    <n v="70000"/>
    <n v="770000"/>
  </r>
  <r>
    <d v="2024-01-18T00:00:00"/>
    <s v="Rajshahi"/>
    <x v="4"/>
    <x v="1"/>
    <n v="7"/>
    <n v="50000"/>
    <n v="350000"/>
  </r>
  <r>
    <d v="2024-01-19T00:00:00"/>
    <s v="Sylhet"/>
    <x v="5"/>
    <x v="2"/>
    <n v="6"/>
    <n v="20000"/>
    <n v="120000"/>
  </r>
  <r>
    <d v="2024-01-20T00:00:00"/>
    <s v="Dhaka"/>
    <x v="2"/>
    <x v="3"/>
    <n v="13"/>
    <n v="30000"/>
    <n v="390000"/>
  </r>
  <r>
    <d v="2024-01-21T00:00:00"/>
    <s v="Barishal"/>
    <x v="3"/>
    <x v="0"/>
    <n v="9"/>
    <n v="70000"/>
    <n v="630000"/>
  </r>
  <r>
    <d v="2024-01-22T00:00:00"/>
    <s v="Khulna"/>
    <x v="4"/>
    <x v="1"/>
    <n v="8"/>
    <n v="50000"/>
    <n v="400000"/>
  </r>
  <r>
    <d v="2024-01-23T00:00:00"/>
    <s v="Rajshahi"/>
    <x v="5"/>
    <x v="2"/>
    <n v="14"/>
    <n v="20000"/>
    <n v="280000"/>
  </r>
  <r>
    <d v="2024-01-24T00:00:00"/>
    <s v="Sylhet"/>
    <x v="2"/>
    <x v="3"/>
    <n v="7"/>
    <n v="30000"/>
    <n v="210000"/>
  </r>
  <r>
    <d v="2024-01-25T00:00:00"/>
    <s v="Dhaka"/>
    <x v="3"/>
    <x v="0"/>
    <n v="10"/>
    <n v="70000"/>
    <n v="700000"/>
  </r>
  <r>
    <d v="2024-01-26T00:00:00"/>
    <s v="Chittagong"/>
    <x v="0"/>
    <x v="1"/>
    <n v="5"/>
    <n v="50000"/>
    <n v="250000"/>
  </r>
  <r>
    <d v="2024-01-27T00:00:00"/>
    <s v="Barishal"/>
    <x v="1"/>
    <x v="2"/>
    <n v="8"/>
    <n v="20000"/>
    <n v="160000"/>
  </r>
  <r>
    <d v="2024-01-28T00:00:00"/>
    <s v="Rajshahi"/>
    <x v="2"/>
    <x v="3"/>
    <n v="6"/>
    <n v="30000"/>
    <n v="180000"/>
  </r>
  <r>
    <d v="2024-01-29T00:00:00"/>
    <s v="Sylhet"/>
    <x v="3"/>
    <x v="0"/>
    <n v="7"/>
    <n v="70000"/>
    <n v="490000"/>
  </r>
  <r>
    <d v="2024-02-01T00:00:00"/>
    <s v="Dhaka"/>
    <x v="4"/>
    <x v="0"/>
    <n v="8"/>
    <n v="70000"/>
    <n v="560000"/>
  </r>
  <r>
    <d v="2024-02-02T00:00:00"/>
    <s v="Chittagong"/>
    <x v="5"/>
    <x v="1"/>
    <n v="6"/>
    <n v="50000"/>
    <n v="300000"/>
  </r>
  <r>
    <d v="2024-02-03T00:00:00"/>
    <s v="Khulna"/>
    <x v="2"/>
    <x v="2"/>
    <n v="10"/>
    <n v="20000"/>
    <n v="200000"/>
  </r>
  <r>
    <d v="2024-02-04T00:00:00"/>
    <s v="Rajshahi"/>
    <x v="0"/>
    <x v="3"/>
    <n v="20"/>
    <n v="30000"/>
    <n v="600000"/>
  </r>
  <r>
    <d v="2024-02-05T00:00:00"/>
    <s v="Barishal"/>
    <x v="4"/>
    <x v="0"/>
    <n v="4"/>
    <n v="70000"/>
    <n v="280000"/>
  </r>
  <r>
    <d v="2024-02-06T00:00:00"/>
    <s v="Dhaka"/>
    <x v="5"/>
    <x v="1"/>
    <n v="9"/>
    <n v="50000"/>
    <n v="450000"/>
  </r>
  <r>
    <d v="2024-02-07T00:00:00"/>
    <s v="Chittagong"/>
    <x v="4"/>
    <x v="2"/>
    <n v="5"/>
    <n v="20000"/>
    <n v="100000"/>
  </r>
  <r>
    <d v="2024-02-08T00:00:00"/>
    <s v="Barishal"/>
    <x v="5"/>
    <x v="3"/>
    <n v="15"/>
    <n v="30000"/>
    <n v="450000"/>
  </r>
  <r>
    <d v="2024-02-09T00:00:00"/>
    <s v="Rajshahi"/>
    <x v="2"/>
    <x v="0"/>
    <n v="7"/>
    <n v="70000"/>
    <n v="490000"/>
  </r>
  <r>
    <d v="2024-02-10T00:00:00"/>
    <s v="Sylhet"/>
    <x v="3"/>
    <x v="1"/>
    <n v="11"/>
    <n v="50000"/>
    <n v="550000"/>
  </r>
  <r>
    <d v="2024-02-11T00:00:00"/>
    <s v="Dhaka"/>
    <x v="0"/>
    <x v="2"/>
    <n v="12"/>
    <n v="20000"/>
    <n v="240000"/>
  </r>
  <r>
    <d v="2024-02-12T00:00:00"/>
    <s v="Chittagong"/>
    <x v="0"/>
    <x v="3"/>
    <n v="10"/>
    <n v="30000"/>
    <n v="300000"/>
  </r>
  <r>
    <d v="2024-02-13T00:00:00"/>
    <s v="Khulna"/>
    <x v="1"/>
    <x v="0"/>
    <n v="9"/>
    <n v="70000"/>
    <n v="630000"/>
  </r>
  <r>
    <d v="2024-02-14T00:00:00"/>
    <s v="Rajshahi"/>
    <x v="2"/>
    <x v="1"/>
    <n v="8"/>
    <n v="50000"/>
    <n v="400000"/>
  </r>
  <r>
    <d v="2024-02-15T00:00:00"/>
    <s v="Sylhet"/>
    <x v="3"/>
    <x v="2"/>
    <n v="11"/>
    <n v="20000"/>
    <n v="220000"/>
  </r>
  <r>
    <d v="2024-02-16T00:00:00"/>
    <s v="Barishal"/>
    <x v="4"/>
    <x v="3"/>
    <n v="14"/>
    <n v="30000"/>
    <n v="420000"/>
  </r>
  <r>
    <d v="2024-02-17T00:00:00"/>
    <s v="Chittagong"/>
    <x v="5"/>
    <x v="0"/>
    <n v="10"/>
    <n v="70000"/>
    <n v="700000"/>
  </r>
  <r>
    <d v="2024-02-18T00:00:00"/>
    <s v="Khulna"/>
    <x v="2"/>
    <x v="1"/>
    <n v="9"/>
    <n v="50000"/>
    <n v="450000"/>
  </r>
  <r>
    <d v="2024-02-19T00:00:00"/>
    <s v="Rajshahi"/>
    <x v="3"/>
    <x v="2"/>
    <n v="13"/>
    <n v="20000"/>
    <n v="260000"/>
  </r>
  <r>
    <d v="2024-02-20T00:00:00"/>
    <s v="Sylhet"/>
    <x v="4"/>
    <x v="3"/>
    <n v="8"/>
    <n v="30000"/>
    <n v="240000"/>
  </r>
  <r>
    <d v="2024-02-21T00:00:00"/>
    <s v="Dhaka"/>
    <x v="5"/>
    <x v="0"/>
    <n v="12"/>
    <n v="70000"/>
    <n v="840000"/>
  </r>
  <r>
    <d v="2024-02-22T00:00:00"/>
    <s v="Chittagong"/>
    <x v="2"/>
    <x v="1"/>
    <n v="7"/>
    <n v="50000"/>
    <n v="350000"/>
  </r>
  <r>
    <d v="2024-02-23T00:00:00"/>
    <s v="Khulna"/>
    <x v="3"/>
    <x v="2"/>
    <n v="9"/>
    <n v="20000"/>
    <n v="180000"/>
  </r>
  <r>
    <d v="2024-02-24T00:00:00"/>
    <s v="Barishal"/>
    <x v="0"/>
    <x v="3"/>
    <n v="12"/>
    <n v="30000"/>
    <n v="360000"/>
  </r>
  <r>
    <d v="2024-02-25T00:00:00"/>
    <s v="Sylhet"/>
    <x v="1"/>
    <x v="0"/>
    <n v="5"/>
    <n v="70000"/>
    <n v="350000"/>
  </r>
  <r>
    <d v="2024-03-01T00:00:00"/>
    <s v="Dhaka"/>
    <x v="0"/>
    <x v="0"/>
    <n v="12"/>
    <n v="70000"/>
    <n v="840000"/>
  </r>
  <r>
    <d v="2024-03-02T00:00:00"/>
    <s v="Chittagong"/>
    <x v="0"/>
    <x v="1"/>
    <n v="8"/>
    <n v="50000"/>
    <n v="400000"/>
  </r>
  <r>
    <d v="2024-03-03T00:00:00"/>
    <s v="Khulna"/>
    <x v="4"/>
    <x v="2"/>
    <n v="7"/>
    <n v="20000"/>
    <n v="140000"/>
  </r>
  <r>
    <d v="2024-03-04T00:00:00"/>
    <s v="Rajshahi"/>
    <x v="5"/>
    <x v="3"/>
    <n v="9"/>
    <n v="30000"/>
    <n v="270000"/>
  </r>
  <r>
    <d v="2024-03-05T00:00:00"/>
    <s v="Sylhet"/>
    <x v="4"/>
    <x v="0"/>
    <n v="6"/>
    <n v="70000"/>
    <n v="420000"/>
  </r>
  <r>
    <d v="2024-03-06T00:00:00"/>
    <s v="Barishal"/>
    <x v="5"/>
    <x v="1"/>
    <n v="10"/>
    <n v="50000"/>
    <n v="500000"/>
  </r>
  <r>
    <d v="2024-03-07T00:00:00"/>
    <s v="Chittagong"/>
    <x v="2"/>
    <x v="2"/>
    <n v="8"/>
    <n v="20000"/>
    <n v="160000"/>
  </r>
  <r>
    <d v="2024-03-08T00:00:00"/>
    <s v="Barishal"/>
    <x v="3"/>
    <x v="3"/>
    <n v="13"/>
    <n v="30000"/>
    <n v="390000"/>
  </r>
  <r>
    <d v="2024-03-09T00:00:00"/>
    <s v="Rajshahi"/>
    <x v="0"/>
    <x v="0"/>
    <n v="9"/>
    <n v="70000"/>
    <n v="630000"/>
  </r>
  <r>
    <d v="2024-03-10T00:00:00"/>
    <s v="Sylhet"/>
    <x v="2"/>
    <x v="1"/>
    <n v="5"/>
    <n v="50000"/>
    <n v="250000"/>
  </r>
  <r>
    <d v="2024-03-11T00:00:00"/>
    <s v="Dhaka"/>
    <x v="1"/>
    <x v="2"/>
    <n v="11"/>
    <n v="20000"/>
    <n v="220000"/>
  </r>
  <r>
    <d v="2024-03-12T00:00:00"/>
    <s v="Chittagong"/>
    <x v="2"/>
    <x v="3"/>
    <n v="14"/>
    <n v="30000"/>
    <n v="420000"/>
  </r>
  <r>
    <d v="2024-03-13T00:00:00"/>
    <s v="Khulna"/>
    <x v="3"/>
    <x v="0"/>
    <n v="10"/>
    <n v="70000"/>
    <n v="700000"/>
  </r>
  <r>
    <d v="2024-03-14T00:00:00"/>
    <s v="Rajshahi"/>
    <x v="4"/>
    <x v="1"/>
    <n v="6"/>
    <n v="50000"/>
    <n v="300000"/>
  </r>
  <r>
    <d v="2024-03-15T00:00:00"/>
    <s v="Barishal"/>
    <x v="5"/>
    <x v="2"/>
    <n v="8"/>
    <n v="20000"/>
    <n v="160000"/>
  </r>
  <r>
    <d v="2024-03-16T00:00:00"/>
    <s v="Dhaka"/>
    <x v="2"/>
    <x v="3"/>
    <n v="12"/>
    <n v="30000"/>
    <n v="360000"/>
  </r>
  <r>
    <d v="2024-03-17T00:00:00"/>
    <s v="Chittagong"/>
    <x v="3"/>
    <x v="0"/>
    <n v="9"/>
    <n v="70000"/>
    <n v="630000"/>
  </r>
  <r>
    <d v="2024-03-18T00:00:00"/>
    <s v="Barishal"/>
    <x v="1"/>
    <x v="1"/>
    <n v="7"/>
    <n v="50000"/>
    <n v="350000"/>
  </r>
  <r>
    <d v="2024-03-19T00:00:00"/>
    <s v="Rajshahi"/>
    <x v="2"/>
    <x v="2"/>
    <n v="14"/>
    <n v="20000"/>
    <n v="280000"/>
  </r>
  <r>
    <d v="2024-03-20T00:00:00"/>
    <s v="Sylhet"/>
    <x v="3"/>
    <x v="3"/>
    <n v="8"/>
    <n v="30000"/>
    <n v="240000"/>
  </r>
  <r>
    <d v="2024-03-21T00:00:00"/>
    <s v="Dhaka"/>
    <x v="4"/>
    <x v="0"/>
    <n v="11"/>
    <n v="70000"/>
    <n v="770000"/>
  </r>
  <r>
    <d v="2024-03-22T00:00:00"/>
    <s v="Barishal"/>
    <x v="5"/>
    <x v="1"/>
    <n v="5"/>
    <n v="50000"/>
    <n v="250000"/>
  </r>
  <r>
    <d v="2024-03-23T00:00:00"/>
    <s v="Khulna"/>
    <x v="2"/>
    <x v="2"/>
    <n v="10"/>
    <n v="20000"/>
    <n v="200000"/>
  </r>
  <r>
    <d v="2024-03-24T00:00:00"/>
    <s v="Rajshahi"/>
    <x v="3"/>
    <x v="3"/>
    <n v="9"/>
    <n v="30000"/>
    <n v="270000"/>
  </r>
  <r>
    <d v="2024-03-25T00:00:00"/>
    <s v="Sylhet"/>
    <x v="5"/>
    <x v="0"/>
    <n v="10"/>
    <n v="70000"/>
    <n v="700000"/>
  </r>
  <r>
    <d v="2024-03-30T00:00:00"/>
    <s v="Barishal"/>
    <x v="3"/>
    <x v="3"/>
    <n v="5"/>
    <n v="30000"/>
    <n v="15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B8" firstHeaderRow="1" firstDataRow="1" firstDataCol="1"/>
  <pivotFields count="7">
    <pivotField numFmtId="14" showAll="0"/>
    <pivotField showAll="0"/>
    <pivotField showAll="0">
      <items count="7">
        <item x="0"/>
        <item x="4"/>
        <item x="5"/>
        <item x="3"/>
        <item x="1"/>
        <item x="2"/>
        <item t="default"/>
      </items>
    </pivotField>
    <pivotField axis="axisRow" showAll="0">
      <items count="5">
        <item x="1"/>
        <item x="0"/>
        <item x="3"/>
        <item x="2"/>
        <item t="default"/>
      </items>
    </pivotField>
    <pivotField showAll="0"/>
    <pivotField showAll="0"/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 (BDT)" fld="6" baseField="0" baseItem="0"/>
  </dataFields>
  <formats count="2">
    <format dxfId="6">
      <pivotArea collapsedLevelsAreSubtotals="1" fieldPosition="0">
        <references count="1">
          <reference field="3" count="0"/>
        </references>
      </pivotArea>
    </format>
    <format dxfId="5">
      <pivotArea dataOnly="0" labelOnly="1" fieldPosition="0">
        <references count="1">
          <reference field="3" count="0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tabSelected="1" topLeftCell="C1" zoomScale="85" zoomScaleNormal="85" workbookViewId="0">
      <selection activeCell="R8" sqref="R8"/>
    </sheetView>
  </sheetViews>
  <sheetFormatPr defaultRowHeight="14.4" x14ac:dyDescent="0.3"/>
  <cols>
    <col min="1" max="1" width="12.21875" customWidth="1"/>
    <col min="2" max="2" width="10.21875" customWidth="1"/>
    <col min="3" max="3" width="14.5546875" customWidth="1"/>
    <col min="4" max="4" width="12.77734375" customWidth="1"/>
    <col min="7" max="7" width="14.77734375" customWidth="1"/>
    <col min="9" max="9" width="21.5546875" customWidth="1"/>
    <col min="11" max="11" width="21.77734375" customWidth="1"/>
    <col min="16" max="16" width="21.21875" customWidth="1"/>
  </cols>
  <sheetData>
    <row r="1" spans="1:16" x14ac:dyDescent="0.3">
      <c r="A1" s="27" t="s">
        <v>0</v>
      </c>
      <c r="B1" s="27"/>
      <c r="C1" s="27"/>
      <c r="D1" s="27"/>
      <c r="E1" s="27"/>
      <c r="F1" s="27"/>
      <c r="G1" s="27"/>
    </row>
    <row r="2" spans="1:16" x14ac:dyDescent="0.3">
      <c r="A2" s="27"/>
      <c r="B2" s="27"/>
      <c r="C2" s="27"/>
      <c r="D2" s="27"/>
      <c r="E2" s="27"/>
      <c r="F2" s="27"/>
      <c r="G2" s="27"/>
    </row>
    <row r="3" spans="1:16" ht="56.25" customHeight="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I3" s="26" t="s">
        <v>24</v>
      </c>
      <c r="K3" s="28" t="s">
        <v>25</v>
      </c>
      <c r="L3" s="28"/>
      <c r="P3" s="20" t="s">
        <v>30</v>
      </c>
    </row>
    <row r="4" spans="1:16" x14ac:dyDescent="0.3">
      <c r="A4" s="2">
        <v>45296</v>
      </c>
      <c r="B4" s="3" t="s">
        <v>8</v>
      </c>
      <c r="C4" s="3" t="s">
        <v>9</v>
      </c>
      <c r="D4" s="3" t="s">
        <v>10</v>
      </c>
      <c r="E4" s="3">
        <v>5</v>
      </c>
      <c r="F4" s="3">
        <v>70000</v>
      </c>
      <c r="G4" s="4">
        <v>350000</v>
      </c>
      <c r="I4" s="11">
        <f>SUM(G4:G79)</f>
        <v>28670000</v>
      </c>
      <c r="K4" s="5" t="s">
        <v>8</v>
      </c>
      <c r="L4" s="5">
        <f>SUMIF(B4:B79,"Barishal",G4:G79)</f>
        <v>5010000</v>
      </c>
      <c r="P4" s="21">
        <f>SUMIFS(E4:E79,C4:C79,"Arif Hossain",D4:D79,"Smartphone")</f>
        <v>42</v>
      </c>
    </row>
    <row r="5" spans="1:16" ht="15.75" customHeight="1" x14ac:dyDescent="0.3">
      <c r="A5" s="2">
        <v>45297</v>
      </c>
      <c r="B5" s="3" t="s">
        <v>11</v>
      </c>
      <c r="C5" s="3" t="s">
        <v>12</v>
      </c>
      <c r="D5" s="3" t="s">
        <v>13</v>
      </c>
      <c r="E5" s="3">
        <v>10</v>
      </c>
      <c r="F5" s="3">
        <v>50000</v>
      </c>
      <c r="G5" s="3">
        <f t="shared" ref="G5:G68" si="0">E5*F5</f>
        <v>500000</v>
      </c>
      <c r="K5" s="5" t="s">
        <v>11</v>
      </c>
      <c r="L5" s="5">
        <f>SUMIF(B4:B79,"Chittagong",G4:G79)</f>
        <v>4340000</v>
      </c>
    </row>
    <row r="6" spans="1:16" x14ac:dyDescent="0.3">
      <c r="A6" s="2">
        <v>45298</v>
      </c>
      <c r="B6" s="3" t="s">
        <v>14</v>
      </c>
      <c r="C6" s="3" t="s">
        <v>15</v>
      </c>
      <c r="D6" s="3" t="s">
        <v>16</v>
      </c>
      <c r="E6" s="3">
        <v>7</v>
      </c>
      <c r="F6" s="3">
        <v>20000</v>
      </c>
      <c r="G6" s="3">
        <f t="shared" si="0"/>
        <v>140000</v>
      </c>
      <c r="K6" s="5" t="s">
        <v>26</v>
      </c>
      <c r="L6" s="5">
        <f>SUMIF(B5:B80,"Khulna",G5:G80)</f>
        <v>4110000</v>
      </c>
    </row>
    <row r="7" spans="1:16" x14ac:dyDescent="0.3">
      <c r="A7" s="2">
        <v>45299</v>
      </c>
      <c r="B7" s="3" t="s">
        <v>17</v>
      </c>
      <c r="C7" s="3" t="s">
        <v>18</v>
      </c>
      <c r="D7" s="3" t="s">
        <v>19</v>
      </c>
      <c r="E7" s="3">
        <v>15</v>
      </c>
      <c r="F7" s="3">
        <v>30000</v>
      </c>
      <c r="G7" s="3">
        <f t="shared" si="0"/>
        <v>450000</v>
      </c>
      <c r="K7" s="5" t="s">
        <v>17</v>
      </c>
      <c r="L7" s="5">
        <f>SUMIF(B6:B81,"Rajshahi",G6:G81)</f>
        <v>4760000</v>
      </c>
    </row>
    <row r="8" spans="1:16" x14ac:dyDescent="0.3">
      <c r="A8" s="2">
        <v>45300</v>
      </c>
      <c r="B8" s="3" t="s">
        <v>20</v>
      </c>
      <c r="C8" s="3" t="s">
        <v>21</v>
      </c>
      <c r="D8" s="3" t="s">
        <v>10</v>
      </c>
      <c r="E8" s="3">
        <v>3</v>
      </c>
      <c r="F8" s="3">
        <v>70000</v>
      </c>
      <c r="G8" s="3">
        <f t="shared" si="0"/>
        <v>210000</v>
      </c>
      <c r="K8" s="5" t="s">
        <v>20</v>
      </c>
      <c r="L8" s="5">
        <f>SUMIF(B7:B82,"Sylhet",G7:G82)</f>
        <v>4600000</v>
      </c>
    </row>
    <row r="9" spans="1:16" x14ac:dyDescent="0.3">
      <c r="A9" s="2">
        <v>45301</v>
      </c>
      <c r="B9" s="3" t="s">
        <v>22</v>
      </c>
      <c r="C9" s="3" t="s">
        <v>23</v>
      </c>
      <c r="D9" s="3" t="s">
        <v>13</v>
      </c>
      <c r="E9" s="3">
        <v>6</v>
      </c>
      <c r="F9" s="3">
        <v>50000</v>
      </c>
      <c r="G9" s="3">
        <f t="shared" si="0"/>
        <v>300000</v>
      </c>
      <c r="K9" s="5" t="s">
        <v>22</v>
      </c>
      <c r="L9" s="5">
        <f>SUMIF(B8:B83,"Dhaka",G8:G83)</f>
        <v>5850000</v>
      </c>
    </row>
    <row r="10" spans="1:16" x14ac:dyDescent="0.3">
      <c r="A10" s="2">
        <v>45302</v>
      </c>
      <c r="B10" s="3" t="s">
        <v>11</v>
      </c>
      <c r="C10" s="3" t="s">
        <v>15</v>
      </c>
      <c r="D10" s="3" t="s">
        <v>16</v>
      </c>
      <c r="E10" s="3">
        <v>4</v>
      </c>
      <c r="F10" s="3">
        <v>20000</v>
      </c>
      <c r="G10" s="3">
        <f t="shared" si="0"/>
        <v>80000</v>
      </c>
    </row>
    <row r="11" spans="1:16" x14ac:dyDescent="0.3">
      <c r="A11" s="2">
        <v>45303</v>
      </c>
      <c r="B11" s="3" t="s">
        <v>14</v>
      </c>
      <c r="C11" s="3" t="s">
        <v>18</v>
      </c>
      <c r="D11" s="3" t="s">
        <v>19</v>
      </c>
      <c r="E11" s="3">
        <v>10</v>
      </c>
      <c r="F11" s="3">
        <v>30000</v>
      </c>
      <c r="G11" s="3">
        <f t="shared" si="0"/>
        <v>300000</v>
      </c>
    </row>
    <row r="12" spans="1:16" x14ac:dyDescent="0.3">
      <c r="A12" s="2">
        <v>45304</v>
      </c>
      <c r="B12" s="3" t="s">
        <v>8</v>
      </c>
      <c r="C12" s="3" t="s">
        <v>9</v>
      </c>
      <c r="D12" s="3" t="s">
        <v>10</v>
      </c>
      <c r="E12" s="3">
        <v>8</v>
      </c>
      <c r="F12" s="3">
        <v>70000</v>
      </c>
      <c r="G12" s="3">
        <f t="shared" si="0"/>
        <v>560000</v>
      </c>
    </row>
    <row r="13" spans="1:16" x14ac:dyDescent="0.3">
      <c r="A13" s="2">
        <v>45305</v>
      </c>
      <c r="B13" s="3" t="s">
        <v>20</v>
      </c>
      <c r="C13" s="3" t="s">
        <v>9</v>
      </c>
      <c r="D13" s="3" t="s">
        <v>13</v>
      </c>
      <c r="E13" s="3">
        <v>12</v>
      </c>
      <c r="F13" s="3">
        <v>50000</v>
      </c>
      <c r="G13" s="3">
        <f t="shared" si="0"/>
        <v>600000</v>
      </c>
    </row>
    <row r="14" spans="1:16" x14ac:dyDescent="0.3">
      <c r="A14" s="2">
        <v>45306</v>
      </c>
      <c r="B14" s="3" t="s">
        <v>22</v>
      </c>
      <c r="C14" s="3" t="s">
        <v>12</v>
      </c>
      <c r="D14" s="3" t="s">
        <v>16</v>
      </c>
      <c r="E14" s="3">
        <v>9</v>
      </c>
      <c r="F14" s="3">
        <v>20000</v>
      </c>
      <c r="G14" s="3">
        <f t="shared" si="0"/>
        <v>180000</v>
      </c>
    </row>
    <row r="15" spans="1:16" x14ac:dyDescent="0.3">
      <c r="A15" s="2">
        <v>45307</v>
      </c>
      <c r="B15" s="3" t="s">
        <v>11</v>
      </c>
      <c r="C15" s="3" t="s">
        <v>15</v>
      </c>
      <c r="D15" s="3" t="s">
        <v>19</v>
      </c>
      <c r="E15" s="3">
        <v>5</v>
      </c>
      <c r="F15" s="3">
        <v>30000</v>
      </c>
      <c r="G15" s="3">
        <f t="shared" si="0"/>
        <v>150000</v>
      </c>
    </row>
    <row r="16" spans="1:16" x14ac:dyDescent="0.3">
      <c r="A16" s="2">
        <v>45308</v>
      </c>
      <c r="B16" s="3" t="s">
        <v>14</v>
      </c>
      <c r="C16" s="3" t="s">
        <v>18</v>
      </c>
      <c r="D16" s="3" t="s">
        <v>10</v>
      </c>
      <c r="E16" s="3">
        <v>11</v>
      </c>
      <c r="F16" s="3">
        <v>70000</v>
      </c>
      <c r="G16" s="3">
        <f t="shared" si="0"/>
        <v>770000</v>
      </c>
    </row>
    <row r="17" spans="1:7" x14ac:dyDescent="0.3">
      <c r="A17" s="2">
        <v>45309</v>
      </c>
      <c r="B17" s="3" t="s">
        <v>17</v>
      </c>
      <c r="C17" s="3" t="s">
        <v>21</v>
      </c>
      <c r="D17" s="3" t="s">
        <v>13</v>
      </c>
      <c r="E17" s="3">
        <v>7</v>
      </c>
      <c r="F17" s="3">
        <v>50000</v>
      </c>
      <c r="G17" s="3">
        <f t="shared" si="0"/>
        <v>350000</v>
      </c>
    </row>
    <row r="18" spans="1:7" x14ac:dyDescent="0.3">
      <c r="A18" s="2">
        <v>45310</v>
      </c>
      <c r="B18" s="3" t="s">
        <v>20</v>
      </c>
      <c r="C18" s="3" t="s">
        <v>23</v>
      </c>
      <c r="D18" s="3" t="s">
        <v>16</v>
      </c>
      <c r="E18" s="3">
        <v>6</v>
      </c>
      <c r="F18" s="3">
        <v>20000</v>
      </c>
      <c r="G18" s="3">
        <f t="shared" si="0"/>
        <v>120000</v>
      </c>
    </row>
    <row r="19" spans="1:7" x14ac:dyDescent="0.3">
      <c r="A19" s="2">
        <v>45311</v>
      </c>
      <c r="B19" s="3" t="s">
        <v>22</v>
      </c>
      <c r="C19" s="3" t="s">
        <v>15</v>
      </c>
      <c r="D19" s="3" t="s">
        <v>19</v>
      </c>
      <c r="E19" s="3">
        <v>13</v>
      </c>
      <c r="F19" s="3">
        <v>30000</v>
      </c>
      <c r="G19" s="3">
        <f t="shared" si="0"/>
        <v>390000</v>
      </c>
    </row>
    <row r="20" spans="1:7" x14ac:dyDescent="0.3">
      <c r="A20" s="2">
        <v>45312</v>
      </c>
      <c r="B20" s="3" t="s">
        <v>8</v>
      </c>
      <c r="C20" s="3" t="s">
        <v>18</v>
      </c>
      <c r="D20" s="3" t="s">
        <v>10</v>
      </c>
      <c r="E20" s="3">
        <v>9</v>
      </c>
      <c r="F20" s="3">
        <v>70000</v>
      </c>
      <c r="G20" s="3">
        <f t="shared" si="0"/>
        <v>630000</v>
      </c>
    </row>
    <row r="21" spans="1:7" x14ac:dyDescent="0.3">
      <c r="A21" s="2">
        <v>45313</v>
      </c>
      <c r="B21" s="3" t="s">
        <v>14</v>
      </c>
      <c r="C21" s="3" t="s">
        <v>21</v>
      </c>
      <c r="D21" s="3" t="s">
        <v>13</v>
      </c>
      <c r="E21" s="3">
        <v>8</v>
      </c>
      <c r="F21" s="3">
        <v>50000</v>
      </c>
      <c r="G21" s="3">
        <f t="shared" si="0"/>
        <v>400000</v>
      </c>
    </row>
    <row r="22" spans="1:7" x14ac:dyDescent="0.3">
      <c r="A22" s="2">
        <v>45314</v>
      </c>
      <c r="B22" s="3" t="s">
        <v>17</v>
      </c>
      <c r="C22" s="3" t="s">
        <v>23</v>
      </c>
      <c r="D22" s="3" t="s">
        <v>16</v>
      </c>
      <c r="E22" s="3">
        <v>14</v>
      </c>
      <c r="F22" s="3">
        <v>20000</v>
      </c>
      <c r="G22" s="3">
        <f t="shared" si="0"/>
        <v>280000</v>
      </c>
    </row>
    <row r="23" spans="1:7" x14ac:dyDescent="0.3">
      <c r="A23" s="2">
        <v>45315</v>
      </c>
      <c r="B23" s="3" t="s">
        <v>20</v>
      </c>
      <c r="C23" s="3" t="s">
        <v>15</v>
      </c>
      <c r="D23" s="3" t="s">
        <v>19</v>
      </c>
      <c r="E23" s="3">
        <v>7</v>
      </c>
      <c r="F23" s="3">
        <v>30000</v>
      </c>
      <c r="G23" s="3">
        <f t="shared" si="0"/>
        <v>210000</v>
      </c>
    </row>
    <row r="24" spans="1:7" x14ac:dyDescent="0.3">
      <c r="A24" s="2">
        <v>45316</v>
      </c>
      <c r="B24" s="3" t="s">
        <v>22</v>
      </c>
      <c r="C24" s="3" t="s">
        <v>18</v>
      </c>
      <c r="D24" s="3" t="s">
        <v>10</v>
      </c>
      <c r="E24" s="3">
        <v>10</v>
      </c>
      <c r="F24" s="3">
        <v>70000</v>
      </c>
      <c r="G24" s="3">
        <f t="shared" si="0"/>
        <v>700000</v>
      </c>
    </row>
    <row r="25" spans="1:7" x14ac:dyDescent="0.3">
      <c r="A25" s="2">
        <v>45317</v>
      </c>
      <c r="B25" s="3" t="s">
        <v>11</v>
      </c>
      <c r="C25" s="3" t="s">
        <v>9</v>
      </c>
      <c r="D25" s="3" t="s">
        <v>13</v>
      </c>
      <c r="E25" s="3">
        <v>5</v>
      </c>
      <c r="F25" s="3">
        <v>50000</v>
      </c>
      <c r="G25" s="3">
        <f t="shared" si="0"/>
        <v>250000</v>
      </c>
    </row>
    <row r="26" spans="1:7" x14ac:dyDescent="0.3">
      <c r="A26" s="2">
        <v>45318</v>
      </c>
      <c r="B26" s="3" t="s">
        <v>8</v>
      </c>
      <c r="C26" s="3" t="s">
        <v>12</v>
      </c>
      <c r="D26" s="3" t="s">
        <v>16</v>
      </c>
      <c r="E26" s="3">
        <v>8</v>
      </c>
      <c r="F26" s="3">
        <v>20000</v>
      </c>
      <c r="G26" s="3">
        <f t="shared" si="0"/>
        <v>160000</v>
      </c>
    </row>
    <row r="27" spans="1:7" x14ac:dyDescent="0.3">
      <c r="A27" s="2">
        <v>45319</v>
      </c>
      <c r="B27" s="3" t="s">
        <v>17</v>
      </c>
      <c r="C27" s="3" t="s">
        <v>15</v>
      </c>
      <c r="D27" s="3" t="s">
        <v>19</v>
      </c>
      <c r="E27" s="3">
        <v>6</v>
      </c>
      <c r="F27" s="3">
        <v>30000</v>
      </c>
      <c r="G27" s="3">
        <f t="shared" si="0"/>
        <v>180000</v>
      </c>
    </row>
    <row r="28" spans="1:7" x14ac:dyDescent="0.3">
      <c r="A28" s="2">
        <v>45320</v>
      </c>
      <c r="B28" s="3" t="s">
        <v>20</v>
      </c>
      <c r="C28" s="3" t="s">
        <v>18</v>
      </c>
      <c r="D28" s="3" t="s">
        <v>10</v>
      </c>
      <c r="E28" s="3">
        <v>7</v>
      </c>
      <c r="F28" s="3">
        <v>70000</v>
      </c>
      <c r="G28" s="3">
        <f t="shared" si="0"/>
        <v>490000</v>
      </c>
    </row>
    <row r="29" spans="1:7" x14ac:dyDescent="0.3">
      <c r="A29" s="2">
        <v>45323</v>
      </c>
      <c r="B29" s="3" t="s">
        <v>22</v>
      </c>
      <c r="C29" s="3" t="s">
        <v>21</v>
      </c>
      <c r="D29" s="3" t="s">
        <v>10</v>
      </c>
      <c r="E29" s="3">
        <v>8</v>
      </c>
      <c r="F29" s="3">
        <v>70000</v>
      </c>
      <c r="G29" s="3">
        <f t="shared" si="0"/>
        <v>560000</v>
      </c>
    </row>
    <row r="30" spans="1:7" x14ac:dyDescent="0.3">
      <c r="A30" s="2">
        <v>45324</v>
      </c>
      <c r="B30" s="3" t="s">
        <v>11</v>
      </c>
      <c r="C30" s="3" t="s">
        <v>23</v>
      </c>
      <c r="D30" s="3" t="s">
        <v>13</v>
      </c>
      <c r="E30" s="3">
        <v>6</v>
      </c>
      <c r="F30" s="3">
        <v>50000</v>
      </c>
      <c r="G30" s="3">
        <f t="shared" si="0"/>
        <v>300000</v>
      </c>
    </row>
    <row r="31" spans="1:7" x14ac:dyDescent="0.3">
      <c r="A31" s="2">
        <v>45325</v>
      </c>
      <c r="B31" s="3" t="s">
        <v>14</v>
      </c>
      <c r="C31" s="3" t="s">
        <v>15</v>
      </c>
      <c r="D31" s="3" t="s">
        <v>16</v>
      </c>
      <c r="E31" s="3">
        <v>10</v>
      </c>
      <c r="F31" s="3">
        <v>20000</v>
      </c>
      <c r="G31" s="3">
        <f t="shared" si="0"/>
        <v>200000</v>
      </c>
    </row>
    <row r="32" spans="1:7" x14ac:dyDescent="0.3">
      <c r="A32" s="2">
        <v>45326</v>
      </c>
      <c r="B32" s="3" t="s">
        <v>17</v>
      </c>
      <c r="C32" s="3" t="s">
        <v>9</v>
      </c>
      <c r="D32" s="3" t="s">
        <v>19</v>
      </c>
      <c r="E32" s="3">
        <v>20</v>
      </c>
      <c r="F32" s="3">
        <v>30000</v>
      </c>
      <c r="G32" s="3">
        <f t="shared" si="0"/>
        <v>600000</v>
      </c>
    </row>
    <row r="33" spans="1:7" x14ac:dyDescent="0.3">
      <c r="A33" s="2">
        <v>45327</v>
      </c>
      <c r="B33" s="3" t="s">
        <v>8</v>
      </c>
      <c r="C33" s="3" t="s">
        <v>21</v>
      </c>
      <c r="D33" s="3" t="s">
        <v>10</v>
      </c>
      <c r="E33" s="3">
        <v>4</v>
      </c>
      <c r="F33" s="3">
        <v>70000</v>
      </c>
      <c r="G33" s="3">
        <f t="shared" si="0"/>
        <v>280000</v>
      </c>
    </row>
    <row r="34" spans="1:7" x14ac:dyDescent="0.3">
      <c r="A34" s="2">
        <v>45328</v>
      </c>
      <c r="B34" s="3" t="s">
        <v>22</v>
      </c>
      <c r="C34" s="3" t="s">
        <v>23</v>
      </c>
      <c r="D34" s="3" t="s">
        <v>13</v>
      </c>
      <c r="E34" s="3">
        <v>9</v>
      </c>
      <c r="F34" s="3">
        <v>50000</v>
      </c>
      <c r="G34" s="3">
        <f t="shared" si="0"/>
        <v>450000</v>
      </c>
    </row>
    <row r="35" spans="1:7" x14ac:dyDescent="0.3">
      <c r="A35" s="2">
        <v>45329</v>
      </c>
      <c r="B35" s="3" t="s">
        <v>11</v>
      </c>
      <c r="C35" s="3" t="s">
        <v>21</v>
      </c>
      <c r="D35" s="3" t="s">
        <v>16</v>
      </c>
      <c r="E35" s="3">
        <v>5</v>
      </c>
      <c r="F35" s="3">
        <v>20000</v>
      </c>
      <c r="G35" s="3">
        <f t="shared" si="0"/>
        <v>100000</v>
      </c>
    </row>
    <row r="36" spans="1:7" x14ac:dyDescent="0.3">
      <c r="A36" s="2">
        <v>45330</v>
      </c>
      <c r="B36" s="3" t="s">
        <v>8</v>
      </c>
      <c r="C36" s="3" t="s">
        <v>23</v>
      </c>
      <c r="D36" s="3" t="s">
        <v>19</v>
      </c>
      <c r="E36" s="3">
        <v>15</v>
      </c>
      <c r="F36" s="3">
        <v>30000</v>
      </c>
      <c r="G36" s="3">
        <f t="shared" si="0"/>
        <v>450000</v>
      </c>
    </row>
    <row r="37" spans="1:7" x14ac:dyDescent="0.3">
      <c r="A37" s="2">
        <v>45331</v>
      </c>
      <c r="B37" s="3" t="s">
        <v>17</v>
      </c>
      <c r="C37" s="3" t="s">
        <v>15</v>
      </c>
      <c r="D37" s="3" t="s">
        <v>10</v>
      </c>
      <c r="E37" s="3">
        <v>7</v>
      </c>
      <c r="F37" s="3">
        <v>70000</v>
      </c>
      <c r="G37" s="3">
        <f t="shared" si="0"/>
        <v>490000</v>
      </c>
    </row>
    <row r="38" spans="1:7" x14ac:dyDescent="0.3">
      <c r="A38" s="2">
        <v>45332</v>
      </c>
      <c r="B38" s="3" t="s">
        <v>20</v>
      </c>
      <c r="C38" s="3" t="s">
        <v>18</v>
      </c>
      <c r="D38" s="3" t="s">
        <v>13</v>
      </c>
      <c r="E38" s="3">
        <v>11</v>
      </c>
      <c r="F38" s="3">
        <v>50000</v>
      </c>
      <c r="G38" s="3">
        <f t="shared" si="0"/>
        <v>550000</v>
      </c>
    </row>
    <row r="39" spans="1:7" x14ac:dyDescent="0.3">
      <c r="A39" s="2">
        <v>45333</v>
      </c>
      <c r="B39" s="3" t="s">
        <v>22</v>
      </c>
      <c r="C39" s="3" t="s">
        <v>9</v>
      </c>
      <c r="D39" s="3" t="s">
        <v>16</v>
      </c>
      <c r="E39" s="3">
        <v>12</v>
      </c>
      <c r="F39" s="3">
        <v>20000</v>
      </c>
      <c r="G39" s="3">
        <f t="shared" si="0"/>
        <v>240000</v>
      </c>
    </row>
    <row r="40" spans="1:7" x14ac:dyDescent="0.3">
      <c r="A40" s="2">
        <v>45334</v>
      </c>
      <c r="B40" s="3" t="s">
        <v>11</v>
      </c>
      <c r="C40" s="3" t="s">
        <v>9</v>
      </c>
      <c r="D40" s="3" t="s">
        <v>19</v>
      </c>
      <c r="E40" s="3">
        <v>10</v>
      </c>
      <c r="F40" s="3">
        <v>30000</v>
      </c>
      <c r="G40" s="3">
        <f t="shared" si="0"/>
        <v>300000</v>
      </c>
    </row>
    <row r="41" spans="1:7" x14ac:dyDescent="0.3">
      <c r="A41" s="2">
        <v>45335</v>
      </c>
      <c r="B41" s="3" t="s">
        <v>14</v>
      </c>
      <c r="C41" s="3" t="s">
        <v>12</v>
      </c>
      <c r="D41" s="3" t="s">
        <v>10</v>
      </c>
      <c r="E41" s="3">
        <v>9</v>
      </c>
      <c r="F41" s="3">
        <v>70000</v>
      </c>
      <c r="G41" s="3">
        <f t="shared" si="0"/>
        <v>630000</v>
      </c>
    </row>
    <row r="42" spans="1:7" x14ac:dyDescent="0.3">
      <c r="A42" s="2">
        <v>45336</v>
      </c>
      <c r="B42" s="3" t="s">
        <v>17</v>
      </c>
      <c r="C42" s="3" t="s">
        <v>15</v>
      </c>
      <c r="D42" s="3" t="s">
        <v>13</v>
      </c>
      <c r="E42" s="3">
        <v>8</v>
      </c>
      <c r="F42" s="3">
        <v>50000</v>
      </c>
      <c r="G42" s="3">
        <f t="shared" si="0"/>
        <v>400000</v>
      </c>
    </row>
    <row r="43" spans="1:7" x14ac:dyDescent="0.3">
      <c r="A43" s="2">
        <v>45337</v>
      </c>
      <c r="B43" s="3" t="s">
        <v>20</v>
      </c>
      <c r="C43" s="3" t="s">
        <v>18</v>
      </c>
      <c r="D43" s="3" t="s">
        <v>16</v>
      </c>
      <c r="E43" s="3">
        <v>11</v>
      </c>
      <c r="F43" s="3">
        <v>20000</v>
      </c>
      <c r="G43" s="3">
        <f t="shared" si="0"/>
        <v>220000</v>
      </c>
    </row>
    <row r="44" spans="1:7" x14ac:dyDescent="0.3">
      <c r="A44" s="2">
        <v>45338</v>
      </c>
      <c r="B44" s="3" t="s">
        <v>8</v>
      </c>
      <c r="C44" s="3" t="s">
        <v>21</v>
      </c>
      <c r="D44" s="3" t="s">
        <v>19</v>
      </c>
      <c r="E44" s="3">
        <v>14</v>
      </c>
      <c r="F44" s="3">
        <v>30000</v>
      </c>
      <c r="G44" s="3">
        <f t="shared" si="0"/>
        <v>420000</v>
      </c>
    </row>
    <row r="45" spans="1:7" x14ac:dyDescent="0.3">
      <c r="A45" s="2">
        <v>45339</v>
      </c>
      <c r="B45" s="3" t="s">
        <v>11</v>
      </c>
      <c r="C45" s="3" t="s">
        <v>23</v>
      </c>
      <c r="D45" s="3" t="s">
        <v>10</v>
      </c>
      <c r="E45" s="3">
        <v>10</v>
      </c>
      <c r="F45" s="3">
        <v>70000</v>
      </c>
      <c r="G45" s="3">
        <f t="shared" si="0"/>
        <v>700000</v>
      </c>
    </row>
    <row r="46" spans="1:7" x14ac:dyDescent="0.3">
      <c r="A46" s="2">
        <v>45340</v>
      </c>
      <c r="B46" s="3" t="s">
        <v>14</v>
      </c>
      <c r="C46" s="3" t="s">
        <v>15</v>
      </c>
      <c r="D46" s="3" t="s">
        <v>13</v>
      </c>
      <c r="E46" s="3">
        <v>9</v>
      </c>
      <c r="F46" s="3">
        <v>50000</v>
      </c>
      <c r="G46" s="3">
        <f t="shared" si="0"/>
        <v>450000</v>
      </c>
    </row>
    <row r="47" spans="1:7" x14ac:dyDescent="0.3">
      <c r="A47" s="2">
        <v>45341</v>
      </c>
      <c r="B47" s="3" t="s">
        <v>17</v>
      </c>
      <c r="C47" s="3" t="s">
        <v>18</v>
      </c>
      <c r="D47" s="3" t="s">
        <v>16</v>
      </c>
      <c r="E47" s="3">
        <v>13</v>
      </c>
      <c r="F47" s="3">
        <v>20000</v>
      </c>
      <c r="G47" s="3">
        <f t="shared" si="0"/>
        <v>260000</v>
      </c>
    </row>
    <row r="48" spans="1:7" x14ac:dyDescent="0.3">
      <c r="A48" s="2">
        <v>45342</v>
      </c>
      <c r="B48" s="3" t="s">
        <v>20</v>
      </c>
      <c r="C48" s="3" t="s">
        <v>21</v>
      </c>
      <c r="D48" s="3" t="s">
        <v>19</v>
      </c>
      <c r="E48" s="3">
        <v>8</v>
      </c>
      <c r="F48" s="3">
        <v>30000</v>
      </c>
      <c r="G48" s="3">
        <f t="shared" si="0"/>
        <v>240000</v>
      </c>
    </row>
    <row r="49" spans="1:7" x14ac:dyDescent="0.3">
      <c r="A49" s="2">
        <v>45343</v>
      </c>
      <c r="B49" s="3" t="s">
        <v>22</v>
      </c>
      <c r="C49" s="3" t="s">
        <v>23</v>
      </c>
      <c r="D49" s="3" t="s">
        <v>10</v>
      </c>
      <c r="E49" s="3">
        <v>12</v>
      </c>
      <c r="F49" s="3">
        <v>70000</v>
      </c>
      <c r="G49" s="3">
        <f t="shared" si="0"/>
        <v>840000</v>
      </c>
    </row>
    <row r="50" spans="1:7" x14ac:dyDescent="0.3">
      <c r="A50" s="2">
        <v>45344</v>
      </c>
      <c r="B50" s="3" t="s">
        <v>11</v>
      </c>
      <c r="C50" s="3" t="s">
        <v>15</v>
      </c>
      <c r="D50" s="3" t="s">
        <v>13</v>
      </c>
      <c r="E50" s="3">
        <v>7</v>
      </c>
      <c r="F50" s="3">
        <v>50000</v>
      </c>
      <c r="G50" s="3">
        <f t="shared" si="0"/>
        <v>350000</v>
      </c>
    </row>
    <row r="51" spans="1:7" x14ac:dyDescent="0.3">
      <c r="A51" s="2">
        <v>45345</v>
      </c>
      <c r="B51" s="3" t="s">
        <v>14</v>
      </c>
      <c r="C51" s="3" t="s">
        <v>18</v>
      </c>
      <c r="D51" s="3" t="s">
        <v>16</v>
      </c>
      <c r="E51" s="3">
        <v>9</v>
      </c>
      <c r="F51" s="3">
        <v>20000</v>
      </c>
      <c r="G51" s="3">
        <f t="shared" si="0"/>
        <v>180000</v>
      </c>
    </row>
    <row r="52" spans="1:7" x14ac:dyDescent="0.3">
      <c r="A52" s="2">
        <v>45346</v>
      </c>
      <c r="B52" s="3" t="s">
        <v>8</v>
      </c>
      <c r="C52" s="3" t="s">
        <v>9</v>
      </c>
      <c r="D52" s="3" t="s">
        <v>19</v>
      </c>
      <c r="E52" s="3">
        <v>12</v>
      </c>
      <c r="F52" s="3">
        <v>30000</v>
      </c>
      <c r="G52" s="3">
        <f t="shared" si="0"/>
        <v>360000</v>
      </c>
    </row>
    <row r="53" spans="1:7" x14ac:dyDescent="0.3">
      <c r="A53" s="2">
        <v>45347</v>
      </c>
      <c r="B53" s="3" t="s">
        <v>20</v>
      </c>
      <c r="C53" s="3" t="s">
        <v>12</v>
      </c>
      <c r="D53" s="3" t="s">
        <v>10</v>
      </c>
      <c r="E53" s="3">
        <v>5</v>
      </c>
      <c r="F53" s="3">
        <v>70000</v>
      </c>
      <c r="G53" s="3">
        <f t="shared" si="0"/>
        <v>350000</v>
      </c>
    </row>
    <row r="54" spans="1:7" x14ac:dyDescent="0.3">
      <c r="A54" s="2">
        <v>45352</v>
      </c>
      <c r="B54" s="3" t="s">
        <v>22</v>
      </c>
      <c r="C54" s="3" t="s">
        <v>9</v>
      </c>
      <c r="D54" s="3" t="s">
        <v>10</v>
      </c>
      <c r="E54" s="3">
        <v>12</v>
      </c>
      <c r="F54" s="3">
        <v>70000</v>
      </c>
      <c r="G54" s="3">
        <f t="shared" si="0"/>
        <v>840000</v>
      </c>
    </row>
    <row r="55" spans="1:7" x14ac:dyDescent="0.3">
      <c r="A55" s="2">
        <v>45353</v>
      </c>
      <c r="B55" s="3" t="s">
        <v>11</v>
      </c>
      <c r="C55" s="3" t="s">
        <v>9</v>
      </c>
      <c r="D55" s="3" t="s">
        <v>13</v>
      </c>
      <c r="E55" s="3">
        <v>8</v>
      </c>
      <c r="F55" s="3">
        <v>50000</v>
      </c>
      <c r="G55" s="3">
        <f t="shared" si="0"/>
        <v>400000</v>
      </c>
    </row>
    <row r="56" spans="1:7" x14ac:dyDescent="0.3">
      <c r="A56" s="2">
        <v>45354</v>
      </c>
      <c r="B56" s="3" t="s">
        <v>14</v>
      </c>
      <c r="C56" s="3" t="s">
        <v>21</v>
      </c>
      <c r="D56" s="3" t="s">
        <v>16</v>
      </c>
      <c r="E56" s="3">
        <v>7</v>
      </c>
      <c r="F56" s="3">
        <v>20000</v>
      </c>
      <c r="G56" s="3">
        <f t="shared" si="0"/>
        <v>140000</v>
      </c>
    </row>
    <row r="57" spans="1:7" x14ac:dyDescent="0.3">
      <c r="A57" s="2">
        <v>45355</v>
      </c>
      <c r="B57" s="3" t="s">
        <v>17</v>
      </c>
      <c r="C57" s="3" t="s">
        <v>23</v>
      </c>
      <c r="D57" s="3" t="s">
        <v>19</v>
      </c>
      <c r="E57" s="3">
        <v>9</v>
      </c>
      <c r="F57" s="3">
        <v>30000</v>
      </c>
      <c r="G57" s="3">
        <f t="shared" si="0"/>
        <v>270000</v>
      </c>
    </row>
    <row r="58" spans="1:7" x14ac:dyDescent="0.3">
      <c r="A58" s="2">
        <v>45356</v>
      </c>
      <c r="B58" s="3" t="s">
        <v>20</v>
      </c>
      <c r="C58" s="3" t="s">
        <v>21</v>
      </c>
      <c r="D58" s="3" t="s">
        <v>10</v>
      </c>
      <c r="E58" s="3">
        <v>6</v>
      </c>
      <c r="F58" s="3">
        <v>70000</v>
      </c>
      <c r="G58" s="3">
        <f t="shared" si="0"/>
        <v>420000</v>
      </c>
    </row>
    <row r="59" spans="1:7" x14ac:dyDescent="0.3">
      <c r="A59" s="2">
        <v>45357</v>
      </c>
      <c r="B59" s="3" t="s">
        <v>8</v>
      </c>
      <c r="C59" s="3" t="s">
        <v>23</v>
      </c>
      <c r="D59" s="3" t="s">
        <v>13</v>
      </c>
      <c r="E59" s="3">
        <v>10</v>
      </c>
      <c r="F59" s="3">
        <v>50000</v>
      </c>
      <c r="G59" s="3">
        <f t="shared" si="0"/>
        <v>500000</v>
      </c>
    </row>
    <row r="60" spans="1:7" x14ac:dyDescent="0.3">
      <c r="A60" s="2">
        <v>45358</v>
      </c>
      <c r="B60" s="3" t="s">
        <v>11</v>
      </c>
      <c r="C60" s="3" t="s">
        <v>15</v>
      </c>
      <c r="D60" s="3" t="s">
        <v>16</v>
      </c>
      <c r="E60" s="3">
        <v>8</v>
      </c>
      <c r="F60" s="3">
        <v>20000</v>
      </c>
      <c r="G60" s="3">
        <f t="shared" si="0"/>
        <v>160000</v>
      </c>
    </row>
    <row r="61" spans="1:7" x14ac:dyDescent="0.3">
      <c r="A61" s="2">
        <v>45359</v>
      </c>
      <c r="B61" s="3" t="s">
        <v>8</v>
      </c>
      <c r="C61" s="3" t="s">
        <v>18</v>
      </c>
      <c r="D61" s="3" t="s">
        <v>19</v>
      </c>
      <c r="E61" s="3">
        <v>13</v>
      </c>
      <c r="F61" s="3">
        <v>30000</v>
      </c>
      <c r="G61" s="3">
        <f t="shared" si="0"/>
        <v>390000</v>
      </c>
    </row>
    <row r="62" spans="1:7" x14ac:dyDescent="0.3">
      <c r="A62" s="2">
        <v>45360</v>
      </c>
      <c r="B62" s="3" t="s">
        <v>17</v>
      </c>
      <c r="C62" s="3" t="s">
        <v>9</v>
      </c>
      <c r="D62" s="3" t="s">
        <v>10</v>
      </c>
      <c r="E62" s="3">
        <v>9</v>
      </c>
      <c r="F62" s="3">
        <v>70000</v>
      </c>
      <c r="G62" s="3">
        <f t="shared" si="0"/>
        <v>630000</v>
      </c>
    </row>
    <row r="63" spans="1:7" x14ac:dyDescent="0.3">
      <c r="A63" s="2">
        <v>45361</v>
      </c>
      <c r="B63" s="3" t="s">
        <v>20</v>
      </c>
      <c r="C63" s="3" t="s">
        <v>15</v>
      </c>
      <c r="D63" s="3" t="s">
        <v>13</v>
      </c>
      <c r="E63" s="3">
        <v>5</v>
      </c>
      <c r="F63" s="3">
        <v>50000</v>
      </c>
      <c r="G63" s="3">
        <f t="shared" si="0"/>
        <v>250000</v>
      </c>
    </row>
    <row r="64" spans="1:7" x14ac:dyDescent="0.3">
      <c r="A64" s="2">
        <v>45362</v>
      </c>
      <c r="B64" s="3" t="s">
        <v>22</v>
      </c>
      <c r="C64" s="3" t="s">
        <v>12</v>
      </c>
      <c r="D64" s="3" t="s">
        <v>16</v>
      </c>
      <c r="E64" s="3">
        <v>11</v>
      </c>
      <c r="F64" s="3">
        <v>20000</v>
      </c>
      <c r="G64" s="3">
        <f t="shared" si="0"/>
        <v>220000</v>
      </c>
    </row>
    <row r="65" spans="1:7" x14ac:dyDescent="0.3">
      <c r="A65" s="2">
        <v>45363</v>
      </c>
      <c r="B65" s="3" t="s">
        <v>11</v>
      </c>
      <c r="C65" s="3" t="s">
        <v>15</v>
      </c>
      <c r="D65" s="3" t="s">
        <v>19</v>
      </c>
      <c r="E65" s="3">
        <v>14</v>
      </c>
      <c r="F65" s="3">
        <v>30000</v>
      </c>
      <c r="G65" s="3">
        <f t="shared" si="0"/>
        <v>420000</v>
      </c>
    </row>
    <row r="66" spans="1:7" x14ac:dyDescent="0.3">
      <c r="A66" s="2">
        <v>45364</v>
      </c>
      <c r="B66" s="3" t="s">
        <v>14</v>
      </c>
      <c r="C66" s="3" t="s">
        <v>18</v>
      </c>
      <c r="D66" s="3" t="s">
        <v>10</v>
      </c>
      <c r="E66" s="3">
        <v>10</v>
      </c>
      <c r="F66" s="3">
        <v>70000</v>
      </c>
      <c r="G66" s="3">
        <f t="shared" si="0"/>
        <v>700000</v>
      </c>
    </row>
    <row r="67" spans="1:7" x14ac:dyDescent="0.3">
      <c r="A67" s="2">
        <v>45365</v>
      </c>
      <c r="B67" s="3" t="s">
        <v>17</v>
      </c>
      <c r="C67" s="3" t="s">
        <v>21</v>
      </c>
      <c r="D67" s="3" t="s">
        <v>13</v>
      </c>
      <c r="E67" s="3">
        <v>6</v>
      </c>
      <c r="F67" s="3">
        <v>50000</v>
      </c>
      <c r="G67" s="3">
        <f t="shared" si="0"/>
        <v>300000</v>
      </c>
    </row>
    <row r="68" spans="1:7" x14ac:dyDescent="0.3">
      <c r="A68" s="2">
        <v>45366</v>
      </c>
      <c r="B68" s="3" t="s">
        <v>8</v>
      </c>
      <c r="C68" s="3" t="s">
        <v>23</v>
      </c>
      <c r="D68" s="3" t="s">
        <v>16</v>
      </c>
      <c r="E68" s="3">
        <v>8</v>
      </c>
      <c r="F68" s="3">
        <v>20000</v>
      </c>
      <c r="G68" s="3">
        <f t="shared" si="0"/>
        <v>160000</v>
      </c>
    </row>
    <row r="69" spans="1:7" x14ac:dyDescent="0.3">
      <c r="A69" s="2">
        <v>45367</v>
      </c>
      <c r="B69" s="3" t="s">
        <v>22</v>
      </c>
      <c r="C69" s="3" t="s">
        <v>15</v>
      </c>
      <c r="D69" s="3" t="s">
        <v>19</v>
      </c>
      <c r="E69" s="3">
        <v>12</v>
      </c>
      <c r="F69" s="3">
        <v>30000</v>
      </c>
      <c r="G69" s="3">
        <f t="shared" ref="G69:G79" si="1">E69*F69</f>
        <v>360000</v>
      </c>
    </row>
    <row r="70" spans="1:7" x14ac:dyDescent="0.3">
      <c r="A70" s="2">
        <v>45368</v>
      </c>
      <c r="B70" s="3" t="s">
        <v>11</v>
      </c>
      <c r="C70" s="3" t="s">
        <v>18</v>
      </c>
      <c r="D70" s="3" t="s">
        <v>10</v>
      </c>
      <c r="E70" s="3">
        <v>9</v>
      </c>
      <c r="F70" s="3">
        <v>70000</v>
      </c>
      <c r="G70" s="3">
        <f t="shared" si="1"/>
        <v>630000</v>
      </c>
    </row>
    <row r="71" spans="1:7" x14ac:dyDescent="0.3">
      <c r="A71" s="2">
        <v>45369</v>
      </c>
      <c r="B71" s="3" t="s">
        <v>8</v>
      </c>
      <c r="C71" s="3" t="s">
        <v>12</v>
      </c>
      <c r="D71" s="3" t="s">
        <v>13</v>
      </c>
      <c r="E71" s="3">
        <v>7</v>
      </c>
      <c r="F71" s="3">
        <v>50000</v>
      </c>
      <c r="G71" s="3">
        <f t="shared" si="1"/>
        <v>350000</v>
      </c>
    </row>
    <row r="72" spans="1:7" x14ac:dyDescent="0.3">
      <c r="A72" s="2">
        <v>45370</v>
      </c>
      <c r="B72" s="3" t="s">
        <v>17</v>
      </c>
      <c r="C72" s="3" t="s">
        <v>15</v>
      </c>
      <c r="D72" s="3" t="s">
        <v>16</v>
      </c>
      <c r="E72" s="3">
        <v>14</v>
      </c>
      <c r="F72" s="3">
        <v>20000</v>
      </c>
      <c r="G72" s="3">
        <f>E72*F72</f>
        <v>280000</v>
      </c>
    </row>
    <row r="73" spans="1:7" x14ac:dyDescent="0.3">
      <c r="A73" s="2">
        <v>45371</v>
      </c>
      <c r="B73" s="3" t="s">
        <v>20</v>
      </c>
      <c r="C73" s="3" t="s">
        <v>18</v>
      </c>
      <c r="D73" s="3" t="s">
        <v>19</v>
      </c>
      <c r="E73" s="3">
        <v>8</v>
      </c>
      <c r="F73" s="3">
        <v>30000</v>
      </c>
      <c r="G73" s="3">
        <f t="shared" si="1"/>
        <v>240000</v>
      </c>
    </row>
    <row r="74" spans="1:7" x14ac:dyDescent="0.3">
      <c r="A74" s="2">
        <v>45372</v>
      </c>
      <c r="B74" s="3" t="s">
        <v>22</v>
      </c>
      <c r="C74" s="3" t="s">
        <v>21</v>
      </c>
      <c r="D74" s="3" t="s">
        <v>10</v>
      </c>
      <c r="E74" s="3">
        <v>11</v>
      </c>
      <c r="F74" s="3">
        <v>70000</v>
      </c>
      <c r="G74" s="3">
        <f t="shared" si="1"/>
        <v>770000</v>
      </c>
    </row>
    <row r="75" spans="1:7" x14ac:dyDescent="0.3">
      <c r="A75" s="2">
        <v>45373</v>
      </c>
      <c r="B75" s="3" t="s">
        <v>8</v>
      </c>
      <c r="C75" s="3" t="s">
        <v>23</v>
      </c>
      <c r="D75" s="3" t="s">
        <v>13</v>
      </c>
      <c r="E75" s="3">
        <v>5</v>
      </c>
      <c r="F75" s="3">
        <v>50000</v>
      </c>
      <c r="G75" s="3">
        <f t="shared" si="1"/>
        <v>250000</v>
      </c>
    </row>
    <row r="76" spans="1:7" x14ac:dyDescent="0.3">
      <c r="A76" s="2">
        <v>45374</v>
      </c>
      <c r="B76" s="3" t="s">
        <v>14</v>
      </c>
      <c r="C76" s="3" t="s">
        <v>15</v>
      </c>
      <c r="D76" s="3" t="s">
        <v>16</v>
      </c>
      <c r="E76" s="3">
        <v>10</v>
      </c>
      <c r="F76" s="3">
        <v>20000</v>
      </c>
      <c r="G76" s="3">
        <f t="shared" si="1"/>
        <v>200000</v>
      </c>
    </row>
    <row r="77" spans="1:7" x14ac:dyDescent="0.3">
      <c r="A77" s="2">
        <v>45375</v>
      </c>
      <c r="B77" s="3" t="s">
        <v>17</v>
      </c>
      <c r="C77" s="3" t="s">
        <v>18</v>
      </c>
      <c r="D77" s="3" t="s">
        <v>19</v>
      </c>
      <c r="E77" s="3">
        <v>9</v>
      </c>
      <c r="F77" s="3">
        <v>30000</v>
      </c>
      <c r="G77" s="3">
        <f t="shared" si="1"/>
        <v>270000</v>
      </c>
    </row>
    <row r="78" spans="1:7" x14ac:dyDescent="0.3">
      <c r="A78" s="2">
        <v>45376</v>
      </c>
      <c r="B78" s="3" t="s">
        <v>20</v>
      </c>
      <c r="C78" s="3" t="s">
        <v>23</v>
      </c>
      <c r="D78" s="3" t="s">
        <v>10</v>
      </c>
      <c r="E78" s="3">
        <v>10</v>
      </c>
      <c r="F78" s="3">
        <v>70000</v>
      </c>
      <c r="G78" s="3">
        <f t="shared" si="1"/>
        <v>700000</v>
      </c>
    </row>
    <row r="79" spans="1:7" x14ac:dyDescent="0.3">
      <c r="A79" s="2">
        <v>45381</v>
      </c>
      <c r="B79" s="3" t="s">
        <v>8</v>
      </c>
      <c r="C79" s="3" t="s">
        <v>18</v>
      </c>
      <c r="D79" s="3" t="s">
        <v>19</v>
      </c>
      <c r="E79" s="3">
        <v>5</v>
      </c>
      <c r="F79" s="3">
        <v>30000</v>
      </c>
      <c r="G79" s="3">
        <f t="shared" si="1"/>
        <v>150000</v>
      </c>
    </row>
  </sheetData>
  <mergeCells count="2">
    <mergeCell ref="A1:G2"/>
    <mergeCell ref="K3:L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topLeftCell="A9" workbookViewId="0">
      <selection activeCell="B31" sqref="B31"/>
    </sheetView>
  </sheetViews>
  <sheetFormatPr defaultRowHeight="14.4" x14ac:dyDescent="0.3"/>
  <cols>
    <col min="1" max="1" width="13.21875" bestFit="1" customWidth="1"/>
    <col min="2" max="2" width="22.77734375" bestFit="1" customWidth="1"/>
  </cols>
  <sheetData>
    <row r="3" spans="1:2" x14ac:dyDescent="0.3">
      <c r="A3" s="6" t="s">
        <v>27</v>
      </c>
      <c r="B3" t="s">
        <v>29</v>
      </c>
    </row>
    <row r="4" spans="1:2" x14ac:dyDescent="0.3">
      <c r="A4" s="19" t="s">
        <v>13</v>
      </c>
      <c r="B4" s="5">
        <v>6950000</v>
      </c>
    </row>
    <row r="5" spans="1:2" x14ac:dyDescent="0.3">
      <c r="A5" s="19" t="s">
        <v>10</v>
      </c>
      <c r="B5" s="5">
        <v>12250000</v>
      </c>
    </row>
    <row r="6" spans="1:2" x14ac:dyDescent="0.3">
      <c r="A6" s="19" t="s">
        <v>19</v>
      </c>
      <c r="B6" s="5">
        <v>6150000</v>
      </c>
    </row>
    <row r="7" spans="1:2" x14ac:dyDescent="0.3">
      <c r="A7" s="19" t="s">
        <v>16</v>
      </c>
      <c r="B7" s="5">
        <v>3320000</v>
      </c>
    </row>
    <row r="8" spans="1:2" x14ac:dyDescent="0.3">
      <c r="A8" s="7" t="s">
        <v>28</v>
      </c>
      <c r="B8">
        <v>28670000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topLeftCell="A36" workbookViewId="0">
      <selection activeCell="Q8" sqref="Q8"/>
    </sheetView>
  </sheetViews>
  <sheetFormatPr defaultRowHeight="14.4" x14ac:dyDescent="0.3"/>
  <cols>
    <col min="3" max="3" width="15.77734375" customWidth="1"/>
    <col min="4" max="4" width="10.5546875" customWidth="1"/>
    <col min="5" max="5" width="14.77734375" customWidth="1"/>
    <col min="6" max="6" width="12.21875" customWidth="1"/>
    <col min="7" max="7" width="10.77734375" customWidth="1"/>
  </cols>
  <sheetData>
    <row r="2" spans="1:10" ht="26.25" customHeight="1" x14ac:dyDescent="0.3">
      <c r="C2" s="34" t="s">
        <v>42</v>
      </c>
      <c r="D2" s="34"/>
      <c r="E2" s="34"/>
      <c r="F2" s="34"/>
    </row>
    <row r="4" spans="1:10" ht="24" customHeight="1" x14ac:dyDescent="0.3">
      <c r="A4" s="5"/>
      <c r="B4" s="30" t="s">
        <v>31</v>
      </c>
      <c r="C4" s="31"/>
      <c r="D4" s="30"/>
      <c r="E4" s="30"/>
      <c r="F4" s="30"/>
      <c r="G4" s="30"/>
    </row>
    <row r="5" spans="1:10" x14ac:dyDescent="0.3">
      <c r="A5" s="5"/>
      <c r="B5" s="32" t="s">
        <v>32</v>
      </c>
      <c r="C5" s="33"/>
      <c r="D5" s="32"/>
      <c r="E5" s="32"/>
      <c r="F5" s="32"/>
      <c r="G5" s="32"/>
    </row>
    <row r="6" spans="1:10" ht="26.25" customHeight="1" x14ac:dyDescent="0.3">
      <c r="A6" s="5"/>
      <c r="B6" s="8" t="s">
        <v>33</v>
      </c>
      <c r="C6" s="16" t="s">
        <v>34</v>
      </c>
      <c r="D6" s="8" t="s">
        <v>35</v>
      </c>
      <c r="E6" s="8" t="s">
        <v>36</v>
      </c>
      <c r="F6" s="8" t="s">
        <v>37</v>
      </c>
      <c r="G6" s="8" t="s">
        <v>38</v>
      </c>
    </row>
    <row r="7" spans="1:10" x14ac:dyDescent="0.3">
      <c r="A7" s="5"/>
      <c r="B7" s="9">
        <v>1</v>
      </c>
      <c r="C7" s="17" t="s">
        <v>15</v>
      </c>
      <c r="D7" s="5">
        <v>30000</v>
      </c>
      <c r="E7" s="5">
        <f ca="1">SUMIF('ANSWER 1.  A, B, C, E'!C4:C79,"Parvez Hasan",'ANSWER 1.  A, B, C, E'!G4:G28)</f>
        <v>4710000</v>
      </c>
      <c r="F7" s="5">
        <f ca="1">IF(E7&gt;=2000000, E7*10%, IF(E7&gt;=1000000, E7*8%, E7*6%))</f>
        <v>471000</v>
      </c>
      <c r="G7" s="5">
        <f ca="1">SUM(D7,F7)</f>
        <v>501000</v>
      </c>
    </row>
    <row r="8" spans="1:10" x14ac:dyDescent="0.3">
      <c r="B8" s="18">
        <v>2</v>
      </c>
      <c r="C8" s="5" t="s">
        <v>9</v>
      </c>
      <c r="D8" s="5">
        <v>30000</v>
      </c>
      <c r="E8" s="5">
        <f ca="1">SUMIF('ANSWER 1.  A, B, C, E'!C5:C80,"Arif Hossain",'ANSWER 1.  A, B, C, E'!G5:G28)</f>
        <v>4780000</v>
      </c>
      <c r="F8" s="5">
        <f t="shared" ref="F8:F12" ca="1" si="0">IF(E8&gt;=2000000, E8*10%, IF(E8&gt;=1000000, E8*8%, E8*6%))</f>
        <v>478000</v>
      </c>
      <c r="G8" s="5">
        <f t="shared" ref="G8:G12" ca="1" si="1">SUM(D8,F8)</f>
        <v>508000</v>
      </c>
    </row>
    <row r="9" spans="1:10" x14ac:dyDescent="0.3">
      <c r="B9" s="9">
        <v>3</v>
      </c>
      <c r="C9" s="5" t="s">
        <v>18</v>
      </c>
      <c r="D9" s="5">
        <v>30000</v>
      </c>
      <c r="E9" s="22">
        <f ca="1">SUMIF('ANSWER 1.  A, B, C, E'!C6:C81,"Nabila Sultana",'ANSWER 1.  A, B, C, E'!G6:G28)</f>
        <v>6930000</v>
      </c>
      <c r="F9" s="5">
        <f t="shared" ca="1" si="0"/>
        <v>693000</v>
      </c>
      <c r="G9" s="5">
        <f t="shared" ca="1" si="1"/>
        <v>723000</v>
      </c>
    </row>
    <row r="10" spans="1:10" x14ac:dyDescent="0.3">
      <c r="B10" s="9">
        <v>4</v>
      </c>
      <c r="C10" s="5" t="s">
        <v>21</v>
      </c>
      <c r="D10" s="5">
        <v>30000</v>
      </c>
      <c r="E10" s="5">
        <f ca="1">SUMIF('ANSWER 1.  A, B, C, E'!C7:C82,"Eva Karim",'ANSWER 1.  A, B, C, E'!G7:G28)</f>
        <v>4190000</v>
      </c>
      <c r="F10" s="5">
        <f t="shared" ca="1" si="0"/>
        <v>419000</v>
      </c>
      <c r="G10" s="5">
        <f t="shared" ca="1" si="1"/>
        <v>449000</v>
      </c>
    </row>
    <row r="11" spans="1:10" x14ac:dyDescent="0.3">
      <c r="B11" s="9">
        <v>5</v>
      </c>
      <c r="C11" s="5" t="s">
        <v>12</v>
      </c>
      <c r="D11" s="5">
        <v>30000</v>
      </c>
      <c r="E11" s="5">
        <f ca="1">SUMIF('ANSWER 1.  A, B, C, E'!C8:C83,"Oishi Das",'ANSWER 1.  A, B, C, E'!G8:G28)</f>
        <v>1890000</v>
      </c>
      <c r="F11" s="5">
        <f t="shared" ca="1" si="0"/>
        <v>151200</v>
      </c>
      <c r="G11" s="5">
        <f t="shared" ca="1" si="1"/>
        <v>181200</v>
      </c>
    </row>
    <row r="12" spans="1:10" x14ac:dyDescent="0.3">
      <c r="B12" s="9">
        <v>6</v>
      </c>
      <c r="C12" s="5" t="s">
        <v>23</v>
      </c>
      <c r="D12" s="5">
        <v>30000</v>
      </c>
      <c r="E12" s="5">
        <f ca="1">SUMIF('ANSWER 1.  A, B, C, E'!C9:C84,"Farhan Islam",'ANSWER 1.  A, B, C, E'!G9:G28)</f>
        <v>5320000</v>
      </c>
      <c r="F12" s="5">
        <f t="shared" ca="1" si="0"/>
        <v>532000</v>
      </c>
      <c r="G12" s="5">
        <f t="shared" ca="1" si="1"/>
        <v>562000</v>
      </c>
    </row>
    <row r="14" spans="1:10" x14ac:dyDescent="0.3">
      <c r="J14" t="s">
        <v>39</v>
      </c>
    </row>
    <row r="15" spans="1:10" ht="21.75" customHeight="1" x14ac:dyDescent="0.3">
      <c r="C15" s="29" t="s">
        <v>43</v>
      </c>
      <c r="D15" s="29"/>
      <c r="E15" s="29"/>
      <c r="F15" s="29"/>
      <c r="G15" s="29"/>
    </row>
    <row r="17" spans="4:5" x14ac:dyDescent="0.3">
      <c r="D17" s="23" t="s">
        <v>40</v>
      </c>
      <c r="E17" s="15">
        <f ca="1">AVERAGE(G7:G12)</f>
        <v>487366.66666666669</v>
      </c>
    </row>
    <row r="19" spans="4:5" x14ac:dyDescent="0.3">
      <c r="D19" s="24" t="s">
        <v>41</v>
      </c>
      <c r="E19" s="15">
        <f ca="1">ROUND(E17,0)</f>
        <v>487367</v>
      </c>
    </row>
  </sheetData>
  <autoFilter ref="B6:B12"/>
  <sortState ref="B7:G12">
    <sortCondition ref="B7:B12"/>
  </sortState>
  <mergeCells count="4">
    <mergeCell ref="C15:G15"/>
    <mergeCell ref="B4:G4"/>
    <mergeCell ref="B5:G5"/>
    <mergeCell ref="C2:F2"/>
  </mergeCells>
  <conditionalFormatting sqref="D7:G12">
    <cfRule type="top10" dxfId="4" priority="1" rank="1"/>
  </conditionalFormatting>
  <conditionalFormatting sqref="G7:G12">
    <cfRule type="top10" dxfId="3" priority="2" rank="1"/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8"/>
  <sheetViews>
    <sheetView zoomScaleNormal="100" workbookViewId="0">
      <selection activeCell="F5" sqref="F5"/>
    </sheetView>
  </sheetViews>
  <sheetFormatPr defaultRowHeight="14.4" x14ac:dyDescent="0.3"/>
  <cols>
    <col min="2" max="2" width="18.21875" customWidth="1"/>
    <col min="3" max="3" width="23.21875" customWidth="1"/>
    <col min="4" max="4" width="15.44140625" customWidth="1"/>
    <col min="5" max="5" width="17.77734375" customWidth="1"/>
    <col min="6" max="6" width="17.44140625" customWidth="1"/>
    <col min="7" max="7" width="20.5546875" customWidth="1"/>
    <col min="8" max="8" width="27" customWidth="1"/>
    <col min="11" max="11" width="24.5546875" customWidth="1"/>
    <col min="12" max="12" width="35.44140625" customWidth="1"/>
    <col min="13" max="13" width="24.21875" customWidth="1"/>
    <col min="14" max="14" width="27.77734375" customWidth="1"/>
    <col min="15" max="15" width="16.21875" customWidth="1"/>
    <col min="16" max="16" width="24.21875" customWidth="1"/>
    <col min="17" max="17" width="32.5546875" customWidth="1"/>
    <col min="18" max="18" width="9.21875" customWidth="1"/>
  </cols>
  <sheetData>
    <row r="2" spans="2:17" ht="23.4" x14ac:dyDescent="0.45">
      <c r="B2" s="35" t="s">
        <v>50</v>
      </c>
      <c r="C2" s="35"/>
      <c r="D2" s="35"/>
      <c r="E2" s="35"/>
      <c r="F2" s="35"/>
    </row>
    <row r="4" spans="2:17" x14ac:dyDescent="0.3">
      <c r="B4" s="9" t="s">
        <v>44</v>
      </c>
      <c r="C4" s="9" t="s">
        <v>45</v>
      </c>
      <c r="D4" s="9" t="s">
        <v>36</v>
      </c>
      <c r="E4" s="9" t="s">
        <v>46</v>
      </c>
      <c r="F4" s="9" t="s">
        <v>47</v>
      </c>
    </row>
    <row r="5" spans="2:17" x14ac:dyDescent="0.3">
      <c r="B5" s="5" t="s">
        <v>32</v>
      </c>
      <c r="C5" s="5">
        <v>7854500</v>
      </c>
      <c r="D5" s="5">
        <f>SUM('ANSWER 1.  A, B, C, E'!G4:G28)</f>
        <v>8750000</v>
      </c>
      <c r="E5" s="5">
        <f>D5-C5</f>
        <v>895500</v>
      </c>
      <c r="F5" s="10" t="str">
        <f>IF(E5&gt;0, "Profit", "Loss")</f>
        <v>Profit</v>
      </c>
    </row>
    <row r="6" spans="2:17" x14ac:dyDescent="0.3">
      <c r="B6" s="5" t="s">
        <v>48</v>
      </c>
      <c r="C6" s="5">
        <v>9998300</v>
      </c>
      <c r="D6" s="5">
        <f>SUM('ANSWER 1.  A, B, C, E'!G29:G53)</f>
        <v>9920000</v>
      </c>
      <c r="E6" s="5">
        <f t="shared" ref="E6:E7" si="0">D6-C6</f>
        <v>-78300</v>
      </c>
      <c r="F6" s="10" t="str">
        <f t="shared" ref="F6:F7" si="1">IF(E6&gt;0, "Profit", "Loss")</f>
        <v>Loss</v>
      </c>
    </row>
    <row r="7" spans="2:17" x14ac:dyDescent="0.3">
      <c r="B7" s="5" t="s">
        <v>49</v>
      </c>
      <c r="C7" s="5">
        <v>8985700</v>
      </c>
      <c r="D7" s="5">
        <f>SUM('ANSWER 1.  A, B, C, E'!G54:G79)</f>
        <v>10000000</v>
      </c>
      <c r="E7" s="5">
        <f t="shared" si="0"/>
        <v>1014300</v>
      </c>
      <c r="F7" s="10" t="str">
        <f t="shared" si="1"/>
        <v>Profit</v>
      </c>
    </row>
    <row r="9" spans="2:17" ht="35.25" customHeight="1" x14ac:dyDescent="0.3">
      <c r="B9" s="38" t="s">
        <v>73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</row>
    <row r="11" spans="2:17" ht="29.25" customHeight="1" x14ac:dyDescent="0.3">
      <c r="B11" s="37" t="s">
        <v>32</v>
      </c>
      <c r="C11" s="37"/>
      <c r="D11" s="37"/>
      <c r="E11" s="37"/>
      <c r="F11" s="37"/>
      <c r="G11" s="37"/>
      <c r="H11" s="37"/>
      <c r="K11" s="37" t="s">
        <v>48</v>
      </c>
      <c r="L11" s="37"/>
      <c r="M11" s="37"/>
      <c r="N11" s="37"/>
      <c r="O11" s="37"/>
      <c r="P11" s="37"/>
      <c r="Q11" s="37"/>
    </row>
    <row r="12" spans="2:17" ht="15.6" x14ac:dyDescent="0.3">
      <c r="B12" s="14" t="s">
        <v>51</v>
      </c>
      <c r="C12" s="14" t="s">
        <v>52</v>
      </c>
      <c r="D12" s="14" t="s">
        <v>5</v>
      </c>
      <c r="E12" s="14" t="s">
        <v>53</v>
      </c>
      <c r="F12" s="14" t="s">
        <v>38</v>
      </c>
      <c r="G12" s="14" t="s">
        <v>69</v>
      </c>
      <c r="H12" s="14" t="s">
        <v>70</v>
      </c>
      <c r="K12" s="14" t="s">
        <v>51</v>
      </c>
      <c r="L12" s="14" t="s">
        <v>52</v>
      </c>
      <c r="M12" s="14" t="s">
        <v>5</v>
      </c>
      <c r="N12" s="14" t="s">
        <v>53</v>
      </c>
      <c r="O12" s="14" t="s">
        <v>38</v>
      </c>
      <c r="P12" s="14" t="s">
        <v>69</v>
      </c>
      <c r="Q12" s="14" t="s">
        <v>70</v>
      </c>
    </row>
    <row r="13" spans="2:17" x14ac:dyDescent="0.3">
      <c r="B13" s="5" t="s">
        <v>10</v>
      </c>
      <c r="C13" s="5" t="s">
        <v>4</v>
      </c>
      <c r="D13" s="5">
        <v>53</v>
      </c>
      <c r="E13" s="5">
        <v>60000</v>
      </c>
      <c r="F13" s="5">
        <v>3180000</v>
      </c>
      <c r="G13" s="36">
        <f>COUNTIF(C13:C26,C13)</f>
        <v>4</v>
      </c>
      <c r="H13" s="36">
        <f>SUMIF(C13:C26,C13,D13:D26)</f>
        <v>205</v>
      </c>
      <c r="K13" s="5" t="s">
        <v>10</v>
      </c>
      <c r="L13" s="5" t="s">
        <v>4</v>
      </c>
      <c r="M13" s="5">
        <v>55</v>
      </c>
      <c r="N13" s="5">
        <v>60000</v>
      </c>
      <c r="O13" s="5">
        <v>3300000</v>
      </c>
      <c r="P13" s="36">
        <f>COUNTIF(L13:L26,L13)</f>
        <v>4</v>
      </c>
      <c r="Q13" s="36">
        <f>SUMIF(L13:L26,L13,M13:M26)</f>
        <v>244</v>
      </c>
    </row>
    <row r="14" spans="2:17" x14ac:dyDescent="0.3">
      <c r="B14" s="5" t="s">
        <v>54</v>
      </c>
      <c r="C14" s="5" t="s">
        <v>4</v>
      </c>
      <c r="D14" s="5">
        <v>48</v>
      </c>
      <c r="E14" s="5">
        <v>45000</v>
      </c>
      <c r="F14" s="5">
        <v>2160000</v>
      </c>
      <c r="G14" s="36"/>
      <c r="H14" s="36"/>
      <c r="K14" s="5" t="s">
        <v>54</v>
      </c>
      <c r="L14" s="5" t="s">
        <v>4</v>
      </c>
      <c r="M14" s="5">
        <v>50</v>
      </c>
      <c r="N14" s="5">
        <v>45000</v>
      </c>
      <c r="O14" s="5">
        <v>2250000</v>
      </c>
      <c r="P14" s="36"/>
      <c r="Q14" s="36"/>
    </row>
    <row r="15" spans="2:17" x14ac:dyDescent="0.3">
      <c r="B15" s="5" t="s">
        <v>19</v>
      </c>
      <c r="C15" s="5" t="s">
        <v>4</v>
      </c>
      <c r="D15" s="5">
        <v>56</v>
      </c>
      <c r="E15" s="5">
        <v>26000</v>
      </c>
      <c r="F15" s="5">
        <v>1456000</v>
      </c>
      <c r="G15" s="36"/>
      <c r="H15" s="36"/>
      <c r="K15" s="5" t="s">
        <v>19</v>
      </c>
      <c r="L15" s="5" t="s">
        <v>4</v>
      </c>
      <c r="M15" s="5">
        <v>79</v>
      </c>
      <c r="N15" s="5">
        <v>26000</v>
      </c>
      <c r="O15" s="5">
        <v>2054000</v>
      </c>
      <c r="P15" s="36"/>
      <c r="Q15" s="36"/>
    </row>
    <row r="16" spans="2:17" x14ac:dyDescent="0.3">
      <c r="B16" s="5" t="s">
        <v>16</v>
      </c>
      <c r="C16" s="5" t="s">
        <v>4</v>
      </c>
      <c r="D16" s="5">
        <v>48</v>
      </c>
      <c r="E16" s="5">
        <v>17000</v>
      </c>
      <c r="F16" s="5">
        <v>816000</v>
      </c>
      <c r="G16" s="36"/>
      <c r="H16" s="36"/>
      <c r="K16" s="5" t="s">
        <v>16</v>
      </c>
      <c r="L16" s="5" t="s">
        <v>4</v>
      </c>
      <c r="M16" s="5">
        <v>60</v>
      </c>
      <c r="N16" s="5">
        <v>17000</v>
      </c>
      <c r="O16" s="5">
        <v>1020000</v>
      </c>
      <c r="P16" s="36"/>
      <c r="Q16" s="36"/>
    </row>
    <row r="17" spans="2:17" x14ac:dyDescent="0.3">
      <c r="B17" s="5" t="s">
        <v>55</v>
      </c>
      <c r="C17" s="5" t="s">
        <v>65</v>
      </c>
      <c r="D17" s="5"/>
      <c r="E17" s="5"/>
      <c r="F17" s="5">
        <v>12000</v>
      </c>
      <c r="G17" s="36"/>
      <c r="H17" s="36"/>
      <c r="K17" s="5" t="s">
        <v>55</v>
      </c>
      <c r="L17" s="5" t="s">
        <v>65</v>
      </c>
      <c r="M17" s="5"/>
      <c r="N17" s="5"/>
      <c r="O17" s="5">
        <v>12000</v>
      </c>
      <c r="P17" s="36"/>
      <c r="Q17" s="36"/>
    </row>
    <row r="18" spans="2:17" x14ac:dyDescent="0.3">
      <c r="B18" s="5" t="s">
        <v>56</v>
      </c>
      <c r="C18" s="5" t="s">
        <v>66</v>
      </c>
      <c r="D18" s="5"/>
      <c r="E18" s="5"/>
      <c r="F18" s="5">
        <v>5000</v>
      </c>
      <c r="G18" s="36"/>
      <c r="H18" s="36"/>
      <c r="K18" s="5" t="s">
        <v>56</v>
      </c>
      <c r="L18" s="5" t="s">
        <v>66</v>
      </c>
      <c r="M18" s="5"/>
      <c r="N18" s="5"/>
      <c r="O18" s="5">
        <v>8000</v>
      </c>
      <c r="P18" s="36"/>
      <c r="Q18" s="36"/>
    </row>
    <row r="19" spans="2:17" x14ac:dyDescent="0.3">
      <c r="B19" s="5" t="s">
        <v>57</v>
      </c>
      <c r="C19" s="5" t="s">
        <v>65</v>
      </c>
      <c r="D19" s="5"/>
      <c r="E19" s="5"/>
      <c r="F19" s="5">
        <v>8000</v>
      </c>
      <c r="G19" s="36"/>
      <c r="H19" s="36"/>
      <c r="K19" s="5" t="s">
        <v>57</v>
      </c>
      <c r="L19" s="5" t="s">
        <v>65</v>
      </c>
      <c r="M19" s="5"/>
      <c r="N19" s="5"/>
      <c r="O19" s="5">
        <v>8000</v>
      </c>
      <c r="P19" s="36"/>
      <c r="Q19" s="36"/>
    </row>
    <row r="20" spans="2:17" x14ac:dyDescent="0.3">
      <c r="B20" s="5" t="s">
        <v>58</v>
      </c>
      <c r="C20" s="5" t="s">
        <v>67</v>
      </c>
      <c r="D20" s="5"/>
      <c r="E20" s="5"/>
      <c r="F20" s="5">
        <v>1500</v>
      </c>
      <c r="G20" s="36"/>
      <c r="H20" s="36"/>
      <c r="K20" s="5" t="s">
        <v>58</v>
      </c>
      <c r="L20" s="5" t="s">
        <v>67</v>
      </c>
      <c r="M20" s="5"/>
      <c r="N20" s="5"/>
      <c r="O20" s="5">
        <v>1500</v>
      </c>
      <c r="P20" s="36"/>
      <c r="Q20" s="36"/>
    </row>
    <row r="21" spans="2:17" x14ac:dyDescent="0.3">
      <c r="B21" s="5" t="s">
        <v>59</v>
      </c>
      <c r="C21" s="5" t="s">
        <v>68</v>
      </c>
      <c r="D21" s="5">
        <v>5</v>
      </c>
      <c r="E21" s="5">
        <v>30000</v>
      </c>
      <c r="F21" s="5">
        <v>150000</v>
      </c>
      <c r="G21" s="36"/>
      <c r="H21" s="36"/>
      <c r="K21" s="5" t="s">
        <v>59</v>
      </c>
      <c r="L21" s="5" t="s">
        <v>68</v>
      </c>
      <c r="M21" s="5">
        <v>5</v>
      </c>
      <c r="N21" s="5">
        <v>30000</v>
      </c>
      <c r="O21" s="5">
        <v>150000</v>
      </c>
      <c r="P21" s="36"/>
      <c r="Q21" s="36"/>
    </row>
    <row r="22" spans="2:17" x14ac:dyDescent="0.3">
      <c r="B22" s="5" t="s">
        <v>60</v>
      </c>
      <c r="C22" s="5" t="s">
        <v>68</v>
      </c>
      <c r="D22" s="5"/>
      <c r="E22" s="5"/>
      <c r="F22" s="5">
        <v>20000</v>
      </c>
      <c r="G22" s="36"/>
      <c r="H22" s="36"/>
      <c r="K22" s="5" t="s">
        <v>60</v>
      </c>
      <c r="L22" s="5" t="s">
        <v>68</v>
      </c>
      <c r="M22" s="5"/>
      <c r="N22" s="5"/>
      <c r="O22" s="5">
        <v>20000</v>
      </c>
      <c r="P22" s="36"/>
      <c r="Q22" s="36"/>
    </row>
    <row r="23" spans="2:17" x14ac:dyDescent="0.3">
      <c r="B23" s="5" t="s">
        <v>61</v>
      </c>
      <c r="C23" s="5" t="s">
        <v>67</v>
      </c>
      <c r="D23" s="5"/>
      <c r="E23" s="5"/>
      <c r="F23" s="5">
        <v>2000</v>
      </c>
      <c r="G23" s="36"/>
      <c r="H23" s="36"/>
      <c r="K23" s="5" t="s">
        <v>61</v>
      </c>
      <c r="L23" s="5" t="s">
        <v>67</v>
      </c>
      <c r="M23" s="5"/>
      <c r="N23" s="5"/>
      <c r="O23" s="5">
        <v>3000</v>
      </c>
      <c r="P23" s="36"/>
      <c r="Q23" s="36"/>
    </row>
    <row r="24" spans="2:17" x14ac:dyDescent="0.3">
      <c r="B24" s="5" t="s">
        <v>62</v>
      </c>
      <c r="C24" s="5" t="s">
        <v>66</v>
      </c>
      <c r="D24" s="5"/>
      <c r="E24" s="5"/>
      <c r="F24" s="5">
        <v>3000</v>
      </c>
      <c r="G24" s="36"/>
      <c r="H24" s="36"/>
      <c r="K24" s="5" t="s">
        <v>62</v>
      </c>
      <c r="L24" s="5" t="s">
        <v>66</v>
      </c>
      <c r="M24" s="5"/>
      <c r="N24" s="5"/>
      <c r="O24" s="5">
        <v>1000</v>
      </c>
      <c r="P24" s="36"/>
      <c r="Q24" s="36"/>
    </row>
    <row r="25" spans="2:17" x14ac:dyDescent="0.3">
      <c r="B25" s="5" t="s">
        <v>63</v>
      </c>
      <c r="C25" s="5" t="s">
        <v>67</v>
      </c>
      <c r="D25" s="5"/>
      <c r="E25" s="5"/>
      <c r="F25" s="5">
        <v>1000</v>
      </c>
      <c r="G25" s="36"/>
      <c r="H25" s="36"/>
      <c r="K25" s="5" t="s">
        <v>63</v>
      </c>
      <c r="L25" s="5" t="s">
        <v>67</v>
      </c>
      <c r="M25" s="5"/>
      <c r="N25" s="5"/>
      <c r="O25" s="5">
        <v>800</v>
      </c>
      <c r="P25" s="36"/>
      <c r="Q25" s="36"/>
    </row>
    <row r="26" spans="2:17" x14ac:dyDescent="0.3">
      <c r="B26" s="5" t="s">
        <v>64</v>
      </c>
      <c r="C26" s="5"/>
      <c r="D26" s="5"/>
      <c r="E26" s="5"/>
      <c r="F26" s="5">
        <v>40000</v>
      </c>
      <c r="G26" s="36"/>
      <c r="H26" s="36"/>
      <c r="K26" s="5" t="s">
        <v>64</v>
      </c>
      <c r="L26" s="5"/>
      <c r="M26" s="5"/>
      <c r="N26" s="5"/>
      <c r="O26" s="5">
        <v>1170000</v>
      </c>
      <c r="P26" s="36"/>
      <c r="Q26" s="36"/>
    </row>
    <row r="32" spans="2:17" x14ac:dyDescent="0.3">
      <c r="I32" t="s">
        <v>39</v>
      </c>
    </row>
    <row r="33" spans="2:14" ht="32.25" customHeight="1" x14ac:dyDescent="0.3">
      <c r="B33" s="39" t="s">
        <v>49</v>
      </c>
      <c r="C33" s="39"/>
      <c r="D33" s="39"/>
      <c r="E33" s="39"/>
      <c r="F33" s="39"/>
      <c r="G33" s="39"/>
      <c r="H33" s="39"/>
    </row>
    <row r="34" spans="2:14" ht="15.6" x14ac:dyDescent="0.3">
      <c r="B34" s="14" t="s">
        <v>51</v>
      </c>
      <c r="C34" s="14" t="s">
        <v>52</v>
      </c>
      <c r="D34" s="14" t="s">
        <v>5</v>
      </c>
      <c r="E34" s="14" t="s">
        <v>53</v>
      </c>
      <c r="F34" s="14" t="s">
        <v>38</v>
      </c>
      <c r="G34" s="14" t="s">
        <v>69</v>
      </c>
      <c r="H34" s="14" t="s">
        <v>70</v>
      </c>
      <c r="K34" s="12" t="s">
        <v>44</v>
      </c>
      <c r="L34" s="13" t="s">
        <v>71</v>
      </c>
      <c r="M34" s="13" t="s">
        <v>70</v>
      </c>
      <c r="N34" s="13" t="s">
        <v>72</v>
      </c>
    </row>
    <row r="35" spans="2:14" x14ac:dyDescent="0.3">
      <c r="B35" s="5" t="s">
        <v>10</v>
      </c>
      <c r="C35" s="5" t="s">
        <v>4</v>
      </c>
      <c r="D35" s="5">
        <v>67</v>
      </c>
      <c r="E35" s="5">
        <v>60000</v>
      </c>
      <c r="F35" s="5">
        <v>4020000</v>
      </c>
      <c r="G35" s="36">
        <f>COUNTIF(C35:C48,C35)</f>
        <v>4</v>
      </c>
      <c r="H35" s="36">
        <f>SUMIF(C35:C48,C35,D35:D48)</f>
        <v>236</v>
      </c>
      <c r="K35" s="5" t="s">
        <v>32</v>
      </c>
      <c r="L35" s="5">
        <v>4</v>
      </c>
      <c r="M35" s="5">
        <v>205</v>
      </c>
      <c r="N35" s="36" t="str">
        <f>INDEX(K35:K37,MATCH(MIN(M35:M37),M35:M37))</f>
        <v>January</v>
      </c>
    </row>
    <row r="36" spans="2:14" x14ac:dyDescent="0.3">
      <c r="B36" s="5" t="s">
        <v>54</v>
      </c>
      <c r="C36" s="5" t="s">
        <v>4</v>
      </c>
      <c r="D36" s="5">
        <v>41</v>
      </c>
      <c r="E36" s="5">
        <v>45000</v>
      </c>
      <c r="F36" s="5">
        <v>1840000</v>
      </c>
      <c r="G36" s="36"/>
      <c r="H36" s="36"/>
      <c r="K36" s="5" t="s">
        <v>48</v>
      </c>
      <c r="L36" s="5">
        <v>4</v>
      </c>
      <c r="M36" s="5">
        <v>244</v>
      </c>
      <c r="N36" s="36"/>
    </row>
    <row r="37" spans="2:14" x14ac:dyDescent="0.3">
      <c r="B37" s="5" t="s">
        <v>19</v>
      </c>
      <c r="C37" s="5" t="s">
        <v>4</v>
      </c>
      <c r="D37" s="5">
        <v>70</v>
      </c>
      <c r="E37" s="5">
        <v>26000</v>
      </c>
      <c r="F37" s="5">
        <v>1820000</v>
      </c>
      <c r="G37" s="36"/>
      <c r="H37" s="36"/>
      <c r="K37" s="5" t="s">
        <v>49</v>
      </c>
      <c r="L37" s="5">
        <v>4</v>
      </c>
      <c r="M37" s="5">
        <v>236</v>
      </c>
      <c r="N37" s="36"/>
    </row>
    <row r="38" spans="2:14" x14ac:dyDescent="0.3">
      <c r="B38" s="5" t="s">
        <v>16</v>
      </c>
      <c r="C38" s="5" t="s">
        <v>4</v>
      </c>
      <c r="D38" s="5">
        <v>58</v>
      </c>
      <c r="E38" s="5">
        <v>17000</v>
      </c>
      <c r="F38" s="5">
        <v>986000</v>
      </c>
      <c r="G38" s="36"/>
      <c r="H38" s="36"/>
    </row>
    <row r="39" spans="2:14" x14ac:dyDescent="0.3">
      <c r="B39" s="5" t="s">
        <v>55</v>
      </c>
      <c r="C39" s="5" t="s">
        <v>65</v>
      </c>
      <c r="D39" s="5"/>
      <c r="E39" s="5"/>
      <c r="F39" s="5">
        <v>13000</v>
      </c>
      <c r="G39" s="36"/>
      <c r="H39" s="36"/>
    </row>
    <row r="40" spans="2:14" x14ac:dyDescent="0.3">
      <c r="B40" s="5" t="s">
        <v>56</v>
      </c>
      <c r="C40" s="5" t="s">
        <v>66</v>
      </c>
      <c r="D40" s="5"/>
      <c r="E40" s="5"/>
      <c r="F40" s="5">
        <v>2000</v>
      </c>
      <c r="G40" s="36"/>
      <c r="H40" s="36"/>
    </row>
    <row r="41" spans="2:14" x14ac:dyDescent="0.3">
      <c r="B41" s="5" t="s">
        <v>57</v>
      </c>
      <c r="C41" s="5" t="s">
        <v>65</v>
      </c>
      <c r="D41" s="5"/>
      <c r="E41" s="5"/>
      <c r="F41" s="5">
        <v>8000</v>
      </c>
      <c r="G41" s="36"/>
      <c r="H41" s="36"/>
    </row>
    <row r="42" spans="2:14" x14ac:dyDescent="0.3">
      <c r="B42" s="5" t="s">
        <v>58</v>
      </c>
      <c r="C42" s="5" t="s">
        <v>67</v>
      </c>
      <c r="D42" s="5"/>
      <c r="E42" s="5"/>
      <c r="F42" s="5">
        <v>1500</v>
      </c>
      <c r="G42" s="36"/>
      <c r="H42" s="36"/>
    </row>
    <row r="43" spans="2:14" x14ac:dyDescent="0.3">
      <c r="B43" s="5" t="s">
        <v>59</v>
      </c>
      <c r="C43" s="5" t="s">
        <v>68</v>
      </c>
      <c r="D43" s="5">
        <v>5</v>
      </c>
      <c r="E43" s="5">
        <v>30000</v>
      </c>
      <c r="F43" s="5">
        <v>150000</v>
      </c>
      <c r="G43" s="36"/>
      <c r="H43" s="36"/>
    </row>
    <row r="44" spans="2:14" x14ac:dyDescent="0.3">
      <c r="B44" s="5" t="s">
        <v>60</v>
      </c>
      <c r="C44" s="5" t="s">
        <v>68</v>
      </c>
      <c r="D44" s="5"/>
      <c r="E44" s="5"/>
      <c r="F44" s="5">
        <v>20000</v>
      </c>
      <c r="G44" s="36"/>
      <c r="H44" s="36"/>
      <c r="J44" t="s">
        <v>39</v>
      </c>
    </row>
    <row r="45" spans="2:14" x14ac:dyDescent="0.3">
      <c r="B45" s="5" t="s">
        <v>61</v>
      </c>
      <c r="C45" s="5" t="s">
        <v>67</v>
      </c>
      <c r="D45" s="5"/>
      <c r="E45" s="5"/>
      <c r="F45" s="5">
        <v>2000</v>
      </c>
      <c r="G45" s="36"/>
      <c r="H45" s="36"/>
    </row>
    <row r="46" spans="2:14" x14ac:dyDescent="0.3">
      <c r="B46" s="5" t="s">
        <v>62</v>
      </c>
      <c r="C46" s="5" t="s">
        <v>66</v>
      </c>
      <c r="D46" s="5"/>
      <c r="E46" s="5"/>
      <c r="F46" s="5">
        <v>7000</v>
      </c>
      <c r="G46" s="36"/>
      <c r="H46" s="36"/>
    </row>
    <row r="47" spans="2:14" x14ac:dyDescent="0.3">
      <c r="B47" s="5" t="s">
        <v>63</v>
      </c>
      <c r="C47" s="5" t="s">
        <v>67</v>
      </c>
      <c r="D47" s="5"/>
      <c r="E47" s="5"/>
      <c r="F47" s="5">
        <v>1200</v>
      </c>
      <c r="G47" s="36"/>
      <c r="H47" s="36"/>
    </row>
    <row r="48" spans="2:14" x14ac:dyDescent="0.3">
      <c r="B48" s="5" t="s">
        <v>64</v>
      </c>
      <c r="C48" s="5"/>
      <c r="D48" s="5"/>
      <c r="E48" s="5"/>
      <c r="F48" s="5">
        <v>110000</v>
      </c>
      <c r="G48" s="36"/>
      <c r="H48" s="36"/>
    </row>
  </sheetData>
  <mergeCells count="12">
    <mergeCell ref="B2:F2"/>
    <mergeCell ref="G13:G26"/>
    <mergeCell ref="H13:H26"/>
    <mergeCell ref="B11:H11"/>
    <mergeCell ref="N35:N37"/>
    <mergeCell ref="B9:Q9"/>
    <mergeCell ref="K11:Q11"/>
    <mergeCell ref="P13:P26"/>
    <mergeCell ref="Q13:Q26"/>
    <mergeCell ref="B33:H33"/>
    <mergeCell ref="G35:G48"/>
    <mergeCell ref="H35:H48"/>
  </mergeCells>
  <conditionalFormatting sqref="F5:F7">
    <cfRule type="containsText" dxfId="2" priority="1" operator="containsText" text="Loss">
      <formula>NOT(ISERROR(SEARCH("Loss",F5)))</formula>
    </cfRule>
    <cfRule type="containsText" dxfId="1" priority="2" operator="containsText" text="Loss">
      <formula>NOT(ISERROR(SEARCH("Loss",F5)))</formula>
    </cfRule>
    <cfRule type="containsText" dxfId="0" priority="3" operator="containsText" text="Profit">
      <formula>NOT(ISERROR(SEARCH("Profit",F5)))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20"/>
  <sheetViews>
    <sheetView zoomScale="85" zoomScaleNormal="85" workbookViewId="0">
      <selection activeCell="S14" sqref="S14"/>
    </sheetView>
  </sheetViews>
  <sheetFormatPr defaultRowHeight="14.4" x14ac:dyDescent="0.3"/>
  <cols>
    <col min="3" max="3" width="4.77734375" customWidth="1"/>
    <col min="4" max="4" width="18.33203125" customWidth="1"/>
    <col min="5" max="5" width="13.33203125" customWidth="1"/>
    <col min="6" max="6" width="14.77734375" customWidth="1"/>
    <col min="7" max="7" width="12.33203125" customWidth="1"/>
  </cols>
  <sheetData>
    <row r="7" spans="4:7" x14ac:dyDescent="0.3">
      <c r="D7" s="40" t="s">
        <v>74</v>
      </c>
      <c r="E7" s="40"/>
      <c r="F7" s="40"/>
      <c r="G7" s="40"/>
    </row>
    <row r="8" spans="4:7" x14ac:dyDescent="0.3">
      <c r="D8" s="25" t="s">
        <v>44</v>
      </c>
      <c r="E8" s="25" t="s">
        <v>45</v>
      </c>
      <c r="F8" s="25" t="s">
        <v>36</v>
      </c>
      <c r="G8" s="25" t="s">
        <v>75</v>
      </c>
    </row>
    <row r="9" spans="4:7" x14ac:dyDescent="0.3">
      <c r="D9" s="5" t="s">
        <v>32</v>
      </c>
      <c r="E9" s="5">
        <v>9288500</v>
      </c>
      <c r="F9" s="5">
        <v>8750000</v>
      </c>
      <c r="G9" s="5">
        <f>F9-E9</f>
        <v>-538500</v>
      </c>
    </row>
    <row r="10" spans="4:7" x14ac:dyDescent="0.3">
      <c r="D10" s="5" t="s">
        <v>48</v>
      </c>
      <c r="E10" s="5">
        <v>9744300</v>
      </c>
      <c r="F10" s="5">
        <v>9920000</v>
      </c>
      <c r="G10" s="5">
        <f t="shared" ref="G10:G20" si="0">F10-E10</f>
        <v>175700</v>
      </c>
    </row>
    <row r="11" spans="4:7" x14ac:dyDescent="0.3">
      <c r="D11" s="5" t="s">
        <v>49</v>
      </c>
      <c r="E11" s="5">
        <v>8904700</v>
      </c>
      <c r="F11" s="5">
        <v>10000000</v>
      </c>
      <c r="G11" s="5">
        <f t="shared" si="0"/>
        <v>1095300</v>
      </c>
    </row>
    <row r="12" spans="4:7" x14ac:dyDescent="0.3">
      <c r="D12" s="5" t="s">
        <v>76</v>
      </c>
      <c r="E12" s="5">
        <v>7345200</v>
      </c>
      <c r="F12" s="5">
        <v>7957400</v>
      </c>
      <c r="G12" s="5">
        <f t="shared" si="0"/>
        <v>612200</v>
      </c>
    </row>
    <row r="13" spans="4:7" x14ac:dyDescent="0.3">
      <c r="D13" s="5" t="s">
        <v>77</v>
      </c>
      <c r="E13" s="5">
        <v>8987000</v>
      </c>
      <c r="F13" s="5">
        <v>9876500</v>
      </c>
      <c r="G13" s="5">
        <f t="shared" si="0"/>
        <v>889500</v>
      </c>
    </row>
    <row r="14" spans="4:7" x14ac:dyDescent="0.3">
      <c r="D14" s="5" t="s">
        <v>78</v>
      </c>
      <c r="E14" s="5">
        <v>5215400</v>
      </c>
      <c r="F14" s="5">
        <v>5164500</v>
      </c>
      <c r="G14" s="5">
        <f t="shared" si="0"/>
        <v>-50900</v>
      </c>
    </row>
    <row r="15" spans="4:7" x14ac:dyDescent="0.3">
      <c r="D15" s="5" t="s">
        <v>79</v>
      </c>
      <c r="E15" s="5">
        <v>9976500</v>
      </c>
      <c r="F15" s="5">
        <v>11543600</v>
      </c>
      <c r="G15" s="5">
        <f t="shared" si="0"/>
        <v>1567100</v>
      </c>
    </row>
    <row r="16" spans="4:7" x14ac:dyDescent="0.3">
      <c r="D16" s="5" t="s">
        <v>80</v>
      </c>
      <c r="E16" s="5">
        <v>7976700</v>
      </c>
      <c r="F16" s="5">
        <v>8087900</v>
      </c>
      <c r="G16" s="5">
        <f t="shared" si="0"/>
        <v>111200</v>
      </c>
    </row>
    <row r="17" spans="4:7" x14ac:dyDescent="0.3">
      <c r="D17" s="5" t="s">
        <v>81</v>
      </c>
      <c r="E17" s="5">
        <v>9879000</v>
      </c>
      <c r="F17" s="5">
        <v>9969800</v>
      </c>
      <c r="G17" s="5">
        <f>F17-E17</f>
        <v>90800</v>
      </c>
    </row>
    <row r="18" spans="4:7" x14ac:dyDescent="0.3">
      <c r="D18" s="5" t="s">
        <v>82</v>
      </c>
      <c r="E18" s="5">
        <v>6234800</v>
      </c>
      <c r="F18" s="5">
        <v>7024000</v>
      </c>
      <c r="G18" s="5">
        <f t="shared" si="0"/>
        <v>789200</v>
      </c>
    </row>
    <row r="19" spans="4:7" x14ac:dyDescent="0.3">
      <c r="D19" s="5" t="s">
        <v>83</v>
      </c>
      <c r="E19" s="5">
        <v>4534800</v>
      </c>
      <c r="F19" s="5">
        <v>4809300</v>
      </c>
      <c r="G19" s="5">
        <f t="shared" si="0"/>
        <v>274500</v>
      </c>
    </row>
    <row r="20" spans="4:7" x14ac:dyDescent="0.3">
      <c r="D20" s="5" t="s">
        <v>84</v>
      </c>
      <c r="E20" s="5">
        <v>8348700</v>
      </c>
      <c r="F20" s="5">
        <v>8834800</v>
      </c>
      <c r="G20" s="5">
        <f t="shared" si="0"/>
        <v>486100</v>
      </c>
    </row>
  </sheetData>
  <mergeCells count="1">
    <mergeCell ref="D7:G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26814D-E48F-4174-99B7-C83A142577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ANSWER 1.  A, B, C, E</vt:lpstr>
      <vt:lpstr>ANSWER 1. D</vt:lpstr>
      <vt:lpstr>ANSWER 2</vt:lpstr>
      <vt:lpstr>ANSWER 3</vt:lpstr>
      <vt:lpstr>ANSWER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Al-amin Islam</dc:creator>
  <cp:lastModifiedBy>Asus</cp:lastModifiedBy>
  <dcterms:created xsi:type="dcterms:W3CDTF">2024-05-29T21:50:26Z</dcterms:created>
  <dcterms:modified xsi:type="dcterms:W3CDTF">2024-12-14T06:17:13Z</dcterms:modified>
</cp:coreProperties>
</file>