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To Use" sheetId="1" r:id="rId4"/>
    <sheet state="visible" name="When should you close your offi" sheetId="2" r:id="rId5"/>
    <sheet state="visible" name="For Groups of Leaders" sheetId="3" r:id="rId6"/>
    <sheet state="visible" name="Data inputs (doubling time and " sheetId="4" r:id="rId7"/>
    <sheet state="visible" name="Fatality Rate" sheetId="5" r:id="rId8"/>
    <sheet state="visible" name="Model growth from other countri" sheetId="6" r:id="rId9"/>
    <sheet state="visible" name="Contagions from travel vs. comm" sheetId="7" r:id="rId10"/>
    <sheet state="visible" name="Testing Kits" sheetId="8" r:id="rId11"/>
  </sheets>
  <definedNames/>
  <calcPr/>
</workbook>
</file>

<file path=xl/sharedStrings.xml><?xml version="1.0" encoding="utf-8"?>
<sst xmlns="http://schemas.openxmlformats.org/spreadsheetml/2006/main" count="602" uniqueCount="327">
  <si>
    <t>Coronavirus Work From Home Model</t>
  </si>
  <si>
    <t>Members in the group</t>
  </si>
  <si>
    <t>Likelihood that an average company is infected</t>
  </si>
  <si>
    <t>Deaths method</t>
  </si>
  <si>
    <t>Cases method</t>
  </si>
  <si>
    <t>Recommendation</t>
  </si>
  <si>
    <t>If you want to use this model, make a copy. I can't allow editing, as there are 100+ people concurrently on it.</t>
  </si>
  <si>
    <t>Probability that at least one of your employees is infected today</t>
  </si>
  <si>
    <t>This model should help you and your company make a decision on whether you should open your office or send everybody home.</t>
  </si>
  <si>
    <t>It's based on how many cases are probably in your area, and the likelihood that at least one of your employees catches it.</t>
  </si>
  <si>
    <t>It has lots of assumptions, but all the data is here so you can play with the assumptions to adapt them to your situation.</t>
  </si>
  <si>
    <t>The way to use it is by filling in all the blue cells to apply the model to your case.</t>
  </si>
  <si>
    <t>&lt;-- Fill these cells in the next tab</t>
  </si>
  <si>
    <t>You only need to make changes to the tab "When should you close your office." The rest are data inputs that you can change too.</t>
  </si>
  <si>
    <t>Please leave comments to improve it.</t>
  </si>
  <si>
    <t>Probability that at least one of your employees is infected tomorrow</t>
  </si>
  <si>
    <t>Deaths Method (more reliable, use if there have been deaths in your area)</t>
  </si>
  <si>
    <t>Probability that at least one of your employees is infected in a week</t>
  </si>
  <si>
    <t>Likelihood that at least one company is infected in the group</t>
  </si>
  <si>
    <t>Today</t>
  </si>
  <si>
    <t>Tomorrow</t>
  </si>
  <si>
    <t>In a week</t>
  </si>
  <si>
    <t>Cases Method (not as reliable, making wild guesses on actual current cases in your area)</t>
  </si>
  <si>
    <t>LEGEND</t>
  </si>
  <si>
    <t>Doubling time</t>
  </si>
  <si>
    <t>Peer Review</t>
  </si>
  <si>
    <t>Inputs (change this to adapt to your case)</t>
  </si>
  <si>
    <t>Value</t>
  </si>
  <si>
    <t>Lower Bound</t>
  </si>
  <si>
    <t>Upper Bound</t>
  </si>
  <si>
    <t>Country</t>
  </si>
  <si>
    <t>Location</t>
  </si>
  <si>
    <t>Start date</t>
  </si>
  <si>
    <t>End date</t>
  </si>
  <si>
    <t>Published date</t>
  </si>
  <si>
    <t>Source</t>
  </si>
  <si>
    <t>Weight</t>
  </si>
  <si>
    <t>Yes</t>
  </si>
  <si>
    <t>Data (reference in other tabs)</t>
  </si>
  <si>
    <t>NA</t>
  </si>
  <si>
    <t>Global</t>
  </si>
  <si>
    <t>University of Texas at Austin</t>
  </si>
  <si>
    <t>CALCULATIONS</t>
  </si>
  <si>
    <t>How many employees do you have?</t>
  </si>
  <si>
    <t>University of Hong Kong</t>
  </si>
  <si>
    <t>What risk are you willing to take?</t>
  </si>
  <si>
    <t>No</t>
  </si>
  <si>
    <t>"I'm ok with this probability that one or more of my employees has the coronavirus."</t>
  </si>
  <si>
    <t>Mobs-lab</t>
  </si>
  <si>
    <t>China</t>
  </si>
  <si>
    <t>Hubei province</t>
  </si>
  <si>
    <t>Georgia Southern University</t>
  </si>
  <si>
    <t>Cases method (not as reliable as deaths method. Making educated guesses on actual current cases in your area)</t>
  </si>
  <si>
    <t>Average</t>
  </si>
  <si>
    <t>https://github.com/midas-network/COVID-19/tree/master/parameter_estimates/2019_novel_coronavirus</t>
  </si>
  <si>
    <t>Deaths vs. Cases</t>
  </si>
  <si>
    <t>Deaths vs. Closed Cases</t>
  </si>
  <si>
    <t>Cases</t>
  </si>
  <si>
    <t>Time from symptom onset to death</t>
  </si>
  <si>
    <t>Countries</t>
  </si>
  <si>
    <t>Hokkaido University</t>
  </si>
  <si>
    <t>Mainland China</t>
  </si>
  <si>
    <t>Imperial College London</t>
  </si>
  <si>
    <t>IDM</t>
  </si>
  <si>
    <t>Estimate of the True Cases in Your Area (Deaths method)</t>
  </si>
  <si>
    <t>Total deaths as of today</t>
  </si>
  <si>
    <t>Number of deaths you are seeing in the geographic area of influence of your office. Eg Sonomish / King / Grant counties</t>
  </si>
  <si>
    <t>Fatality Rate</t>
  </si>
  <si>
    <t>See tab "fatality rate". Default --&gt; 0.87%, the number I'm predicting we'll see in China outside of Hubei</t>
  </si>
  <si>
    <t># cases that caused the deaths</t>
  </si>
  <si>
    <t>Assuming the current # of deaths and the fatality rate, how many cases were there some time ago that caused these deaths?</t>
  </si>
  <si>
    <t>Days from infection to death</t>
  </si>
  <si>
    <t>How many days did it take for the cases to become deaths? Based on 4 papers (non peer-reviewed, see next tab)</t>
  </si>
  <si>
    <t>How many days does it take for cases to double?</t>
  </si>
  <si>
    <t>Number of times cases have doubled</t>
  </si>
  <si>
    <t>How many times do cases double between the time of the cases that caused deaths and the deaths</t>
  </si>
  <si>
    <t>True cases today</t>
  </si>
  <si>
    <t>Estimation of true cases today in your area</t>
  </si>
  <si>
    <t>Likely true cases tomorrow</t>
  </si>
  <si>
    <t>Likely true cases in a week</t>
  </si>
  <si>
    <t>Likly new cases tomorrow</t>
  </si>
  <si>
    <t>Likly new cases in a week</t>
  </si>
  <si>
    <t>South Korea</t>
  </si>
  <si>
    <t>Estimation of the Likelihood of a Person Getting Infected</t>
  </si>
  <si>
    <t># people in the area of the deaths</t>
  </si>
  <si>
    <t>Italy</t>
  </si>
  <si>
    <t>Sonomish County</t>
  </si>
  <si>
    <t>King County</t>
  </si>
  <si>
    <t>Grant County</t>
  </si>
  <si>
    <t>Iran</t>
  </si>
  <si>
    <t>Current infection rate</t>
  </si>
  <si>
    <t>Model country</t>
  </si>
  <si>
    <t>Likelihood that none of your employees already have the coronavirus</t>
  </si>
  <si>
    <t>How Good your Kits Are</t>
  </si>
  <si>
    <t>How Good your Healthcare Is</t>
  </si>
  <si>
    <t>Tomorrow's infection rate</t>
  </si>
  <si>
    <t>Likelihood that none of your employees will have the coronavirus by tomorrow</t>
  </si>
  <si>
    <t>Total Population</t>
  </si>
  <si>
    <t>Likelihood that none of your employees will have the coronavirus by next week</t>
  </si>
  <si>
    <t>Infected</t>
  </si>
  <si>
    <t>Estimate of the True Cases in Your Area (Cases method)</t>
  </si>
  <si>
    <t>Japan</t>
  </si>
  <si>
    <t>France</t>
  </si>
  <si>
    <t>Deaths</t>
  </si>
  <si>
    <t>Germany</t>
  </si>
  <si>
    <t>Total cases in your area as of today</t>
  </si>
  <si>
    <t>Spain</t>
  </si>
  <si>
    <t>US</t>
  </si>
  <si>
    <t>Is testing exhaustive, or only if connected to a known case?</t>
  </si>
  <si>
    <t>Only if connected to a case</t>
  </si>
  <si>
    <t>Switzerland</t>
  </si>
  <si>
    <t>UK</t>
  </si>
  <si>
    <t>&lt;-- Only "Connected to a Case" is built right now</t>
  </si>
  <si>
    <t>Is community spread happening?</t>
  </si>
  <si>
    <t>&lt;-- Only "Yes" is built right now</t>
  </si>
  <si>
    <t>Growth rates</t>
  </si>
  <si>
    <t>Your area's cases</t>
  </si>
  <si>
    <t>Contagion that is tracked</t>
  </si>
  <si>
    <t>Share of foreign spread</t>
  </si>
  <si>
    <t>Hubei</t>
  </si>
  <si>
    <t>All other</t>
  </si>
  <si>
    <t>Likely true cases in 2 days</t>
  </si>
  <si>
    <t>Likely true cases in 4 days</t>
  </si>
  <si>
    <t>Evolution of Cases (Model)</t>
  </si>
  <si>
    <t>Days after outbreak starts</t>
  </si>
  <si>
    <t>Typical contagion as a blend of other countries (US UK DE FR ES IT IR SK JP CH) (you can insert your own #s here)</t>
  </si>
  <si>
    <t>Country/Region</t>
  </si>
  <si>
    <t>Row Labels</t>
  </si>
  <si>
    <t>Sum of 1/22/20</t>
  </si>
  <si>
    <t>Sum of 1/23/20</t>
  </si>
  <si>
    <t>Sum of 1/24/20</t>
  </si>
  <si>
    <t>Sum of 1/25/20</t>
  </si>
  <si>
    <t>Sum of 1/26/20</t>
  </si>
  <si>
    <t>Sum of 1/27/20</t>
  </si>
  <si>
    <t>Sum of 1/28/20</t>
  </si>
  <si>
    <t>Sum of 1/29/20</t>
  </si>
  <si>
    <t>Sum of 1/30/20</t>
  </si>
  <si>
    <t>Sum of 1/31/20</t>
  </si>
  <si>
    <t>Sum of 2/1/20</t>
  </si>
  <si>
    <t>Sum of 2/2/20</t>
  </si>
  <si>
    <t>Sum of 2/3/20</t>
  </si>
  <si>
    <t>Sum of 2/4/20</t>
  </si>
  <si>
    <t>Sum of 2/5/20</t>
  </si>
  <si>
    <t>Sum of 2/6/20</t>
  </si>
  <si>
    <t>Sum of 2/7/20</t>
  </si>
  <si>
    <t>Sum of 2/8/20</t>
  </si>
  <si>
    <t>Sum of 2/9/20</t>
  </si>
  <si>
    <t>Sum of 2/10/20</t>
  </si>
  <si>
    <t>Sum of 2/11/20</t>
  </si>
  <si>
    <t>Sum of 2/12/20</t>
  </si>
  <si>
    <t>Sum of 2/13/20</t>
  </si>
  <si>
    <t>Sum of 2/14/20</t>
  </si>
  <si>
    <t>Sum of 2/15/20</t>
  </si>
  <si>
    <t>Sum of 2/16/20</t>
  </si>
  <si>
    <t>Sum of 2/17/20</t>
  </si>
  <si>
    <t>Sum of 2/18/20</t>
  </si>
  <si>
    <t>Sum of 2/19/20</t>
  </si>
  <si>
    <t>Sum of 2/20/20</t>
  </si>
  <si>
    <t>Sum of 2/21/20</t>
  </si>
  <si>
    <t>Sum of 2/22/20</t>
  </si>
  <si>
    <t>Sum of 2/23/20</t>
  </si>
  <si>
    <t>Sum of 2/24/20</t>
  </si>
  <si>
    <t>Sum of 2/25/20</t>
  </si>
  <si>
    <t>Sum of 2/26/20</t>
  </si>
  <si>
    <t>Sum of 2/27/20</t>
  </si>
  <si>
    <t>Sum of 2/28/20</t>
  </si>
  <si>
    <t>Sum of 2/29/20</t>
  </si>
  <si>
    <t>Sum of 3/1/20</t>
  </si>
  <si>
    <t>Sum of 3/2/20</t>
  </si>
  <si>
    <t>Sum of 3/3/20</t>
  </si>
  <si>
    <t>Sum of 3/4/20</t>
  </si>
  <si>
    <t>Extrapolation</t>
  </si>
  <si>
    <t>Anhui</t>
  </si>
  <si>
    <t>Beijing</t>
  </si>
  <si>
    <t>Recoveries</t>
  </si>
  <si>
    <t>Chongqing</t>
  </si>
  <si>
    <t>Fujian</t>
  </si>
  <si>
    <t>Gansu</t>
  </si>
  <si>
    <t>Guangdong</t>
  </si>
  <si>
    <t>Paris</t>
  </si>
  <si>
    <t>Guangxi</t>
  </si>
  <si>
    <t>Guizhou</t>
  </si>
  <si>
    <t>Hainan</t>
  </si>
  <si>
    <t>Singapore</t>
  </si>
  <si>
    <t>Hebei</t>
  </si>
  <si>
    <t>Hong Kong</t>
  </si>
  <si>
    <t>Heilongjiang</t>
  </si>
  <si>
    <t>Infection rate in 2 days</t>
  </si>
  <si>
    <t>Henan</t>
  </si>
  <si>
    <t>Infection rate in 4 days</t>
  </si>
  <si>
    <t>Kuwait</t>
  </si>
  <si>
    <t>Deaths / Total Cases</t>
  </si>
  <si>
    <t>Hunan</t>
  </si>
  <si>
    <t>Norway</t>
  </si>
  <si>
    <t>Next week's infection rate</t>
  </si>
  <si>
    <t>Inner Mongolia</t>
  </si>
  <si>
    <t>Australia</t>
  </si>
  <si>
    <t>Jiangsu</t>
  </si>
  <si>
    <t>Bahrain</t>
  </si>
  <si>
    <t>Jiangxi</t>
  </si>
  <si>
    <t>Malaysia</t>
  </si>
  <si>
    <t>Jilin</t>
  </si>
  <si>
    <t>Thailand</t>
  </si>
  <si>
    <t>Liaoning</t>
  </si>
  <si>
    <t>Taiwan</t>
  </si>
  <si>
    <t>Ningxia</t>
  </si>
  <si>
    <t>Netherlands</t>
  </si>
  <si>
    <t>Qinghai</t>
  </si>
  <si>
    <t>Iraq</t>
  </si>
  <si>
    <t>Shaanxi</t>
  </si>
  <si>
    <t>Sweden</t>
  </si>
  <si>
    <t>Shandong</t>
  </si>
  <si>
    <t>Canada</t>
  </si>
  <si>
    <t>Shanghai</t>
  </si>
  <si>
    <t>Austria</t>
  </si>
  <si>
    <t>Shanxi</t>
  </si>
  <si>
    <t>India</t>
  </si>
  <si>
    <t>Sichuan</t>
  </si>
  <si>
    <t>United Arab Emirates</t>
  </si>
  <si>
    <t>Tianjin</t>
  </si>
  <si>
    <t>Iceland</t>
  </si>
  <si>
    <t>Tibet</t>
  </si>
  <si>
    <t>Deaths / Closed Cases</t>
  </si>
  <si>
    <t>Belgium</t>
  </si>
  <si>
    <t>Xinjiang</t>
  </si>
  <si>
    <t>San Marino</t>
  </si>
  <si>
    <t>Yunnan</t>
  </si>
  <si>
    <t>Vietnam</t>
  </si>
  <si>
    <t>Zhejiang</t>
  </si>
  <si>
    <t>Israel</t>
  </si>
  <si>
    <t>Grand Total</t>
  </si>
  <si>
    <t>Oman</t>
  </si>
  <si>
    <t>Lebanon</t>
  </si>
  <si>
    <t>Algeria</t>
  </si>
  <si>
    <t>Croatia</t>
  </si>
  <si>
    <t>Denmark</t>
  </si>
  <si>
    <t>Ecuador</t>
  </si>
  <si>
    <t>Macau</t>
  </si>
  <si>
    <t>Greece</t>
  </si>
  <si>
    <t>Czech Republic</t>
  </si>
  <si>
    <t>Qatar</t>
  </si>
  <si>
    <t>Belarus</t>
  </si>
  <si>
    <t>Finland</t>
  </si>
  <si>
    <t>Ireland</t>
  </si>
  <si>
    <t>Mexico</t>
  </si>
  <si>
    <t>Pakistan</t>
  </si>
  <si>
    <t>Portugal</t>
  </si>
  <si>
    <t>Brazil</t>
  </si>
  <si>
    <t>Romania</t>
  </si>
  <si>
    <t>All other regions</t>
  </si>
  <si>
    <t>Senegal</t>
  </si>
  <si>
    <t>Azerbaijan</t>
  </si>
  <si>
    <t>Georgia</t>
  </si>
  <si>
    <t>New Zealand</t>
  </si>
  <si>
    <t>Philippines</t>
  </si>
  <si>
    <t>Russia</t>
  </si>
  <si>
    <t>Saint Barthelemy</t>
  </si>
  <si>
    <t>Egypt</t>
  </si>
  <si>
    <t>Estonia</t>
  </si>
  <si>
    <t>Hungary</t>
  </si>
  <si>
    <t>Indonesia</t>
  </si>
  <si>
    <t>Afghanistan</t>
  </si>
  <si>
    <t>Andorra</t>
  </si>
  <si>
    <t>Argentina</t>
  </si>
  <si>
    <t>Armenia</t>
  </si>
  <si>
    <t>Cambodia</t>
  </si>
  <si>
    <t>Chile</t>
  </si>
  <si>
    <t>Dominican Republic</t>
  </si>
  <si>
    <t>Faroe Islands</t>
  </si>
  <si>
    <t>Gibraltar</t>
  </si>
  <si>
    <t>Jordan</t>
  </si>
  <si>
    <t>Latvia</t>
  </si>
  <si>
    <t>Liechtenstein</t>
  </si>
  <si>
    <t>Lithuania</t>
  </si>
  <si>
    <t>Luxembourg</t>
  </si>
  <si>
    <t>Monaco</t>
  </si>
  <si>
    <t>Morocco</t>
  </si>
  <si>
    <t>Nepal</t>
  </si>
  <si>
    <t>Nigeria</t>
  </si>
  <si>
    <t>North Macedonia</t>
  </si>
  <si>
    <t>Poland</t>
  </si>
  <si>
    <t>Saudi Arabia</t>
  </si>
  <si>
    <t>Sri Lanka</t>
  </si>
  <si>
    <t>Daily Growth Rates</t>
  </si>
  <si>
    <t>AVERAGE</t>
  </si>
  <si>
    <t>Tunisia</t>
  </si>
  <si>
    <t>Ukraine</t>
  </si>
  <si>
    <t>Total</t>
  </si>
  <si>
    <t>Daily Growth Rate</t>
  </si>
  <si>
    <t>SK's share of community vs. chinese spread</t>
  </si>
  <si>
    <t>Case #</t>
  </si>
  <si>
    <t>From China</t>
  </si>
  <si>
    <t>Community Spread</t>
  </si>
  <si>
    <t>Cum from China</t>
  </si>
  <si>
    <t>Cum from Community</t>
  </si>
  <si>
    <t>Share China</t>
  </si>
  <si>
    <t>Share Community</t>
  </si>
  <si>
    <t>AS OF MARCH 2ND</t>
  </si>
  <si>
    <t>AS OF MARCH 11TH</t>
  </si>
  <si>
    <t>Tests Performed</t>
  </si>
  <si>
    <t>Positive</t>
  </si>
  <si>
    <t>Positive Test Rate</t>
  </si>
  <si>
    <t>Tests per Million People</t>
  </si>
  <si>
    <t>Population</t>
  </si>
  <si>
    <t>source</t>
  </si>
  <si>
    <t>OFFICIAL</t>
  </si>
  <si>
    <t>Estimated</t>
  </si>
  <si>
    <t>Mar. 3: 4,000 source</t>
  </si>
  <si>
    <t>Turkey</t>
  </si>
  <si>
    <t>Mar 9: 3,541 OFFICIAL source</t>
  </si>
  <si>
    <t>United States</t>
  </si>
  <si>
    <t>Stopped on March 1st</t>
  </si>
  <si>
    <t>Mar. 8: 8,278 OFFICIAL PARTIAL source source</t>
  </si>
  <si>
    <t>Mar. 8: 1,771 source</t>
  </si>
  <si>
    <t>Mar. 5: 6,610 OFFICIAL source</t>
  </si>
  <si>
    <t>OFFICIAL Mar. 10</t>
  </si>
  <si>
    <t>Mar. 2: 200 source</t>
  </si>
  <si>
    <t>USA</t>
  </si>
  <si>
    <t>Tests Per Million Citizens</t>
  </si>
  <si>
    <t>As of Mar 3: 940 OFFICIAL source</t>
  </si>
  <si>
    <t>Source:</t>
  </si>
  <si>
    <t>Tomas Pueyo analysis with data from Worldometer</t>
  </si>
  <si>
    <t>https://www.worldometers.info/coronavirus/covid-19-testing/</t>
  </si>
  <si>
    <t>US CDC TESTS PER DAY</t>
  </si>
  <si>
    <t>Date Collected</t>
  </si>
  <si>
    <t>CDC Labs</t>
  </si>
  <si>
    <t>US Public Health Labs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</si>
</sst>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"/>
    <numFmt numFmtId="165" formatCode="0.0%"/>
    <numFmt numFmtId="166" formatCode="0.0"/>
    <numFmt numFmtId="167" formatCode="_(* #,##0_);_(* \(#,##0\);_(* &quot;-&quot;??_);_(@_)"/>
    <numFmt numFmtId="168" formatCode="_(* #,##0.00_);_(* \(#,##0.00\);_(* &quot;-&quot;??_);_(@_)"/>
    <numFmt numFmtId="169" formatCode="0.000%"/>
    <numFmt numFmtId="170" formatCode="d-mmm"/>
  </numFmts>
  <fonts count="37">
    <font>
      <sz val="10.0"/>
      <color rgb="FF000000"/>
      <name val="Arial"/>
    </font>
    <font>
      <color theme="1"/>
      <name val="Calibri"/>
    </font>
    <font>
      <color theme="1"/>
      <name val="Arial"/>
    </font>
    <font>
      <sz val="10.0"/>
      <color theme="1"/>
      <name val="Calibri"/>
    </font>
    <font>
      <i/>
      <sz val="10.0"/>
      <color theme="1"/>
      <name val="Calibri"/>
    </font>
    <font>
      <b/>
      <sz val="12.0"/>
      <color theme="1"/>
      <name val="Arial"/>
    </font>
    <font>
      <b/>
      <color theme="1"/>
      <name val="Arial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2.0"/>
      <color rgb="FF24292E"/>
      <name val="Helvetica"/>
    </font>
    <font>
      <b/>
      <sz val="12.0"/>
      <color rgb="FF000000"/>
      <name val="Calibri"/>
    </font>
    <font>
      <sz val="12.0"/>
      <color rgb="FFFFFFFF"/>
      <name val="Helvetica"/>
    </font>
    <font>
      <sz val="12.0"/>
      <color rgb="FF24292E"/>
      <name val="Helvetica"/>
    </font>
    <font>
      <u/>
      <sz val="12.0"/>
      <color rgb="FF0563C1"/>
      <name val="Calibri"/>
    </font>
    <font>
      <i/>
      <color rgb="FF808080"/>
      <name val="Helvetica"/>
    </font>
    <font>
      <u/>
      <color rgb="FF808080"/>
      <name val="Calibri"/>
    </font>
    <font>
      <sz val="10.0"/>
      <color rgb="FF000000"/>
      <name val="Calibri"/>
    </font>
    <font>
      <b/>
      <sz val="12.0"/>
      <color rgb="FF24292E"/>
      <name val="Calibri"/>
    </font>
    <font>
      <b/>
      <sz val="12.0"/>
      <color rgb="FF24292E"/>
      <name val="Arial"/>
    </font>
    <font>
      <sz val="12.0"/>
      <color theme="1"/>
      <name val="Arial"/>
    </font>
    <font>
      <b/>
      <sz val="12.0"/>
      <color rgb="FFC00000"/>
      <name val="Calibri"/>
    </font>
    <font>
      <i/>
      <color rgb="FF666666"/>
      <name val="Calibri"/>
    </font>
    <font>
      <i/>
      <color rgb="FF999999"/>
      <name val="Calibri"/>
    </font>
    <font>
      <color rgb="FF980000"/>
      <name val="Calibri"/>
    </font>
    <font>
      <sz val="12.0"/>
      <color rgb="FF980000"/>
      <name val="Calibri"/>
    </font>
    <font>
      <sz val="15.0"/>
      <color rgb="FF222222"/>
      <name val="Arial"/>
    </font>
    <font>
      <b/>
      <sz val="15.0"/>
      <color rgb="FF222222"/>
      <name val="Arial"/>
    </font>
    <font>
      <u/>
      <sz val="12.0"/>
      <color rgb="FF0563C1"/>
      <name val="Calibri"/>
    </font>
    <font>
      <sz val="14.0"/>
      <color rgb="FFFFFFFF"/>
      <name val="Arial"/>
    </font>
    <font>
      <sz val="14.0"/>
      <color rgb="FF000000"/>
      <name val="Arial"/>
    </font>
    <font>
      <i/>
      <color rgb="FF808080"/>
      <name val="Arial"/>
    </font>
    <font>
      <i/>
      <color rgb="FF808080"/>
      <name val="Calibri"/>
    </font>
    <font>
      <i/>
      <u/>
      <color rgb="FF808080"/>
      <name val="Arial"/>
    </font>
    <font>
      <b/>
      <sz val="18.0"/>
      <color rgb="FF000000"/>
      <name val="Calibri"/>
    </font>
    <font>
      <sz val="11.0"/>
      <color rgb="FF212529"/>
      <name val="Arial"/>
    </font>
    <font>
      <sz val="12.0"/>
      <color rgb="FF212529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4472C4"/>
        <bgColor rgb="FF4472C4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D9E2F3"/>
        <bgColor rgb="FFD9E2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 style="thin">
        <color rgb="FF8EAADB"/>
      </bottom>
    </border>
    <border>
      <left/>
      <right/>
      <top/>
      <bottom/>
    </border>
    <border>
      <left style="thin">
        <color rgb="FF000000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000000"/>
      </top>
      <bottom style="thin">
        <color rgb="FFF2F2F2"/>
      </bottom>
    </border>
    <border>
      <left style="thin">
        <color rgb="FF000000"/>
      </left>
      <right style="thin">
        <color rgb="FFF2F2F2"/>
      </right>
      <top style="thin">
        <color rgb="FF000000"/>
      </top>
      <bottom style="thin">
        <color rgb="FFF2F2F2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4" numFmtId="9" xfId="0" applyFont="1" applyNumberFormat="1"/>
    <xf borderId="0" fillId="2" fontId="8" numFmtId="0" xfId="0" applyAlignment="1" applyFill="1" applyFont="1">
      <alignment shrinkToFit="0" vertical="bottom" wrapText="0"/>
    </xf>
    <xf borderId="0" fillId="0" fontId="3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2" numFmtId="10" xfId="0" applyFont="1" applyNumberFormat="1"/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3" fontId="12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8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4" fontId="8" numFmtId="0" xfId="0" applyAlignment="1" applyFill="1" applyFont="1">
      <alignment shrinkToFit="0" vertical="bottom" wrapText="0"/>
    </xf>
    <xf borderId="0" fillId="0" fontId="13" numFmtId="164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5" fontId="8" numFmtId="9" xfId="0" applyAlignment="1" applyFill="1" applyFont="1" applyNumberFormat="1">
      <alignment horizontal="right" readingOrder="0" shrinkToFit="0" vertical="bottom" wrapText="0"/>
    </xf>
    <xf borderId="0" fillId="2" fontId="9" numFmtId="0" xfId="0" applyAlignment="1" applyFont="1">
      <alignment readingOrder="0"/>
    </xf>
    <xf borderId="0" fillId="2" fontId="9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0" fontId="4" numFmtId="10" xfId="0" applyFont="1" applyNumberFormat="1"/>
    <xf borderId="0" fillId="4" fontId="8" numFmtId="2" xfId="0" applyAlignment="1" applyFont="1" applyNumberForma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2" numFmtId="0" xfId="0" applyFont="1"/>
    <xf borderId="1" fillId="6" fontId="5" numFmtId="0" xfId="0" applyBorder="1" applyFill="1" applyFont="1"/>
    <xf borderId="0" fillId="0" fontId="9" numFmtId="0" xfId="0" applyFont="1"/>
    <xf borderId="1" fillId="6" fontId="5" numFmtId="14" xfId="0" applyBorder="1" applyFont="1" applyNumberFormat="1"/>
    <xf borderId="0" fillId="0" fontId="1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7" fontId="18" numFmtId="0" xfId="0" applyAlignment="1" applyFill="1" applyFont="1">
      <alignment readingOrder="0" shrinkToFit="0" vertical="bottom" wrapText="0"/>
    </xf>
    <xf borderId="2" fillId="6" fontId="5" numFmtId="14" xfId="0" applyBorder="1" applyFont="1" applyNumberFormat="1"/>
    <xf borderId="0" fillId="7" fontId="17" numFmtId="0" xfId="0" applyAlignment="1" applyFont="1">
      <alignment readingOrder="0" shrinkToFit="0" vertical="bottom" wrapText="0"/>
    </xf>
    <xf borderId="0" fillId="7" fontId="1" numFmtId="0" xfId="0" applyFont="1"/>
    <xf borderId="0" fillId="2" fontId="8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4" fontId="8" numFmtId="10" xfId="0" applyAlignment="1" applyFont="1" applyNumberFormat="1">
      <alignment horizontal="right" readingOrder="0" shrinkToFit="0" vertical="bottom" wrapText="0"/>
    </xf>
    <xf borderId="0" fillId="0" fontId="8" numFmtId="1" xfId="0" applyAlignment="1" applyFont="1" applyNumberFormat="1">
      <alignment horizontal="right" readingOrder="0" shrinkToFit="0" vertical="bottom" wrapText="0"/>
    </xf>
    <xf borderId="0" fillId="4" fontId="8" numFmtId="166" xfId="0" applyAlignment="1" applyFont="1" applyNumberFormat="1">
      <alignment readingOrder="0" shrinkToFit="0" vertical="bottom" wrapText="0"/>
    </xf>
    <xf borderId="0" fillId="4" fontId="8" numFmtId="2" xfId="0" applyAlignment="1" applyFont="1" applyNumberFormat="1">
      <alignment readingOrder="0" shrinkToFit="0" vertical="bottom" wrapText="0"/>
    </xf>
    <xf borderId="0" fillId="0" fontId="20" numFmtId="14" xfId="0" applyFont="1" applyNumberFormat="1"/>
    <xf borderId="0" fillId="0" fontId="8" numFmtId="166" xfId="0" applyAlignment="1" applyFont="1" applyNumberForma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1" numFmtId="3" xfId="0" applyAlignment="1" applyFont="1" applyNumberForma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left"/>
    </xf>
    <xf borderId="0" fillId="0" fontId="20" numFmtId="9" xfId="0" applyFont="1" applyNumberFormat="1"/>
    <xf borderId="0" fillId="0" fontId="17" numFmtId="0" xfId="0" applyAlignment="1" applyFont="1">
      <alignment shrinkToFit="0" vertical="bottom" wrapText="0"/>
    </xf>
    <xf borderId="0" fillId="0" fontId="20" numFmtId="165" xfId="0" applyFont="1" applyNumberFormat="1"/>
    <xf borderId="0" fillId="0" fontId="1" numFmtId="3" xfId="0" applyFont="1" applyNumberFormat="1"/>
    <xf borderId="0" fillId="0" fontId="20" numFmtId="10" xfId="0" applyFont="1" applyNumberFormat="1"/>
    <xf borderId="0" fillId="0" fontId="22" numFmtId="0" xfId="0" applyAlignment="1" applyFont="1">
      <alignment readingOrder="0"/>
    </xf>
    <xf borderId="0" fillId="0" fontId="22" numFmtId="3" xfId="0" applyAlignment="1" applyFont="1" applyNumberFormat="1">
      <alignment readingOrder="0"/>
    </xf>
    <xf borderId="0" fillId="0" fontId="18" numFmtId="0" xfId="0" applyAlignment="1" applyFont="1">
      <alignment readingOrder="0" shrinkToFit="0" vertical="bottom" wrapText="0"/>
    </xf>
    <xf borderId="0" fillId="0" fontId="20" numFmtId="0" xfId="0" applyFont="1"/>
    <xf borderId="2" fillId="6" fontId="5" numFmtId="0" xfId="0" applyBorder="1" applyFont="1"/>
    <xf borderId="0" fillId="2" fontId="8" numFmtId="3" xfId="0" applyAlignment="1" applyFont="1" applyNumberFormat="1">
      <alignment shrinkToFit="0" vertical="bottom" wrapText="0"/>
    </xf>
    <xf borderId="0" fillId="0" fontId="23" numFmtId="0" xfId="0" applyAlignment="1" applyFont="1">
      <alignment horizontal="right" readingOrder="0"/>
    </xf>
    <xf borderId="0" fillId="2" fontId="23" numFmtId="3" xfId="0" applyAlignment="1" applyFont="1" applyNumberFormat="1">
      <alignment readingOrder="0"/>
    </xf>
    <xf borderId="0" fillId="0" fontId="1" numFmtId="10" xfId="0" applyFont="1" applyNumberFormat="1"/>
    <xf borderId="0" fillId="0" fontId="20" numFmtId="167" xfId="0" applyFont="1" applyNumberFormat="1"/>
    <xf borderId="0" fillId="0" fontId="24" numFmtId="0" xfId="0" applyAlignment="1" applyFont="1">
      <alignment readingOrder="0"/>
    </xf>
    <xf borderId="0" fillId="0" fontId="25" numFmtId="9" xfId="0" applyAlignment="1" applyFont="1" applyNumberFormat="1">
      <alignment shrinkToFit="0" vertical="bottom" wrapText="0"/>
    </xf>
    <xf borderId="0" fillId="0" fontId="2" numFmtId="167" xfId="0" applyFont="1" applyNumberFormat="1"/>
    <xf borderId="0" fillId="0" fontId="2" numFmtId="3" xfId="0" applyFont="1" applyNumberFormat="1"/>
    <xf borderId="0" fillId="0" fontId="20" numFmtId="168" xfId="0" applyFont="1" applyNumberFormat="1"/>
    <xf borderId="0" fillId="2" fontId="17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7" numFmtId="0" xfId="0" applyAlignment="1" applyFont="1">
      <alignment horizontal="left" readingOrder="0"/>
    </xf>
    <xf borderId="0" fillId="4" fontId="1" numFmtId="9" xfId="0" applyFont="1" applyNumberFormat="1"/>
    <xf borderId="0" fillId="0" fontId="2" numFmtId="1" xfId="0" applyFont="1" applyNumberFormat="1"/>
    <xf borderId="2" fillId="8" fontId="3" numFmtId="0" xfId="0" applyBorder="1" applyFill="1" applyFont="1"/>
    <xf borderId="2" fillId="8" fontId="7" numFmtId="0" xfId="0" applyBorder="1" applyFont="1"/>
    <xf borderId="0" fillId="0" fontId="2" numFmtId="9" xfId="0" applyFont="1" applyNumberFormat="1"/>
    <xf borderId="0" fillId="2" fontId="1" numFmtId="0" xfId="0" applyFont="1"/>
    <xf borderId="0" fillId="2" fontId="1" numFmtId="167" xfId="0" applyFont="1" applyNumberFormat="1"/>
    <xf borderId="0" fillId="2" fontId="1" numFmtId="3" xfId="0" applyFont="1" applyNumberFormat="1"/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2" fontId="8" numFmtId="3" xfId="0" applyAlignment="1" applyFont="1" applyNumberFormat="1">
      <alignment readingOrder="0" shrinkToFit="0" vertical="bottom" wrapText="0"/>
    </xf>
    <xf borderId="0" fillId="0" fontId="1" numFmtId="169" xfId="0" applyFont="1" applyNumberFormat="1"/>
    <xf borderId="0" fillId="0" fontId="25" numFmtId="169" xfId="0" applyAlignment="1" applyFont="1" applyNumberFormat="1">
      <alignment shrinkToFit="0" vertical="bottom" wrapText="0"/>
    </xf>
    <xf borderId="0" fillId="0" fontId="20" numFmtId="165" xfId="0" applyAlignment="1" applyFont="1" applyNumberFormat="1">
      <alignment horizontal="left"/>
    </xf>
    <xf borderId="0" fillId="0" fontId="20" numFmtId="10" xfId="0" applyAlignment="1" applyFont="1" applyNumberFormat="1">
      <alignment horizontal="left"/>
    </xf>
    <xf borderId="0" fillId="0" fontId="20" numFmtId="169" xfId="0" applyFont="1" applyNumberFormat="1"/>
    <xf borderId="0" fillId="0" fontId="5" numFmtId="0" xfId="0" applyAlignment="1" applyFont="1">
      <alignment horizontal="left"/>
    </xf>
    <xf borderId="0" fillId="0" fontId="5" numFmtId="10" xfId="0" applyFont="1" applyNumberFormat="1"/>
    <xf borderId="1" fillId="0" fontId="5" numFmtId="14" xfId="0" applyBorder="1" applyFont="1" applyNumberFormat="1"/>
    <xf borderId="0" fillId="8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3" xfId="0" applyAlignment="1" applyFont="1" applyNumberFormat="1">
      <alignment horizontal="right" readingOrder="0" shrinkToFit="0" vertical="bottom" wrapText="0"/>
    </xf>
    <xf borderId="0" fillId="0" fontId="26" numFmtId="10" xfId="0" applyAlignment="1" applyFont="1" applyNumberFormat="1">
      <alignment horizontal="right" readingOrder="0" shrinkToFit="0" vertical="bottom" wrapText="0"/>
    </xf>
    <xf borderId="0" fillId="0" fontId="28" numFmtId="3" xfId="0" applyAlignment="1" applyFont="1" applyNumberFormat="1">
      <alignment horizontal="right" readingOrder="0" shrinkToFit="0" vertical="bottom" wrapText="0"/>
    </xf>
    <xf borderId="0" fillId="0" fontId="26" numFmtId="3" xfId="0" applyAlignment="1" applyFont="1" applyNumberFormat="1">
      <alignment horizontal="right" readingOrder="0" shrinkToFit="0" vertical="bottom" wrapText="0"/>
    </xf>
    <xf borderId="0" fillId="0" fontId="2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9" fontId="8" numFmtId="0" xfId="0" applyAlignment="1" applyFill="1" applyFont="1">
      <alignment shrinkToFit="0" vertical="bottom" wrapText="0"/>
    </xf>
    <xf borderId="0" fillId="3" fontId="29" numFmtId="0" xfId="0" applyAlignment="1" applyFont="1">
      <alignment readingOrder="0" shrinkToFit="0" vertical="bottom" wrapText="0"/>
    </xf>
    <xf borderId="3" fillId="3" fontId="29" numFmtId="0" xfId="0" applyAlignment="1" applyBorder="1" applyFont="1">
      <alignment horizontal="right" readingOrder="0" shrinkToFit="0" vertical="bottom" wrapText="0"/>
    </xf>
    <xf borderId="4" fillId="9" fontId="30" numFmtId="0" xfId="0" applyAlignment="1" applyBorder="1" applyFont="1">
      <alignment readingOrder="0" shrinkToFit="0" vertical="bottom" wrapText="0"/>
    </xf>
    <xf borderId="5" fillId="9" fontId="30" numFmtId="3" xfId="0" applyAlignment="1" applyBorder="1" applyFont="1" applyNumberFormat="1">
      <alignment horizontal="right" readingOrder="0" shrinkToFit="0" vertical="bottom" wrapText="0"/>
    </xf>
    <xf borderId="5" fillId="9" fontId="30" numFmtId="10" xfId="0" applyAlignment="1" applyBorder="1" applyFont="1" applyNumberFormat="1">
      <alignment horizontal="right" readingOrder="0" shrinkToFit="0" vertical="bottom" wrapText="0"/>
    </xf>
    <xf borderId="5" fillId="9" fontId="30" numFmtId="0" xfId="0" applyAlignment="1" applyBorder="1" applyFont="1">
      <alignment horizontal="right" readingOrder="0" shrinkToFit="0" vertical="bottom" wrapText="0"/>
    </xf>
    <xf borderId="0" fillId="9" fontId="31" numFmtId="0" xfId="0" applyAlignment="1" applyFont="1">
      <alignment readingOrder="0" shrinkToFit="0" vertical="bottom" wrapText="0"/>
    </xf>
    <xf borderId="0" fillId="9" fontId="32" numFmtId="0" xfId="0" applyAlignment="1" applyFont="1">
      <alignment shrinkToFit="0" vertical="bottom" wrapText="0"/>
    </xf>
    <xf borderId="0" fillId="9" fontId="33" numFmtId="0" xfId="0" applyAlignment="1" applyFont="1">
      <alignment readingOrder="0" shrinkToFit="0" vertical="bottom" wrapText="0"/>
    </xf>
    <xf borderId="0" fillId="0" fontId="34" numFmtId="0" xfId="0" applyAlignment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0" fillId="0" fontId="36" numFmtId="170" xfId="0" applyAlignment="1" applyFont="1" applyNumberFormat="1">
      <alignment horizontal="right" readingOrder="0" shrinkToFit="0" vertical="bottom" wrapText="0"/>
    </xf>
    <xf borderId="0" fillId="0" fontId="3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'Fatality Rate'!$B$40:$AR$40</c:f>
            </c:strRef>
          </c:cat>
          <c:val>
            <c:numRef>
              <c:f>'Fatality Rate'!$A$41:$AR$41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'Fatality Rate'!$B$40:$AR$40</c:f>
            </c:strRef>
          </c:cat>
          <c:val>
            <c:numRef>
              <c:f>'Fatality Rate'!$A$42:$AR$42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'Fatality Rate'!$B$40:$AR$40</c:f>
            </c:strRef>
          </c:cat>
          <c:val>
            <c:numRef>
              <c:f>'Fatality Rate'!$A$43:$AR$43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'Fatality Rate'!$B$40:$AR$40</c:f>
            </c:strRef>
          </c:cat>
          <c:val>
            <c:numRef>
              <c:f>'Fatality Rate'!$A$44:$AR$44</c:f>
            </c:numRef>
          </c:val>
          <c:smooth val="0"/>
        </c:ser>
        <c:axId val="1122888839"/>
        <c:axId val="1674664495"/>
      </c:lineChart>
      <c:catAx>
        <c:axId val="1122888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664495"/>
      </c:catAx>
      <c:valAx>
        <c:axId val="1674664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888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Model country vs.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 growth from other countri'!$B$3</c:f>
            </c:strRef>
          </c:tx>
          <c:marker>
            <c:symbol val="none"/>
          </c:marker>
          <c:cat>
            <c:strRef>
              <c:f>'Model growth from other countri'!$C$2:$AG$2</c:f>
            </c:strRef>
          </c:cat>
          <c:val>
            <c:numRef>
              <c:f>'Model growth from other countri'!$C$3:$AG$3</c:f>
            </c:numRef>
          </c:val>
          <c:smooth val="0"/>
        </c:ser>
        <c:ser>
          <c:idx val="1"/>
          <c:order val="1"/>
          <c:tx>
            <c:strRef>
              <c:f>'Model growth from other countri'!$B$4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'Model growth from other countri'!$C$2:$AG$2</c:f>
            </c:strRef>
          </c:cat>
          <c:val>
            <c:numRef>
              <c:f>'Model growth from other countri'!$C$4:$AG$4</c:f>
            </c:numRef>
          </c:val>
          <c:smooth val="0"/>
        </c:ser>
        <c:axId val="1478351418"/>
        <c:axId val="1074506360"/>
      </c:lineChart>
      <c:catAx>
        <c:axId val="1478351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506360"/>
      </c:catAx>
      <c:valAx>
        <c:axId val="1074506360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Model country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351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55</xdr:row>
      <xdr:rowOff>76200</xdr:rowOff>
    </xdr:from>
    <xdr:ext cx="9991725" cy="6181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5</xdr:row>
      <xdr:rowOff>47625</xdr:rowOff>
    </xdr:from>
    <xdr:ext cx="7953375" cy="4914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idas-network/COVID-19/blob/master/parameter_estimates/2019_novel_coronavirus/www.medrxiv.org/content/10.1101/2020.01.28.20019299v3.full.pdf" TargetMode="External"/><Relationship Id="rId2" Type="http://schemas.openxmlformats.org/officeDocument/2006/relationships/hyperlink" Target="https://www.thelancet.com/journals/lancet/article/PIIS0140-6736(20)30260-9/fulltext" TargetMode="External"/><Relationship Id="rId3" Type="http://schemas.openxmlformats.org/officeDocument/2006/relationships/hyperlink" Target="https://www.medrxiv.org/content/10.1101/2020.02.09.20021261v1" TargetMode="External"/><Relationship Id="rId4" Type="http://schemas.openxmlformats.org/officeDocument/2006/relationships/hyperlink" Target="https://www.medrxiv.org/content/medrxiv/early/2020/02/06/2020.02.05.20020750.full.pdf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github.com/midas-network/COVID-19/tree/master/parameter_estimates/2019_novel_coronavirus" TargetMode="External"/><Relationship Id="rId9" Type="http://schemas.openxmlformats.org/officeDocument/2006/relationships/hyperlink" Target="https://github.com/midas-network/COVID-19/blob/master/parameter_estimates/2019_novel_coronavirus/www.medrxiv.org/content/medrxiv/early/2020/01/28/2020.01.26.20018754.full.pdf" TargetMode="External"/><Relationship Id="rId5" Type="http://schemas.openxmlformats.org/officeDocument/2006/relationships/hyperlink" Target="https://github.com/midas-network/COVID-19/tree/master/parameter_estimates/2019_novel_coronavirus" TargetMode="External"/><Relationship Id="rId6" Type="http://schemas.openxmlformats.org/officeDocument/2006/relationships/hyperlink" Target="http://medrxiv.org/content/early/2020/02/02/2020.01.29.20019547.abstract" TargetMode="External"/><Relationship Id="rId7" Type="http://schemas.openxmlformats.org/officeDocument/2006/relationships/hyperlink" Target="https://www.imperial.ac.uk/media/imperial-college/medicine/sph/ide/gida-fellowships/Imperial-College-2019-nCoV-severity-10-02-2020.pdf" TargetMode="External"/><Relationship Id="rId8" Type="http://schemas.openxmlformats.org/officeDocument/2006/relationships/hyperlink" Target="https://institutefordiseasemodeling.github.io/nCoV-public/analyses/first_adjusted_mortality_estimates_and_risk_assessment/2019-nCoV-preliminary_age_and_time_adjusted_mortality_rates_and_pandemic_risk_assessment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twitter.com/drfahrettinkoca/status/1234534327498702850" TargetMode="External"/><Relationship Id="rId22" Type="http://schemas.openxmlformats.org/officeDocument/2006/relationships/hyperlink" Target="https://www.worldometers.info/world-population/us-population/" TargetMode="External"/><Relationship Id="rId21" Type="http://schemas.openxmlformats.org/officeDocument/2006/relationships/hyperlink" Target="https://www.info-coronavirus.be/fr/2020/03/10/28-nouvelles-infections-au-coronavirus-covid-19/" TargetMode="External"/><Relationship Id="rId24" Type="http://schemas.openxmlformats.org/officeDocument/2006/relationships/hyperlink" Target="https://www.coronavirus.gov.hk/eng/index.html" TargetMode="External"/><Relationship Id="rId23" Type="http://schemas.openxmlformats.org/officeDocument/2006/relationships/hyperlink" Target="http://webcache.googleusercontent.com/search?q=cache:https%3A//www.cdc.gov/coronavirus/2019-ncov/cases-in-us.html" TargetMode="External"/><Relationship Id="rId1" Type="http://schemas.openxmlformats.org/officeDocument/2006/relationships/hyperlink" Target="https://www.worldometers.info/world-population/south-korea-population/" TargetMode="External"/><Relationship Id="rId2" Type="http://schemas.openxmlformats.org/officeDocument/2006/relationships/hyperlink" Target="https://www.cdc.go.kr/board/board.es?mid=&amp;bid=0030" TargetMode="External"/><Relationship Id="rId3" Type="http://schemas.openxmlformats.org/officeDocument/2006/relationships/hyperlink" Target="https://www.moh.gov.bh/COVID19" TargetMode="External"/><Relationship Id="rId4" Type="http://schemas.openxmlformats.org/officeDocument/2006/relationships/hyperlink" Target="https://www.worldometers.info/world-population/italy-population/" TargetMode="External"/><Relationship Id="rId9" Type="http://schemas.openxmlformats.org/officeDocument/2006/relationships/hyperlink" Target="https://github.com/pcm-dpc/COVID-19/blob/master/schede-riepilogative/regioni/dpc-covid19-ita-scheda-regioni-20200310.pdf" TargetMode="External"/><Relationship Id="rId26" Type="http://schemas.openxmlformats.org/officeDocument/2006/relationships/hyperlink" Target="https://www.santepubliquefrance.fr/content/download/234974/link_1_file_to_download/COVID19_PE_20200306.pdf" TargetMode="External"/><Relationship Id="rId25" Type="http://schemas.openxmlformats.org/officeDocument/2006/relationships/hyperlink" Target="https://www.themarker.com/consumer/health/1.8639243" TargetMode="External"/><Relationship Id="rId28" Type="http://schemas.openxmlformats.org/officeDocument/2006/relationships/hyperlink" Target="http://www.moh.gov.my/index.php/pages/view/2019-ncov-wuhan" TargetMode="External"/><Relationship Id="rId27" Type="http://schemas.openxmlformats.org/officeDocument/2006/relationships/hyperlink" Target="https://thl.fi/en/web/infectious-diseases/what-s-new/coronavirus-covid-19-latest-updates" TargetMode="External"/><Relationship Id="rId5" Type="http://schemas.openxmlformats.org/officeDocument/2006/relationships/hyperlink" Target="http://www.protezionecivile.gov.it/documents/20182/1221364/Dati+Riepilogo+Nazionale+2marzo2020/f750bdea-4e89-4747-8d05-72ede9f40f05" TargetMode="External"/><Relationship Id="rId6" Type="http://schemas.openxmlformats.org/officeDocument/2006/relationships/hyperlink" Target="https://www.cdc.go.kr/board/board.es?mid=&amp;bid=0030" TargetMode="External"/><Relationship Id="rId29" Type="http://schemas.openxmlformats.org/officeDocument/2006/relationships/hyperlink" Target="https://www.mhlw.go.jp/stf/seisakunitsuite/bunya/newpage_00032.html" TargetMode="External"/><Relationship Id="rId7" Type="http://schemas.openxmlformats.org/officeDocument/2006/relationships/hyperlink" Target="https://www.worldometers.info/world-population/austria-population/" TargetMode="External"/><Relationship Id="rId8" Type="http://schemas.openxmlformats.org/officeDocument/2006/relationships/hyperlink" Target="https://www.sozialministerium.at/Informationen-zum-Coronavirus/Neuartiges-Coronavirus-(2019-nCov).html" TargetMode="External"/><Relationship Id="rId31" Type="http://schemas.openxmlformats.org/officeDocument/2006/relationships/hyperlink" Target="https://www.cdc.gov/coronavirus/2019-ncov/testing-in-us.html" TargetMode="External"/><Relationship Id="rId30" Type="http://schemas.openxmlformats.org/officeDocument/2006/relationships/hyperlink" Target="https://nltimes.nl/2020/03/02/eight-test-positive-coronavirus-bringing-dutch-total-18" TargetMode="External"/><Relationship Id="rId11" Type="http://schemas.openxmlformats.org/officeDocument/2006/relationships/hyperlink" Target="https://www.bag.admin.ch/bag/fr/home/krankheiten/ausbrueche-epidemien-pandemien/aktuelle-ausbrueche-epidemien/novel-cov.html" TargetMode="External"/><Relationship Id="rId33" Type="http://schemas.openxmlformats.org/officeDocument/2006/relationships/hyperlink" Target="https://twitter.com/drfahrettinkoca/status/1234534327498702850" TargetMode="External"/><Relationship Id="rId10" Type="http://schemas.openxmlformats.org/officeDocument/2006/relationships/hyperlink" Target="https://www.worldometers.info/world-population/switzerland-population/" TargetMode="External"/><Relationship Id="rId32" Type="http://schemas.openxmlformats.org/officeDocument/2006/relationships/hyperlink" Target="https://www.facebook.com/thongtinchinhphu/photos/a.914137021996819/2809677929109376/?type=3&amp;theater" TargetMode="External"/><Relationship Id="rId13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drawing" Target="../drawings/drawing8.xml"/><Relationship Id="rId12" Type="http://schemas.openxmlformats.org/officeDocument/2006/relationships/hyperlink" Target="https://www.bag.admin.ch/bag/fr/home/krankheiten/ausbrueche-epidemien-pandemien/aktuelle-ausbrueche-epidemien/novel-cov.html" TargetMode="External"/><Relationship Id="rId34" Type="http://schemas.openxmlformats.org/officeDocument/2006/relationships/hyperlink" Target="https://www.worldometers.info/coronavirus/covid-19-testing/" TargetMode="External"/><Relationship Id="rId15" Type="http://schemas.openxmlformats.org/officeDocument/2006/relationships/hyperlink" Target="https://www.sozialministerium.at/Informationen-zum-Coronavirus/Neuartiges-Coronavirus-(2019-nCov).html" TargetMode="External"/><Relationship Id="rId14" Type="http://schemas.openxmlformats.org/officeDocument/2006/relationships/hyperlink" Target="https://twitter.com/DHSCgovuk/status/1234479281671221251" TargetMode="External"/><Relationship Id="rId17" Type="http://schemas.openxmlformats.org/officeDocument/2006/relationships/hyperlink" Target="https://thl.fi/en/web/infectious-diseases/what-s-new/coronavirus-covid-19-latest-updates" TargetMode="External"/><Relationship Id="rId16" Type="http://schemas.openxmlformats.org/officeDocument/2006/relationships/hyperlink" Target="https://www.worldometers.info/world-population/finland-population/" TargetMode="External"/><Relationship Id="rId19" Type="http://schemas.openxmlformats.org/officeDocument/2006/relationships/hyperlink" Target="https://www.worldometers.info/world-population/turkey-population/" TargetMode="External"/><Relationship Id="rId18" Type="http://schemas.openxmlformats.org/officeDocument/2006/relationships/hyperlink" Target="https://twitter.com/DHSCgovuk/status/12373827598128619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43"/>
    <col customWidth="1" min="2" max="2" width="107.86"/>
  </cols>
  <sheetData>
    <row r="2">
      <c r="B2" s="5" t="s">
        <v>0</v>
      </c>
    </row>
    <row r="3">
      <c r="B3" s="7" t="s">
        <v>6</v>
      </c>
    </row>
    <row r="4">
      <c r="B4" s="2" t="s">
        <v>8</v>
      </c>
    </row>
    <row r="5">
      <c r="B5" s="2" t="s">
        <v>9</v>
      </c>
    </row>
    <row r="6">
      <c r="B6" s="2" t="s">
        <v>10</v>
      </c>
    </row>
    <row r="7">
      <c r="B7" s="2" t="s">
        <v>11</v>
      </c>
      <c r="C7" s="10"/>
      <c r="D7" s="2" t="s">
        <v>12</v>
      </c>
    </row>
    <row r="8">
      <c r="B8" s="2" t="s">
        <v>13</v>
      </c>
    </row>
    <row r="9">
      <c r="B9" s="2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29"/>
    <col customWidth="1" min="2" max="2" width="60.57"/>
    <col customWidth="1" min="3" max="3" width="13.29"/>
    <col customWidth="1" min="4" max="4" width="96.14"/>
    <col customWidth="1" min="5" max="5" width="15.43"/>
  </cols>
  <sheetData>
    <row r="1">
      <c r="A1" s="1"/>
      <c r="B1" s="1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8" t="s">
        <v>5</v>
      </c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A3" s="1"/>
      <c r="B3" s="11" t="s">
        <v>16</v>
      </c>
      <c r="C3" s="12"/>
      <c r="D3" s="12" t="str">
        <f>if(C15&gt;C12,"Close immediately",if(C16&gt;C12, "Close before tomorrow", if(C17&gt;C12,"Close within a week","No need to close this coming week")))</f>
        <v>Close immediately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A4" s="1"/>
      <c r="B4" s="11" t="s">
        <v>22</v>
      </c>
      <c r="C4" s="12"/>
      <c r="D4" s="12" t="str">
        <f>if(D15&gt;C12,"Close immediately",if(D16&gt;C12, "Close before tomorrow", if(D17&gt;C12,"Close within a week","No need to close this coming week")))</f>
        <v>Close before tomorrow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A5" s="1"/>
      <c r="B5" s="14"/>
      <c r="C5" s="12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>
      <c r="A6" s="1"/>
      <c r="B6" s="16" t="s">
        <v>23</v>
      </c>
      <c r="C6" s="18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>
      <c r="A7" s="1"/>
      <c r="B7" s="21" t="s">
        <v>26</v>
      </c>
      <c r="C7" s="22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>
      <c r="A8" s="1"/>
      <c r="B8" s="21" t="s">
        <v>38</v>
      </c>
      <c r="C8" s="25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>
      <c r="A9" s="1"/>
      <c r="B9" s="14"/>
      <c r="C9" s="12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>
      <c r="A10" s="1"/>
      <c r="B10" s="16" t="s">
        <v>42</v>
      </c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>
      <c r="A11" s="1"/>
      <c r="B11" s="14" t="s">
        <v>43</v>
      </c>
      <c r="C11" s="29">
        <v>250.0</v>
      </c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>
      <c r="A12" s="1"/>
      <c r="B12" s="14" t="s">
        <v>45</v>
      </c>
      <c r="C12" s="30">
        <v>0.01</v>
      </c>
      <c r="D12" s="31" t="s">
        <v>47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>
      <c r="A13" s="1"/>
      <c r="B13" s="4"/>
      <c r="C13" s="9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>
      <c r="A14" s="1"/>
      <c r="B14" s="4"/>
      <c r="C14" s="4" t="s">
        <v>3</v>
      </c>
      <c r="D14" s="6" t="s">
        <v>52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>
      <c r="A15" s="1"/>
      <c r="B15" s="4" t="s">
        <v>7</v>
      </c>
      <c r="C15" s="9">
        <f>1-C43</f>
        <v>0.2271907507</v>
      </c>
      <c r="D15" s="34">
        <f>1-C81</f>
        <v>0.008486655835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>
      <c r="A16" s="1"/>
      <c r="B16" s="4" t="s">
        <v>15</v>
      </c>
      <c r="C16" s="9">
        <f>1-C46</f>
        <v>0.2504702647</v>
      </c>
      <c r="D16" s="34">
        <f>1-C84</f>
        <v>0.01163658454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>
      <c r="A17" s="1"/>
      <c r="B17" s="4" t="s">
        <v>17</v>
      </c>
      <c r="C17" s="9">
        <f>1-C49</f>
        <v>0.4317313069</v>
      </c>
      <c r="D17" s="34">
        <f>1-C92</f>
        <v>0.06846279521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>
      <c r="A18" s="1"/>
      <c r="B18" s="40"/>
      <c r="C18" s="40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>
      <c r="B19" s="14"/>
      <c r="C19" s="31"/>
      <c r="D19" s="3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>
      <c r="B20" s="14"/>
      <c r="C20" s="42"/>
      <c r="D20" s="3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>
      <c r="A21" s="1"/>
      <c r="B21" s="40"/>
      <c r="C21" s="40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>
      <c r="A22" s="1"/>
      <c r="B22" s="21"/>
      <c r="C22" s="43"/>
      <c r="D22" s="4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44">
        <v>1.0</v>
      </c>
      <c r="B23" s="44" t="s">
        <v>64</v>
      </c>
      <c r="C23" s="46"/>
      <c r="D23" s="46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</row>
    <row r="24">
      <c r="A24" s="1"/>
      <c r="B24" s="21" t="s">
        <v>65</v>
      </c>
      <c r="C24" s="48">
        <v>4.0</v>
      </c>
      <c r="D24" s="43" t="s">
        <v>66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"/>
      <c r="B25" s="21" t="s">
        <v>67</v>
      </c>
      <c r="C25" s="50">
        <f>'Fatality Rate'!AR43</f>
        <v>0.008740613457</v>
      </c>
      <c r="D25" s="31" t="s">
        <v>68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"/>
      <c r="B26" s="21" t="s">
        <v>69</v>
      </c>
      <c r="C26" s="51">
        <f>C24/C25</f>
        <v>457.6337828</v>
      </c>
      <c r="D26" s="43" t="s">
        <v>70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"/>
      <c r="B27" s="21" t="s">
        <v>71</v>
      </c>
      <c r="C27" s="52">
        <f>'Data inputs (doubling time and '!C19</f>
        <v>17.325</v>
      </c>
      <c r="D27" s="43" t="s">
        <v>72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21" t="s">
        <v>24</v>
      </c>
      <c r="C28" s="53">
        <f>'Data inputs (doubling time and '!C8</f>
        <v>6.184</v>
      </c>
      <c r="D28" s="43" t="s">
        <v>73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"/>
      <c r="B29" s="21" t="s">
        <v>74</v>
      </c>
      <c r="C29" s="55">
        <f>C27/C28</f>
        <v>2.801584735</v>
      </c>
      <c r="D29" s="43" t="s">
        <v>75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56" t="s">
        <v>76</v>
      </c>
      <c r="C30" s="57">
        <f>C26*2^C29</f>
        <v>3190.649638</v>
      </c>
      <c r="D30" s="43" t="s">
        <v>77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18"/>
      <c r="C31" s="18"/>
      <c r="D31" s="6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"/>
      <c r="B32" s="42" t="s">
        <v>78</v>
      </c>
      <c r="C32" s="63">
        <f>C30*2^(1/$C$28)</f>
        <v>3569.093828</v>
      </c>
      <c r="D32" s="6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"/>
      <c r="B33" s="42" t="s">
        <v>79</v>
      </c>
      <c r="C33" s="63">
        <f>C30*2^(7/$C$28)</f>
        <v>6992.477104</v>
      </c>
      <c r="D33" s="6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"/>
      <c r="B34" s="65" t="s">
        <v>80</v>
      </c>
      <c r="C34" s="66">
        <f>C32-C30</f>
        <v>378.4441903</v>
      </c>
      <c r="D34" s="6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"/>
      <c r="B35" s="65" t="s">
        <v>81</v>
      </c>
      <c r="C35" s="66">
        <f>C33-C30</f>
        <v>3801.827465</v>
      </c>
      <c r="D35" s="6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"/>
      <c r="B36" s="1"/>
      <c r="C36" s="1"/>
      <c r="D36" s="6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"/>
      <c r="B37" s="67" t="s">
        <v>83</v>
      </c>
      <c r="C37" s="18"/>
      <c r="D37" s="6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"/>
      <c r="B38" s="21" t="s">
        <v>84</v>
      </c>
      <c r="C38" s="70">
        <f>sum(C39:C41)</f>
        <v>3096633</v>
      </c>
      <c r="D38" s="6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"/>
      <c r="B39" s="71" t="s">
        <v>86</v>
      </c>
      <c r="C39" s="72">
        <v>801633.0</v>
      </c>
      <c r="D39" s="6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"/>
      <c r="B40" s="71" t="s">
        <v>87</v>
      </c>
      <c r="C40" s="72">
        <v>2200000.0</v>
      </c>
      <c r="D40" s="6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"/>
      <c r="B41" s="71" t="s">
        <v>88</v>
      </c>
      <c r="C41" s="72">
        <v>95000.0</v>
      </c>
      <c r="D41" s="6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"/>
      <c r="B42" s="42" t="s">
        <v>90</v>
      </c>
      <c r="C42" s="73">
        <f>C30/C38</f>
        <v>0.001030360924</v>
      </c>
      <c r="D42" s="6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"/>
      <c r="B43" s="75" t="s">
        <v>92</v>
      </c>
      <c r="C43" s="76">
        <f>(1-C42)^C11</f>
        <v>0.7728092493</v>
      </c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"/>
      <c r="B44" s="42"/>
      <c r="C44" s="1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42" t="s">
        <v>95</v>
      </c>
      <c r="C45" s="73">
        <f>C32/C38</f>
        <v>0.001152572432</v>
      </c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"/>
      <c r="B46" s="75" t="s">
        <v>96</v>
      </c>
      <c r="C46" s="76">
        <f>(1-C45)^C11</f>
        <v>0.7495297353</v>
      </c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"/>
      <c r="B47" s="1"/>
      <c r="C47" s="1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"/>
      <c r="B48" s="42" t="s">
        <v>95</v>
      </c>
      <c r="C48" s="73">
        <f>C33/C38</f>
        <v>0.002258090353</v>
      </c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"/>
      <c r="B49" s="75" t="s">
        <v>98</v>
      </c>
      <c r="C49" s="76">
        <f>(1-C48)^C11</f>
        <v>0.5682686931</v>
      </c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44">
        <v>2.0</v>
      </c>
      <c r="B52" s="44" t="s">
        <v>100</v>
      </c>
      <c r="C52" s="46"/>
      <c r="D52" s="46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</row>
    <row r="53">
      <c r="A53" s="1"/>
      <c r="B53" s="21" t="s">
        <v>105</v>
      </c>
      <c r="C53" s="48">
        <v>30.0</v>
      </c>
      <c r="D53" s="4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21" t="s">
        <v>108</v>
      </c>
      <c r="C54" s="1"/>
      <c r="D54" s="80" t="s">
        <v>109</v>
      </c>
      <c r="E54" s="42" t="s">
        <v>112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21" t="s">
        <v>113</v>
      </c>
      <c r="C55" s="1"/>
      <c r="D55" s="80" t="s">
        <v>37</v>
      </c>
      <c r="E55" s="42" t="s">
        <v>114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21"/>
      <c r="C56" s="43"/>
      <c r="D56" s="4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2" t="s">
        <v>116</v>
      </c>
      <c r="C57" s="8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82" t="s">
        <v>117</v>
      </c>
      <c r="C58" s="42">
        <f>C53</f>
        <v>30</v>
      </c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2" t="s">
        <v>118</v>
      </c>
      <c r="C59" s="83">
        <f>hlookup(C58,'Contagions from travel vs. comm'!$B$3:$FY$9,6,1)</f>
        <v>0.4</v>
      </c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2" t="s">
        <v>76</v>
      </c>
      <c r="C60" s="84">
        <f>C58/C59</f>
        <v>75</v>
      </c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C61" s="43"/>
      <c r="D61" s="1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42" t="s">
        <v>78</v>
      </c>
      <c r="C62" s="63">
        <f>F74</f>
        <v>103</v>
      </c>
      <c r="D62" s="1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42" t="s">
        <v>121</v>
      </c>
      <c r="C63" s="63">
        <f>G74</f>
        <v>148</v>
      </c>
      <c r="D63" s="1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42" t="s">
        <v>122</v>
      </c>
      <c r="C64" s="63">
        <f>I74</f>
        <v>310</v>
      </c>
      <c r="D64" s="1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42" t="s">
        <v>79</v>
      </c>
      <c r="C65" s="63">
        <f>L74</f>
        <v>624</v>
      </c>
      <c r="D65" s="1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65" t="s">
        <v>80</v>
      </c>
      <c r="C66" s="66">
        <f>C62-C60</f>
        <v>28</v>
      </c>
      <c r="D66" s="1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65" t="s">
        <v>81</v>
      </c>
      <c r="C67" s="66">
        <f>C65-C60</f>
        <v>549</v>
      </c>
      <c r="D67" s="12" t="s">
        <v>123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21"/>
      <c r="C68" s="43"/>
      <c r="D68" s="42" t="s">
        <v>124</v>
      </c>
      <c r="E68" s="85">
        <v>0.0</v>
      </c>
      <c r="F68" s="85">
        <v>1.0</v>
      </c>
      <c r="G68" s="85">
        <v>2.0</v>
      </c>
      <c r="H68" s="85">
        <v>3.0</v>
      </c>
      <c r="I68" s="85">
        <v>4.0</v>
      </c>
      <c r="J68" s="85">
        <v>5.0</v>
      </c>
      <c r="K68" s="85">
        <v>6.0</v>
      </c>
      <c r="L68" s="85">
        <v>7.0</v>
      </c>
      <c r="M68" s="85">
        <v>8.0</v>
      </c>
      <c r="N68" s="85">
        <v>9.0</v>
      </c>
      <c r="O68" s="85">
        <v>10.0</v>
      </c>
      <c r="P68" s="85">
        <v>11.0</v>
      </c>
      <c r="Q68" s="85">
        <v>12.0</v>
      </c>
      <c r="R68" s="85">
        <v>13.0</v>
      </c>
      <c r="S68" s="85">
        <v>14.0</v>
      </c>
      <c r="T68" s="85">
        <v>15.0</v>
      </c>
      <c r="U68" s="85">
        <v>16.0</v>
      </c>
      <c r="V68" s="85">
        <v>17.0</v>
      </c>
      <c r="W68" s="85">
        <v>18.0</v>
      </c>
      <c r="X68" s="85">
        <v>19.0</v>
      </c>
      <c r="Y68" s="85">
        <v>20.0</v>
      </c>
      <c r="Z68" s="85">
        <v>21.0</v>
      </c>
      <c r="AA68" s="85">
        <v>22.0</v>
      </c>
      <c r="AB68" s="85">
        <v>23.0</v>
      </c>
      <c r="AC68" s="85">
        <v>24.0</v>
      </c>
      <c r="AD68" s="85">
        <v>25.0</v>
      </c>
      <c r="AE68" s="85">
        <v>26.0</v>
      </c>
      <c r="AF68" s="85">
        <v>27.0</v>
      </c>
      <c r="AG68" s="85">
        <v>28.0</v>
      </c>
      <c r="AH68" s="85">
        <v>29.0</v>
      </c>
      <c r="AI68" s="85">
        <v>30.0</v>
      </c>
      <c r="AJ68" s="86">
        <v>31.0</v>
      </c>
      <c r="AK68" s="1"/>
    </row>
    <row r="69">
      <c r="A69" s="1"/>
      <c r="B69" s="21"/>
      <c r="C69" s="43"/>
      <c r="D69" s="82" t="s">
        <v>125</v>
      </c>
      <c r="E69" s="88">
        <f>'Model growth from other countri'!B3</f>
        <v>12</v>
      </c>
      <c r="F69" s="89">
        <f>'Model growth from other countri'!C3</f>
        <v>26.00021547</v>
      </c>
      <c r="G69" s="89">
        <f>'Model growth from other countri'!D3</f>
        <v>42.79309974</v>
      </c>
      <c r="H69" s="89">
        <f>'Model growth from other countri'!E3</f>
        <v>64.28700957</v>
      </c>
      <c r="I69" s="89">
        <f>'Model growth from other countri'!F3</f>
        <v>103.4380273</v>
      </c>
      <c r="J69" s="89">
        <f>'Model growth from other countri'!G3</f>
        <v>147.7299164</v>
      </c>
      <c r="K69" s="89">
        <f>'Model growth from other countri'!H3</f>
        <v>214.6702037</v>
      </c>
      <c r="L69" s="89">
        <f>'Model growth from other countri'!I3</f>
        <v>309.9364605</v>
      </c>
      <c r="M69" s="89">
        <f>'Model growth from other countri'!J3</f>
        <v>383.0514886</v>
      </c>
      <c r="N69" s="89">
        <f>'Model growth from other countri'!K3</f>
        <v>474.8087201</v>
      </c>
      <c r="O69" s="89">
        <f>'Model growth from other countri'!L3</f>
        <v>623.6531114</v>
      </c>
      <c r="P69" s="89">
        <f>'Model growth from other countri'!M3</f>
        <v>806.5178113</v>
      </c>
      <c r="Q69" s="89">
        <f>'Model growth from other countri'!N3</f>
        <v>1018.862065</v>
      </c>
      <c r="R69" s="89">
        <f>'Model growth from other countri'!O3</f>
        <v>1256.128918</v>
      </c>
      <c r="S69" s="89">
        <f>'Model growth from other countri'!P3</f>
        <v>1372.968846</v>
      </c>
      <c r="T69" s="89">
        <f>'Model growth from other countri'!Q3</f>
        <v>1507.551503</v>
      </c>
      <c r="U69" s="89">
        <f>'Model growth from other countri'!R3</f>
        <v>2019.416293</v>
      </c>
      <c r="V69" s="89">
        <f>'Model growth from other countri'!S3</f>
        <v>2479.815642</v>
      </c>
      <c r="W69" s="90">
        <f>'Model growth from other countri'!T4</f>
        <v>2998.394197</v>
      </c>
      <c r="X69" s="90">
        <f>'Model growth from other countri'!U4</f>
        <v>3625.417797</v>
      </c>
      <c r="Y69" s="90">
        <f>'Model growth from other countri'!V4</f>
        <v>4383.564447</v>
      </c>
      <c r="Z69" s="90">
        <f>'Model growth from other countri'!W4</f>
        <v>5300.254574</v>
      </c>
      <c r="AA69" s="90">
        <f>'Model growth from other countri'!X4</f>
        <v>6408.642759</v>
      </c>
      <c r="AB69" s="90">
        <f>'Model growth from other countri'!Y4</f>
        <v>7748.816861</v>
      </c>
      <c r="AC69" s="90">
        <f>'Model growth from other countri'!Z4</f>
        <v>9369.247905</v>
      </c>
      <c r="AD69" s="90">
        <f>'Model growth from other countri'!AA4</f>
        <v>11328.54317</v>
      </c>
      <c r="AE69" s="90">
        <f>'Model growth from other countri'!AB4</f>
        <v>13697.56587</v>
      </c>
      <c r="AF69" s="90">
        <f>'Model growth from other countri'!AC4</f>
        <v>16561.99812</v>
      </c>
      <c r="AG69" s="90">
        <f>'Model growth from other countri'!AD4</f>
        <v>20025.43988</v>
      </c>
      <c r="AH69" s="90">
        <f>'Model growth from other countri'!AE4</f>
        <v>24213.15589</v>
      </c>
      <c r="AI69" s="90">
        <f>'Model growth from other countri'!AF4</f>
        <v>29276.60625</v>
      </c>
      <c r="AJ69" s="90">
        <f>'Model growth from other countri'!AG4</f>
        <v>35398.92434</v>
      </c>
      <c r="AK69" s="1"/>
    </row>
    <row r="70">
      <c r="A70" s="1"/>
      <c r="B70" s="21"/>
      <c r="C70" s="43"/>
      <c r="D70" s="82" t="s">
        <v>171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AK70" s="1"/>
    </row>
    <row r="71">
      <c r="A71" s="1"/>
      <c r="B71" s="21"/>
      <c r="C71" s="43"/>
    </row>
    <row r="72">
      <c r="A72" s="1"/>
      <c r="E72" s="81" t="s">
        <v>19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E73" s="85">
        <f>MATCH(C60,E69:AJ69)</f>
        <v>4</v>
      </c>
      <c r="F73" s="85">
        <f t="shared" ref="F73:AI73" si="1">E73+1</f>
        <v>5</v>
      </c>
      <c r="G73" s="85">
        <f t="shared" si="1"/>
        <v>6</v>
      </c>
      <c r="H73" s="85">
        <f t="shared" si="1"/>
        <v>7</v>
      </c>
      <c r="I73" s="85">
        <f t="shared" si="1"/>
        <v>8</v>
      </c>
      <c r="J73" s="85">
        <f t="shared" si="1"/>
        <v>9</v>
      </c>
      <c r="K73" s="85">
        <f t="shared" si="1"/>
        <v>10</v>
      </c>
      <c r="L73" s="85">
        <f t="shared" si="1"/>
        <v>11</v>
      </c>
      <c r="M73" s="85">
        <f t="shared" si="1"/>
        <v>12</v>
      </c>
      <c r="N73" s="85">
        <f t="shared" si="1"/>
        <v>13</v>
      </c>
      <c r="O73" s="85">
        <f t="shared" si="1"/>
        <v>14</v>
      </c>
      <c r="P73" s="85">
        <f t="shared" si="1"/>
        <v>15</v>
      </c>
      <c r="Q73" s="85">
        <f t="shared" si="1"/>
        <v>16</v>
      </c>
      <c r="R73" s="85">
        <f t="shared" si="1"/>
        <v>17</v>
      </c>
      <c r="S73" s="85">
        <f t="shared" si="1"/>
        <v>18</v>
      </c>
      <c r="T73" s="85">
        <f t="shared" si="1"/>
        <v>19</v>
      </c>
      <c r="U73" s="85">
        <f t="shared" si="1"/>
        <v>20</v>
      </c>
      <c r="V73" s="85">
        <f t="shared" si="1"/>
        <v>21</v>
      </c>
      <c r="W73" s="85">
        <f t="shared" si="1"/>
        <v>22</v>
      </c>
      <c r="X73" s="85">
        <f t="shared" si="1"/>
        <v>23</v>
      </c>
      <c r="Y73" s="85">
        <f t="shared" si="1"/>
        <v>24</v>
      </c>
      <c r="Z73" s="85">
        <f t="shared" si="1"/>
        <v>25</v>
      </c>
      <c r="AA73" s="85">
        <f t="shared" si="1"/>
        <v>26</v>
      </c>
      <c r="AB73" s="85">
        <f t="shared" si="1"/>
        <v>27</v>
      </c>
      <c r="AC73" s="85">
        <f t="shared" si="1"/>
        <v>28</v>
      </c>
      <c r="AD73" s="85">
        <f t="shared" si="1"/>
        <v>29</v>
      </c>
      <c r="AE73" s="85">
        <f t="shared" si="1"/>
        <v>30</v>
      </c>
      <c r="AF73" s="85">
        <f t="shared" si="1"/>
        <v>31</v>
      </c>
      <c r="AG73" s="85">
        <f t="shared" si="1"/>
        <v>32</v>
      </c>
      <c r="AH73" s="85">
        <f t="shared" si="1"/>
        <v>33</v>
      </c>
      <c r="AI73" s="85">
        <f t="shared" si="1"/>
        <v>34</v>
      </c>
      <c r="AK73" s="1"/>
    </row>
    <row r="74">
      <c r="A74" s="1"/>
      <c r="E74" s="91">
        <f>C60</f>
        <v>75</v>
      </c>
      <c r="F74" s="92">
        <f>round(iferror(HLOOKUP(E73,G68:AJ69,2,0),""),0)</f>
        <v>103</v>
      </c>
      <c r="G74" s="92">
        <f t="shared" ref="G74:AI74" si="2">round(iferror(HLOOKUP(F73,H68:AK69,2,TRUE),""),0)</f>
        <v>148</v>
      </c>
      <c r="H74" s="92">
        <f t="shared" si="2"/>
        <v>215</v>
      </c>
      <c r="I74" s="92">
        <f t="shared" si="2"/>
        <v>310</v>
      </c>
      <c r="J74" s="92">
        <f t="shared" si="2"/>
        <v>383</v>
      </c>
      <c r="K74" s="92">
        <f t="shared" si="2"/>
        <v>475</v>
      </c>
      <c r="L74" s="92">
        <f t="shared" si="2"/>
        <v>624</v>
      </c>
      <c r="M74" s="92">
        <f t="shared" si="2"/>
        <v>807</v>
      </c>
      <c r="N74" s="92">
        <f t="shared" si="2"/>
        <v>1019</v>
      </c>
      <c r="O74" s="92">
        <f t="shared" si="2"/>
        <v>1256</v>
      </c>
      <c r="P74" s="92">
        <f t="shared" si="2"/>
        <v>1373</v>
      </c>
      <c r="Q74" s="92">
        <f t="shared" si="2"/>
        <v>1508</v>
      </c>
      <c r="R74" s="92">
        <f t="shared" si="2"/>
        <v>2019</v>
      </c>
      <c r="S74" s="92">
        <f t="shared" si="2"/>
        <v>2480</v>
      </c>
      <c r="T74" s="92">
        <f t="shared" si="2"/>
        <v>2998</v>
      </c>
      <c r="U74" s="92">
        <f t="shared" si="2"/>
        <v>3625</v>
      </c>
      <c r="V74" s="92">
        <f t="shared" si="2"/>
        <v>4384</v>
      </c>
      <c r="W74" s="92">
        <f t="shared" si="2"/>
        <v>5300</v>
      </c>
      <c r="X74" s="92">
        <f t="shared" si="2"/>
        <v>6409</v>
      </c>
      <c r="Y74" s="92">
        <f t="shared" si="2"/>
        <v>7749</v>
      </c>
      <c r="Z74" s="92">
        <f t="shared" si="2"/>
        <v>9369</v>
      </c>
      <c r="AA74" s="92">
        <f t="shared" si="2"/>
        <v>11329</v>
      </c>
      <c r="AB74" s="92">
        <f t="shared" si="2"/>
        <v>13698</v>
      </c>
      <c r="AC74" s="92">
        <f t="shared" si="2"/>
        <v>16562</v>
      </c>
      <c r="AD74" s="92">
        <f t="shared" si="2"/>
        <v>20025</v>
      </c>
      <c r="AE74" s="92">
        <f t="shared" si="2"/>
        <v>24213</v>
      </c>
      <c r="AF74" s="92">
        <f t="shared" si="2"/>
        <v>29277</v>
      </c>
      <c r="AG74" s="92">
        <f t="shared" si="2"/>
        <v>35399</v>
      </c>
      <c r="AH74" s="92">
        <f t="shared" si="2"/>
        <v>35399</v>
      </c>
      <c r="AI74" s="92">
        <f t="shared" si="2"/>
        <v>35399</v>
      </c>
      <c r="AJ74" s="92" t="str">
        <f>iferror(HLOOKUP(AI73,AK68:BN69,2,TRUE),"")</f>
        <v/>
      </c>
      <c r="AK74" s="1"/>
    </row>
    <row r="75">
      <c r="A75" s="1"/>
      <c r="B75" s="67" t="s">
        <v>83</v>
      </c>
      <c r="C75" s="18"/>
      <c r="AJ75" s="1"/>
      <c r="AK75" s="1"/>
    </row>
    <row r="76">
      <c r="A76" s="1"/>
      <c r="B76" s="21" t="s">
        <v>84</v>
      </c>
      <c r="C76" s="93">
        <f>sum(C77:C79)</f>
        <v>2200000</v>
      </c>
      <c r="AJ76" s="1"/>
      <c r="AK76" s="1"/>
    </row>
    <row r="77">
      <c r="A77" s="1"/>
      <c r="B77" s="71" t="s">
        <v>179</v>
      </c>
      <c r="C77" s="72">
        <v>2200000.0</v>
      </c>
      <c r="D77" s="8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71"/>
      <c r="C78" s="72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71"/>
      <c r="C79" s="72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42" t="s">
        <v>90</v>
      </c>
      <c r="C80" s="94">
        <f>C60/C76</f>
        <v>0.00003409090909</v>
      </c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75" t="s">
        <v>92</v>
      </c>
      <c r="C81" s="95">
        <f>(1-C80)^$C$11</f>
        <v>0.9915133442</v>
      </c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42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42" t="s">
        <v>95</v>
      </c>
      <c r="C83" s="94">
        <f>C62/$C$76</f>
        <v>0.00004681818182</v>
      </c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75" t="s">
        <v>96</v>
      </c>
      <c r="C84" s="95">
        <f>(1-C83)^$C$11</f>
        <v>0.9883634155</v>
      </c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1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42" t="s">
        <v>187</v>
      </c>
      <c r="C86" s="94">
        <f>C63/$C$76</f>
        <v>0.00006727272727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75" t="s">
        <v>96</v>
      </c>
      <c r="C87" s="95">
        <f>(1-C86)^$C$11</f>
        <v>0.983321898</v>
      </c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42"/>
      <c r="C88" s="7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42" t="s">
        <v>189</v>
      </c>
      <c r="C89" s="94">
        <f>C64/$C$76</f>
        <v>0.0001409090909</v>
      </c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75" t="s">
        <v>96</v>
      </c>
      <c r="C90" s="95">
        <f>(1-C89)^$C$11</f>
        <v>0.9653835892</v>
      </c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42" t="s">
        <v>194</v>
      </c>
      <c r="C91" s="73">
        <f>C65/C76</f>
        <v>0.0002836363636</v>
      </c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75" t="s">
        <v>98</v>
      </c>
      <c r="C92" s="95">
        <f>(1-C91)^$C$11</f>
        <v>0.9315372048</v>
      </c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1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1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1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1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1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>
      <c r="A1001" s="1"/>
      <c r="B1001" s="1"/>
      <c r="C1001" s="1"/>
      <c r="D1001" s="3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>
      <c r="A1002" s="1"/>
      <c r="B1002" s="1"/>
      <c r="C1002" s="1"/>
      <c r="D1002" s="3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>
      <c r="A1003" s="1"/>
      <c r="B1003" s="1"/>
      <c r="C1003" s="1"/>
      <c r="D1003" s="3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>
      <c r="A1004" s="1"/>
      <c r="B1004" s="1"/>
      <c r="C1004" s="1"/>
      <c r="D1004" s="3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>
      <c r="A1005" s="1"/>
      <c r="B1005" s="1"/>
      <c r="C1005" s="1"/>
      <c r="D1005" s="3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>
      <c r="A1006" s="1"/>
      <c r="B1006" s="1"/>
      <c r="C1006" s="1"/>
      <c r="D1006" s="3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>
      <c r="A1007" s="1"/>
      <c r="B1007" s="1"/>
      <c r="C1007" s="1"/>
      <c r="D1007" s="3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>
      <c r="A1008" s="1"/>
      <c r="B1008" s="1"/>
      <c r="C1008" s="1"/>
      <c r="D1008" s="3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>
      <c r="A1009" s="1"/>
      <c r="B1009" s="1"/>
      <c r="C1009" s="1"/>
      <c r="D1009" s="3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>
      <c r="A1010" s="1"/>
      <c r="B1010" s="1"/>
      <c r="C1010" s="1"/>
      <c r="D1010" s="3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>
      <c r="A1011" s="1"/>
      <c r="B1011" s="1"/>
      <c r="C1011" s="1"/>
      <c r="D1011" s="3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>
      <c r="A1012" s="1"/>
      <c r="B1012" s="1"/>
      <c r="C1012" s="1"/>
      <c r="D1012" s="3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>
      <c r="A1013" s="1"/>
      <c r="B1013" s="1"/>
      <c r="C1013" s="1"/>
      <c r="D1013" s="3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>
      <c r="A1014" s="1"/>
      <c r="B1014" s="1"/>
      <c r="C1014" s="1"/>
      <c r="D1014" s="3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>
      <c r="A1015" s="1"/>
      <c r="B1015" s="1"/>
      <c r="C1015" s="1"/>
      <c r="D1015" s="3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>
      <c r="A1016" s="1"/>
      <c r="B1016" s="1"/>
      <c r="C1016" s="1"/>
      <c r="D1016" s="3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>
      <c r="A1017" s="1"/>
      <c r="B1017" s="1"/>
      <c r="C1017" s="1"/>
      <c r="D1017" s="3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>
      <c r="A1018" s="1"/>
      <c r="B1018" s="1"/>
      <c r="C1018" s="1"/>
      <c r="D1018" s="3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>
      <c r="A1019" s="1"/>
      <c r="B1019" s="1"/>
      <c r="C1019" s="1"/>
      <c r="D1019" s="3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>
      <c r="A1020" s="1"/>
      <c r="B1020" s="1"/>
      <c r="C1020" s="1"/>
      <c r="D1020" s="3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</sheetData>
  <conditionalFormatting sqref="D3:D4">
    <cfRule type="cellIs" dxfId="0" priority="1" operator="equal">
      <formula>"Close immediately"</formula>
    </cfRule>
  </conditionalFormatting>
  <conditionalFormatting sqref="D3:D4">
    <cfRule type="cellIs" dxfId="1" priority="2" operator="equal">
      <formula>"Close before tomorrow"</formula>
    </cfRule>
  </conditionalFormatting>
  <conditionalFormatting sqref="D3:D4">
    <cfRule type="cellIs" dxfId="2" priority="3" operator="equal">
      <formula>"Close within a week"</formula>
    </cfRule>
  </conditionalFormatting>
  <conditionalFormatting sqref="D3:D4">
    <cfRule type="cellIs" dxfId="3" priority="4" operator="equal">
      <formula>"No need to close this coming week"</formula>
    </cfRule>
  </conditionalFormatting>
  <dataValidations>
    <dataValidation type="list" allowBlank="1" showErrorMessage="1" sqref="D55">
      <formula1>"Yes,No"</formula1>
    </dataValidation>
    <dataValidation type="list" allowBlank="1" showErrorMessage="1" sqref="D54">
      <formula1>"Exhaustive,Only if connected to a case"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86"/>
    <col customWidth="1" min="4" max="4" width="15.14"/>
  </cols>
  <sheetData>
    <row r="2">
      <c r="B2" s="2" t="s">
        <v>1</v>
      </c>
      <c r="C2" s="2">
        <v>50.0</v>
      </c>
    </row>
    <row r="4">
      <c r="B4" s="2" t="s">
        <v>2</v>
      </c>
    </row>
    <row r="5">
      <c r="B5" s="4"/>
      <c r="C5" s="4" t="s">
        <v>3</v>
      </c>
      <c r="D5" s="6" t="s">
        <v>4</v>
      </c>
    </row>
    <row r="6">
      <c r="B6" s="4" t="s">
        <v>7</v>
      </c>
      <c r="C6" s="9">
        <f>'When should you close your offi'!C15</f>
        <v>0.2271907507</v>
      </c>
      <c r="D6" s="9">
        <f>'When should you close your offi'!D15</f>
        <v>0.008486655835</v>
      </c>
    </row>
    <row r="7">
      <c r="B7" s="4" t="s">
        <v>15</v>
      </c>
      <c r="C7" s="9">
        <f>'When should you close your offi'!C16</f>
        <v>0.2504702647</v>
      </c>
      <c r="D7" s="9">
        <f>'When should you close your offi'!D16</f>
        <v>0.01163658454</v>
      </c>
    </row>
    <row r="8">
      <c r="B8" s="4" t="s">
        <v>17</v>
      </c>
      <c r="C8" s="9">
        <f>'When should you close your offi'!C17</f>
        <v>0.4317313069</v>
      </c>
      <c r="D8" s="9">
        <f>'When should you close your offi'!D17</f>
        <v>0.06846279521</v>
      </c>
    </row>
    <row r="10">
      <c r="B10" s="2" t="s">
        <v>18</v>
      </c>
    </row>
    <row r="11">
      <c r="C11" s="4" t="s">
        <v>3</v>
      </c>
      <c r="D11" s="6" t="s">
        <v>4</v>
      </c>
    </row>
    <row r="12">
      <c r="B12" s="2" t="s">
        <v>19</v>
      </c>
      <c r="C12" s="13">
        <f t="shared" ref="C12:D12" si="1">1-(1-C6)^$C$2</f>
        <v>0.9999974671</v>
      </c>
      <c r="D12" s="13">
        <f t="shared" si="1"/>
        <v>0.3469774566</v>
      </c>
    </row>
    <row r="13">
      <c r="B13" s="2" t="s">
        <v>20</v>
      </c>
      <c r="C13" s="13">
        <f t="shared" ref="C13:D13" si="2">1-(1-C7)^$C$2</f>
        <v>0.9999994512</v>
      </c>
      <c r="D13" s="13">
        <f t="shared" si="2"/>
        <v>0.4430283694</v>
      </c>
    </row>
    <row r="14">
      <c r="B14" s="2" t="s">
        <v>21</v>
      </c>
      <c r="C14" s="13">
        <f t="shared" ref="C14:D14" si="3">1-(1-C8)^$C$2</f>
        <v>1</v>
      </c>
      <c r="D14" s="13">
        <f t="shared" si="3"/>
        <v>0.9711590045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2">
      <c r="A2" s="15"/>
      <c r="B2" s="15" t="s">
        <v>24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>
      <c r="A3" s="19"/>
      <c r="B3" s="20" t="s">
        <v>25</v>
      </c>
      <c r="C3" s="20" t="s">
        <v>27</v>
      </c>
      <c r="D3" s="20" t="s">
        <v>28</v>
      </c>
      <c r="E3" s="20" t="s">
        <v>29</v>
      </c>
      <c r="F3" s="20" t="s">
        <v>30</v>
      </c>
      <c r="G3" s="20" t="s">
        <v>31</v>
      </c>
      <c r="H3" s="20" t="s">
        <v>32</v>
      </c>
      <c r="I3" s="20" t="s">
        <v>33</v>
      </c>
      <c r="J3" s="20" t="s">
        <v>34</v>
      </c>
      <c r="K3" s="20" t="s">
        <v>35</v>
      </c>
      <c r="L3" s="20" t="s">
        <v>36</v>
      </c>
    </row>
    <row r="4">
      <c r="A4" s="23"/>
      <c r="B4" s="23" t="s">
        <v>37</v>
      </c>
      <c r="C4" s="24">
        <v>7.31</v>
      </c>
      <c r="D4" s="24">
        <v>6.26</v>
      </c>
      <c r="E4" s="24">
        <v>9.66</v>
      </c>
      <c r="F4" s="23" t="s">
        <v>39</v>
      </c>
      <c r="G4" s="23" t="s">
        <v>40</v>
      </c>
      <c r="H4" s="26">
        <v>43830.0</v>
      </c>
      <c r="I4" s="26">
        <v>43853.0</v>
      </c>
      <c r="J4" s="26">
        <v>43874.0</v>
      </c>
      <c r="K4" s="27" t="s">
        <v>41</v>
      </c>
      <c r="L4" s="28">
        <v>0.4</v>
      </c>
    </row>
    <row r="5">
      <c r="A5" s="23"/>
      <c r="B5" s="23" t="s">
        <v>37</v>
      </c>
      <c r="C5" s="24">
        <v>6.4</v>
      </c>
      <c r="D5" s="24">
        <v>5.8</v>
      </c>
      <c r="E5" s="24">
        <v>7.1</v>
      </c>
      <c r="F5" s="23" t="s">
        <v>39</v>
      </c>
      <c r="G5" s="23" t="s">
        <v>40</v>
      </c>
      <c r="H5" s="26">
        <v>43830.0</v>
      </c>
      <c r="I5" s="26">
        <v>43858.0</v>
      </c>
      <c r="J5" s="26">
        <v>43861.0</v>
      </c>
      <c r="K5" s="27" t="s">
        <v>44</v>
      </c>
      <c r="L5" s="28">
        <v>0.4</v>
      </c>
    </row>
    <row r="6">
      <c r="A6" s="23"/>
      <c r="B6" s="23" t="s">
        <v>46</v>
      </c>
      <c r="C6" s="24">
        <v>4.6</v>
      </c>
      <c r="D6" s="24">
        <v>4.2</v>
      </c>
      <c r="E6" s="24">
        <v>5.1</v>
      </c>
      <c r="F6" s="23" t="s">
        <v>39</v>
      </c>
      <c r="G6" s="23" t="s">
        <v>40</v>
      </c>
      <c r="H6" s="26">
        <v>43800.0</v>
      </c>
      <c r="I6" s="26">
        <v>43868.0</v>
      </c>
      <c r="J6" s="26">
        <v>43872.0</v>
      </c>
      <c r="K6" s="27" t="s">
        <v>48</v>
      </c>
      <c r="L6" s="28">
        <v>0.1</v>
      </c>
    </row>
    <row r="7">
      <c r="A7" s="23"/>
      <c r="B7" s="23" t="s">
        <v>46</v>
      </c>
      <c r="C7" s="24">
        <v>2.4</v>
      </c>
      <c r="D7" s="23" t="s">
        <v>39</v>
      </c>
      <c r="E7" s="23" t="s">
        <v>39</v>
      </c>
      <c r="F7" s="23" t="s">
        <v>49</v>
      </c>
      <c r="G7" s="23" t="s">
        <v>50</v>
      </c>
      <c r="H7" s="26">
        <v>43850.0</v>
      </c>
      <c r="I7" s="26">
        <v>43863.0</v>
      </c>
      <c r="J7" s="26">
        <v>43867.0</v>
      </c>
      <c r="K7" s="27" t="s">
        <v>51</v>
      </c>
      <c r="L7" s="28">
        <v>0.1</v>
      </c>
    </row>
    <row r="8">
      <c r="A8" s="32"/>
      <c r="B8" s="33" t="s">
        <v>53</v>
      </c>
      <c r="C8" s="35">
        <f>SUMPRODUCT(C4:C7,L4:L7)</f>
        <v>6.184</v>
      </c>
      <c r="D8" s="17"/>
      <c r="E8" s="17"/>
      <c r="F8" s="17"/>
      <c r="G8" s="17"/>
      <c r="H8" s="17"/>
      <c r="I8" s="17"/>
      <c r="J8" s="17"/>
      <c r="K8" s="17"/>
      <c r="L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>
      <c r="A10" s="36"/>
      <c r="B10" s="36" t="s">
        <v>35</v>
      </c>
      <c r="C10" s="37" t="s">
        <v>54</v>
      </c>
      <c r="J10" s="17"/>
      <c r="K10" s="17"/>
      <c r="L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>
      <c r="A13" s="15"/>
      <c r="B13" s="15" t="s">
        <v>58</v>
      </c>
      <c r="E13" s="17"/>
      <c r="F13" s="17"/>
      <c r="G13" s="17"/>
      <c r="H13" s="17"/>
      <c r="I13" s="17"/>
      <c r="J13" s="17"/>
      <c r="K13" s="17"/>
      <c r="L13" s="17"/>
    </row>
    <row r="14">
      <c r="A14" s="19"/>
      <c r="B14" s="20" t="s">
        <v>25</v>
      </c>
      <c r="C14" s="20" t="s">
        <v>27</v>
      </c>
      <c r="D14" s="20" t="s">
        <v>28</v>
      </c>
      <c r="E14" s="20" t="s">
        <v>29</v>
      </c>
      <c r="F14" s="20" t="s">
        <v>30</v>
      </c>
      <c r="G14" s="20" t="s">
        <v>31</v>
      </c>
      <c r="H14" s="20" t="s">
        <v>32</v>
      </c>
      <c r="I14" s="20" t="s">
        <v>33</v>
      </c>
      <c r="J14" s="20" t="s">
        <v>34</v>
      </c>
      <c r="K14" s="20" t="s">
        <v>35</v>
      </c>
      <c r="L14" s="20" t="s">
        <v>36</v>
      </c>
    </row>
    <row r="15">
      <c r="A15" s="23"/>
      <c r="B15" s="23" t="s">
        <v>46</v>
      </c>
      <c r="C15" s="24">
        <v>15.2</v>
      </c>
      <c r="D15" s="24">
        <v>13.1</v>
      </c>
      <c r="E15" s="24">
        <v>17.7</v>
      </c>
      <c r="F15" s="23" t="s">
        <v>49</v>
      </c>
      <c r="G15" s="23" t="s">
        <v>39</v>
      </c>
      <c r="H15" s="26">
        <v>43830.0</v>
      </c>
      <c r="I15" s="26">
        <v>43854.0</v>
      </c>
      <c r="J15" s="26">
        <v>43878.0</v>
      </c>
      <c r="K15" s="27" t="s">
        <v>60</v>
      </c>
      <c r="L15" s="28">
        <v>0.25</v>
      </c>
    </row>
    <row r="16">
      <c r="A16" s="23"/>
      <c r="B16" s="23" t="s">
        <v>46</v>
      </c>
      <c r="C16" s="24">
        <v>22.3</v>
      </c>
      <c r="D16" s="24">
        <v>18.0</v>
      </c>
      <c r="E16" s="24">
        <v>82.0</v>
      </c>
      <c r="F16" s="23" t="s">
        <v>49</v>
      </c>
      <c r="G16" s="23" t="s">
        <v>61</v>
      </c>
      <c r="H16" s="26">
        <v>43830.0</v>
      </c>
      <c r="I16" s="26">
        <v>43851.0</v>
      </c>
      <c r="J16" s="26">
        <v>43871.0</v>
      </c>
      <c r="K16" s="27" t="s">
        <v>62</v>
      </c>
      <c r="L16" s="28">
        <v>0.25</v>
      </c>
    </row>
    <row r="17">
      <c r="A17" s="23"/>
      <c r="B17" s="23" t="s">
        <v>46</v>
      </c>
      <c r="C17" s="24">
        <v>18.0</v>
      </c>
      <c r="D17" s="24">
        <v>16.0</v>
      </c>
      <c r="E17" s="24">
        <v>21.0</v>
      </c>
      <c r="F17" s="23" t="s">
        <v>49</v>
      </c>
      <c r="G17" s="23" t="s">
        <v>61</v>
      </c>
      <c r="H17" s="26">
        <v>43809.0</v>
      </c>
      <c r="I17" s="26">
        <v>43857.0</v>
      </c>
      <c r="J17" s="26">
        <v>43865.0</v>
      </c>
      <c r="K17" s="27" t="s">
        <v>63</v>
      </c>
      <c r="L17" s="28">
        <v>0.25</v>
      </c>
    </row>
    <row r="18">
      <c r="A18" s="23"/>
      <c r="B18" s="23" t="s">
        <v>46</v>
      </c>
      <c r="C18" s="24">
        <v>13.8</v>
      </c>
      <c r="D18" s="24">
        <v>11.8</v>
      </c>
      <c r="E18" s="24">
        <v>16.0</v>
      </c>
      <c r="F18" s="23" t="s">
        <v>49</v>
      </c>
      <c r="G18" s="23" t="s">
        <v>39</v>
      </c>
      <c r="H18" s="26">
        <v>43830.0</v>
      </c>
      <c r="I18" s="26">
        <v>43855.0</v>
      </c>
      <c r="J18" s="26">
        <v>43858.0</v>
      </c>
      <c r="K18" s="27" t="s">
        <v>60</v>
      </c>
      <c r="L18" s="28">
        <v>0.25</v>
      </c>
    </row>
    <row r="19">
      <c r="A19" s="32"/>
      <c r="B19" s="33" t="s">
        <v>53</v>
      </c>
      <c r="C19" s="35">
        <f>SUMPRODUCT(C15:C18,L15:L18)</f>
        <v>17.325</v>
      </c>
      <c r="D19" s="17"/>
      <c r="E19" s="17"/>
      <c r="F19" s="17"/>
      <c r="G19" s="17"/>
      <c r="H19" s="17"/>
      <c r="I19" s="17"/>
      <c r="J19" s="17"/>
      <c r="K19" s="17"/>
      <c r="L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>
      <c r="A21" s="36"/>
      <c r="B21" s="36" t="s">
        <v>35</v>
      </c>
      <c r="C21" s="37" t="s">
        <v>54</v>
      </c>
      <c r="J21" s="17"/>
      <c r="K21" s="17"/>
      <c r="L21" s="17"/>
    </row>
    <row r="23">
      <c r="B23" s="49"/>
    </row>
  </sheetData>
  <mergeCells count="4">
    <mergeCell ref="C10:I10"/>
    <mergeCell ref="B13:D13"/>
    <mergeCell ref="C21:I21"/>
    <mergeCell ref="B23:D23"/>
  </mergeCells>
  <hyperlinks>
    <hyperlink r:id="rId1" ref="K4"/>
    <hyperlink r:id="rId2" ref="K5"/>
    <hyperlink r:id="rId3" ref="K6"/>
    <hyperlink r:id="rId4" ref="K7"/>
    <hyperlink r:id="rId5" ref="C10"/>
    <hyperlink r:id="rId6" ref="K15"/>
    <hyperlink r:id="rId7" ref="K16"/>
    <hyperlink r:id="rId8" ref="K17"/>
    <hyperlink r:id="rId9" ref="K18"/>
    <hyperlink r:id="rId10" ref="C21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99" width="13.57"/>
    <col customWidth="1" min="100" max="100" width="26.57"/>
    <col customWidth="1" min="101" max="126" width="13.57"/>
  </cols>
  <sheetData>
    <row r="1">
      <c r="C1" s="38" t="s">
        <v>55</v>
      </c>
      <c r="BB1" s="38" t="s">
        <v>56</v>
      </c>
    </row>
    <row r="2">
      <c r="A2" s="39" t="s">
        <v>57</v>
      </c>
      <c r="B2" s="39" t="s">
        <v>59</v>
      </c>
      <c r="C2" s="41">
        <v>43852.0</v>
      </c>
      <c r="D2" s="41">
        <v>43853.0</v>
      </c>
      <c r="E2" s="41">
        <v>43854.0</v>
      </c>
      <c r="F2" s="41">
        <v>43855.0</v>
      </c>
      <c r="G2" s="41">
        <v>43856.0</v>
      </c>
      <c r="H2" s="41">
        <v>43857.0</v>
      </c>
      <c r="I2" s="41">
        <v>43858.0</v>
      </c>
      <c r="J2" s="41">
        <v>43859.0</v>
      </c>
      <c r="K2" s="41">
        <v>43860.0</v>
      </c>
      <c r="L2" s="41">
        <v>43861.0</v>
      </c>
      <c r="M2" s="41">
        <v>43862.0</v>
      </c>
      <c r="N2" s="41">
        <v>43863.0</v>
      </c>
      <c r="O2" s="41">
        <v>43864.0</v>
      </c>
      <c r="P2" s="41">
        <v>43865.0</v>
      </c>
      <c r="Q2" s="41">
        <v>43866.0</v>
      </c>
      <c r="R2" s="41">
        <v>43867.0</v>
      </c>
      <c r="S2" s="41">
        <v>43868.0</v>
      </c>
      <c r="T2" s="41">
        <v>43869.0</v>
      </c>
      <c r="U2" s="41">
        <v>43870.0</v>
      </c>
      <c r="V2" s="41">
        <v>43871.0</v>
      </c>
      <c r="W2" s="41">
        <v>43872.0</v>
      </c>
      <c r="X2" s="41">
        <v>43873.0</v>
      </c>
      <c r="Y2" s="41">
        <v>43874.0</v>
      </c>
      <c r="Z2" s="41">
        <v>43875.0</v>
      </c>
      <c r="AA2" s="41">
        <v>43876.0</v>
      </c>
      <c r="AB2" s="41">
        <v>43877.0</v>
      </c>
      <c r="AC2" s="41">
        <v>43878.0</v>
      </c>
      <c r="AD2" s="41">
        <v>43879.0</v>
      </c>
      <c r="AE2" s="41">
        <v>43880.0</v>
      </c>
      <c r="AF2" s="41">
        <v>43881.0</v>
      </c>
      <c r="AG2" s="41">
        <v>43882.0</v>
      </c>
      <c r="AH2" s="41">
        <v>43883.0</v>
      </c>
      <c r="AI2" s="41">
        <v>43884.0</v>
      </c>
      <c r="AJ2" s="41">
        <v>43885.0</v>
      </c>
      <c r="AK2" s="41">
        <v>43886.0</v>
      </c>
      <c r="AL2" s="41">
        <v>43887.0</v>
      </c>
      <c r="AM2" s="41">
        <v>43888.0</v>
      </c>
      <c r="AN2" s="41">
        <v>43889.0</v>
      </c>
      <c r="AO2" s="41">
        <v>43890.0</v>
      </c>
      <c r="AP2" s="41">
        <v>43891.0</v>
      </c>
      <c r="AQ2" s="41">
        <v>43892.0</v>
      </c>
      <c r="AR2" s="45">
        <f t="shared" ref="AR2:AZ2" si="1">AQ2+1</f>
        <v>43893</v>
      </c>
      <c r="AS2" s="45">
        <f t="shared" si="1"/>
        <v>43894</v>
      </c>
      <c r="AT2" s="45">
        <f t="shared" si="1"/>
        <v>43895</v>
      </c>
      <c r="AU2" s="45">
        <f t="shared" si="1"/>
        <v>43896</v>
      </c>
      <c r="AV2" s="45">
        <f t="shared" si="1"/>
        <v>43897</v>
      </c>
      <c r="AW2" s="45">
        <f t="shared" si="1"/>
        <v>43898</v>
      </c>
      <c r="AX2" s="45">
        <f t="shared" si="1"/>
        <v>43899</v>
      </c>
      <c r="AY2" s="45">
        <f t="shared" si="1"/>
        <v>43900</v>
      </c>
      <c r="AZ2" s="45">
        <f t="shared" si="1"/>
        <v>43901</v>
      </c>
      <c r="BB2" s="39" t="s">
        <v>57</v>
      </c>
      <c r="BC2" s="39" t="s">
        <v>59</v>
      </c>
      <c r="BD2" s="41">
        <v>43852.0</v>
      </c>
      <c r="BE2" s="41">
        <v>43853.0</v>
      </c>
      <c r="BF2" s="41">
        <v>43854.0</v>
      </c>
      <c r="BG2" s="41">
        <v>43855.0</v>
      </c>
      <c r="BH2" s="41">
        <v>43856.0</v>
      </c>
      <c r="BI2" s="41">
        <v>43857.0</v>
      </c>
      <c r="BJ2" s="41">
        <v>43858.0</v>
      </c>
      <c r="BK2" s="41">
        <v>43859.0</v>
      </c>
      <c r="BL2" s="41">
        <v>43860.0</v>
      </c>
      <c r="BM2" s="41">
        <v>43861.0</v>
      </c>
      <c r="BN2" s="41">
        <v>43862.0</v>
      </c>
      <c r="BO2" s="41">
        <v>43863.0</v>
      </c>
      <c r="BP2" s="41">
        <v>43864.0</v>
      </c>
      <c r="BQ2" s="41">
        <v>43865.0</v>
      </c>
      <c r="BR2" s="41">
        <v>43866.0</v>
      </c>
      <c r="BS2" s="41">
        <v>43867.0</v>
      </c>
      <c r="BT2" s="41">
        <v>43868.0</v>
      </c>
      <c r="BU2" s="41">
        <v>43869.0</v>
      </c>
      <c r="BV2" s="41">
        <v>43870.0</v>
      </c>
      <c r="BW2" s="41">
        <v>43871.0</v>
      </c>
      <c r="BX2" s="41">
        <v>43872.0</v>
      </c>
      <c r="BY2" s="41">
        <v>43873.0</v>
      </c>
      <c r="BZ2" s="41">
        <v>43874.0</v>
      </c>
      <c r="CA2" s="41">
        <v>43875.0</v>
      </c>
      <c r="CB2" s="41">
        <v>43876.0</v>
      </c>
      <c r="CC2" s="41">
        <v>43877.0</v>
      </c>
      <c r="CD2" s="41">
        <v>43878.0</v>
      </c>
      <c r="CE2" s="41">
        <v>43879.0</v>
      </c>
      <c r="CF2" s="41">
        <v>43880.0</v>
      </c>
      <c r="CG2" s="41">
        <v>43881.0</v>
      </c>
      <c r="CH2" s="41">
        <v>43882.0</v>
      </c>
      <c r="CI2" s="41">
        <v>43883.0</v>
      </c>
      <c r="CJ2" s="41">
        <v>43884.0</v>
      </c>
      <c r="CK2" s="41">
        <v>43885.0</v>
      </c>
      <c r="CL2" s="41">
        <v>43886.0</v>
      </c>
      <c r="CM2" s="41">
        <v>43887.0</v>
      </c>
      <c r="CN2" s="41">
        <v>43888.0</v>
      </c>
      <c r="CO2" s="41">
        <v>43889.0</v>
      </c>
      <c r="CP2" s="41">
        <v>43890.0</v>
      </c>
      <c r="CQ2" s="41">
        <v>43891.0</v>
      </c>
      <c r="CR2" s="41">
        <v>43892.0</v>
      </c>
      <c r="CS2" s="54">
        <f t="shared" ref="CS2:DV2" si="2">CR2+1</f>
        <v>43893</v>
      </c>
      <c r="CT2" s="54">
        <f t="shared" si="2"/>
        <v>43894</v>
      </c>
      <c r="CU2" s="54">
        <f t="shared" si="2"/>
        <v>43895</v>
      </c>
      <c r="CV2" s="54">
        <f t="shared" si="2"/>
        <v>43896</v>
      </c>
      <c r="CW2" s="54">
        <f t="shared" si="2"/>
        <v>43897</v>
      </c>
      <c r="CX2" s="54">
        <f t="shared" si="2"/>
        <v>43898</v>
      </c>
      <c r="CY2" s="54">
        <f t="shared" si="2"/>
        <v>43899</v>
      </c>
      <c r="CZ2" s="54">
        <f t="shared" si="2"/>
        <v>43900</v>
      </c>
      <c r="DA2" s="54">
        <f t="shared" si="2"/>
        <v>43901</v>
      </c>
      <c r="DB2" s="54">
        <f t="shared" si="2"/>
        <v>43902</v>
      </c>
      <c r="DC2" s="54">
        <f t="shared" si="2"/>
        <v>43903</v>
      </c>
      <c r="DD2" s="54">
        <f t="shared" si="2"/>
        <v>43904</v>
      </c>
      <c r="DE2" s="54">
        <f t="shared" si="2"/>
        <v>43905</v>
      </c>
      <c r="DF2" s="54">
        <f t="shared" si="2"/>
        <v>43906</v>
      </c>
      <c r="DG2" s="54">
        <f t="shared" si="2"/>
        <v>43907</v>
      </c>
      <c r="DH2" s="54">
        <f t="shared" si="2"/>
        <v>43908</v>
      </c>
      <c r="DI2" s="54">
        <f t="shared" si="2"/>
        <v>43909</v>
      </c>
      <c r="DJ2" s="54">
        <f t="shared" si="2"/>
        <v>43910</v>
      </c>
      <c r="DK2" s="54">
        <f t="shared" si="2"/>
        <v>43911</v>
      </c>
      <c r="DL2" s="54">
        <f t="shared" si="2"/>
        <v>43912</v>
      </c>
      <c r="DM2" s="54">
        <f t="shared" si="2"/>
        <v>43913</v>
      </c>
      <c r="DN2" s="54">
        <f t="shared" si="2"/>
        <v>43914</v>
      </c>
      <c r="DO2" s="54">
        <f t="shared" si="2"/>
        <v>43915</v>
      </c>
      <c r="DP2" s="54">
        <f t="shared" si="2"/>
        <v>43916</v>
      </c>
      <c r="DQ2" s="54">
        <f t="shared" si="2"/>
        <v>43917</v>
      </c>
      <c r="DR2" s="54">
        <f t="shared" si="2"/>
        <v>43918</v>
      </c>
      <c r="DS2" s="54">
        <f t="shared" si="2"/>
        <v>43919</v>
      </c>
      <c r="DT2" s="54">
        <f t="shared" si="2"/>
        <v>43920</v>
      </c>
      <c r="DU2" s="54">
        <f t="shared" si="2"/>
        <v>43921</v>
      </c>
      <c r="DV2" s="54">
        <f t="shared" si="2"/>
        <v>43922</v>
      </c>
    </row>
    <row r="3">
      <c r="A3" s="58">
        <v>80026.0</v>
      </c>
      <c r="B3" s="59" t="s">
        <v>61</v>
      </c>
      <c r="C3" s="60">
        <v>0.031078610603290677</v>
      </c>
      <c r="D3" s="60">
        <v>0.028169014084507043</v>
      </c>
      <c r="E3" s="60">
        <v>0.028384279475982533</v>
      </c>
      <c r="F3" s="60">
        <v>0.03002144388849178</v>
      </c>
      <c r="G3" s="60">
        <v>0.027158098933074686</v>
      </c>
      <c r="H3" s="60">
        <v>0.028641285365001747</v>
      </c>
      <c r="I3" s="60">
        <v>0.023844193665817255</v>
      </c>
      <c r="J3" s="60">
        <v>0.021911037891268532</v>
      </c>
      <c r="K3" s="60">
        <v>0.021048744460856722</v>
      </c>
      <c r="L3" s="60">
        <v>0.02177246243483594</v>
      </c>
      <c r="M3" s="60">
        <v>0.021817875494903546</v>
      </c>
      <c r="N3" s="60">
        <v>0.0217378214006142</v>
      </c>
      <c r="O3" s="60">
        <v>0.0215812725333875</v>
      </c>
      <c r="P3" s="60">
        <v>0.020692567567567568</v>
      </c>
      <c r="Q3" s="60">
        <v>0.020504213944324858</v>
      </c>
      <c r="R3" s="60">
        <v>0.020685366412463588</v>
      </c>
      <c r="S3" s="60">
        <v>0.021041819515774027</v>
      </c>
      <c r="T3" s="60">
        <v>0.02186089510033172</v>
      </c>
      <c r="U3" s="60">
        <v>0.022719276200050265</v>
      </c>
      <c r="V3" s="60">
        <v>0.0238973195291448</v>
      </c>
      <c r="W3" s="60">
        <v>0.02506373090892684</v>
      </c>
      <c r="X3" s="60">
        <v>0.024967001498914964</v>
      </c>
      <c r="Y3" s="60">
        <v>0.02286401925391095</v>
      </c>
      <c r="Z3" s="60">
        <v>0.02292886019429192</v>
      </c>
      <c r="AA3" s="60">
        <v>0.024317087801951805</v>
      </c>
      <c r="AB3" s="60">
        <v>0.025054651790023565</v>
      </c>
      <c r="AC3" s="60">
        <v>0.025744845503288927</v>
      </c>
      <c r="AD3" s="60">
        <v>0.027003331579870244</v>
      </c>
      <c r="AE3" s="60">
        <v>0.028358329085396938</v>
      </c>
      <c r="AF3" s="60">
        <v>0.029813730849744664</v>
      </c>
      <c r="AG3" s="62">
        <v>0.02962688149247403</v>
      </c>
      <c r="AH3" s="62">
        <v>0.03173344426821976</v>
      </c>
      <c r="AI3" s="62">
        <v>0.031752839949049885</v>
      </c>
      <c r="AJ3" s="62">
        <v>0.03360897967648279</v>
      </c>
      <c r="AK3" s="62">
        <v>0.03429049703837239</v>
      </c>
      <c r="AL3" s="64">
        <v>0.034778710049317874</v>
      </c>
      <c r="AM3" s="64">
        <v>0.03495630461922597</v>
      </c>
      <c r="AN3" s="64">
        <v>0.03536993808992185</v>
      </c>
      <c r="AO3" s="64">
        <v>0.03577241927546656</v>
      </c>
      <c r="AP3" s="64">
        <v>0.03595319820609826</v>
      </c>
      <c r="AQ3" s="64">
        <v>0.03638817384350086</v>
      </c>
      <c r="AR3" s="62">
        <f t="shared" ref="AR3:AZ3" si="3">AQ3+(AQ3-AP3)</f>
        <v>0.03682314948</v>
      </c>
      <c r="AS3" s="62">
        <f t="shared" si="3"/>
        <v>0.03725812512</v>
      </c>
      <c r="AT3" s="62">
        <f t="shared" si="3"/>
        <v>0.03769310076</v>
      </c>
      <c r="AU3" s="62">
        <f t="shared" si="3"/>
        <v>0.03812807639</v>
      </c>
      <c r="AV3" s="62">
        <f t="shared" si="3"/>
        <v>0.03856305203</v>
      </c>
      <c r="AW3" s="62">
        <f t="shared" si="3"/>
        <v>0.03899802767</v>
      </c>
      <c r="AX3" s="62">
        <f t="shared" si="3"/>
        <v>0.03943300331</v>
      </c>
      <c r="AY3" s="62">
        <f t="shared" si="3"/>
        <v>0.03986797894</v>
      </c>
      <c r="AZ3" s="62">
        <f t="shared" si="3"/>
        <v>0.04030295458</v>
      </c>
      <c r="BB3" s="59" t="str">
        <f t="shared" ref="BB3:BB6" si="5">VLOOKUP(BC3,'[1]Time Cases Pivot'!$CI$3:$CJ$78,2,0)</f>
        <v>#REF!</v>
      </c>
      <c r="BC3" s="59" t="s">
        <v>61</v>
      </c>
      <c r="BD3" s="60">
        <v>0.37777777777777777</v>
      </c>
      <c r="BE3" s="60">
        <v>0.375</v>
      </c>
      <c r="BF3" s="60">
        <v>0.41935483870967744</v>
      </c>
      <c r="BG3" s="60">
        <v>0.5185185185185185</v>
      </c>
      <c r="BH3" s="60">
        <v>0.5333333333333333</v>
      </c>
      <c r="BI3" s="60">
        <v>0.5857142857142857</v>
      </c>
      <c r="BJ3" s="60">
        <v>0.5646551724137931</v>
      </c>
      <c r="BK3" s="60">
        <v>0.525691699604743</v>
      </c>
      <c r="BL3" s="60">
        <v>0.5588235294117647</v>
      </c>
      <c r="BM3" s="60">
        <v>0.49882903981264637</v>
      </c>
      <c r="BN3" s="60">
        <v>0.4850187265917603</v>
      </c>
      <c r="BO3" s="60">
        <v>0.4381067961165049</v>
      </c>
      <c r="BP3" s="60">
        <v>0.40904716073147257</v>
      </c>
      <c r="BQ3" s="60">
        <v>0.3675918979744936</v>
      </c>
      <c r="BR3" s="60">
        <v>0.3351222420989863</v>
      </c>
      <c r="BS3" s="60">
        <v>0.2998102466793169</v>
      </c>
      <c r="BT3" s="60">
        <v>0.2640883977900553</v>
      </c>
      <c r="BU3" s="60">
        <v>0.23654015887025595</v>
      </c>
      <c r="BV3" s="60">
        <v>0.2193110140708394</v>
      </c>
      <c r="BW3" s="60">
        <v>0.20515422077922077</v>
      </c>
      <c r="BX3" s="60">
        <v>0.19335189697180646</v>
      </c>
      <c r="BY3" s="60">
        <v>0.18014527845036318</v>
      </c>
      <c r="BZ3" s="60">
        <v>0.18045112781954886</v>
      </c>
      <c r="CA3" s="60">
        <v>0.16011798167070473</v>
      </c>
      <c r="CB3" s="60">
        <v>0.15169769989047097</v>
      </c>
      <c r="CC3" s="60">
        <v>0.1410533045632542</v>
      </c>
      <c r="CD3" s="60">
        <v>0.13011593798016483</v>
      </c>
      <c r="CE3" s="60">
        <v>0.1235726189741374</v>
      </c>
      <c r="CF3" s="60">
        <v>0.11701538802169822</v>
      </c>
      <c r="CG3" s="60">
        <v>0.11048522581282735</v>
      </c>
      <c r="CH3" s="60">
        <v>0.10683740264704478</v>
      </c>
      <c r="CI3" s="60">
        <v>0.09714262973575294</v>
      </c>
      <c r="CJ3" s="60">
        <v>0.09538125170811697</v>
      </c>
      <c r="CK3" s="62">
        <v>0.09400717833448138</v>
      </c>
      <c r="CL3" s="62">
        <v>0.08785009731798238</v>
      </c>
      <c r="CM3" s="62">
        <v>0.082855224609375</v>
      </c>
      <c r="CN3" s="62">
        <v>0.07698782335446945</v>
      </c>
      <c r="CO3" s="62">
        <v>0.07134266485836382</v>
      </c>
      <c r="CP3" s="62">
        <v>0.0673172816640547</v>
      </c>
      <c r="CQ3" s="62">
        <v>0.06379478972170356</v>
      </c>
      <c r="CR3" s="62">
        <v>0.061020074598717576</v>
      </c>
      <c r="CS3" s="62">
        <f t="shared" ref="CS3:DA3" si="4">CR3-(CQ3-CR3)</f>
        <v>0.05824535948</v>
      </c>
      <c r="CT3" s="62">
        <f t="shared" si="4"/>
        <v>0.05547064435</v>
      </c>
      <c r="CU3" s="62">
        <f t="shared" si="4"/>
        <v>0.05269592923</v>
      </c>
      <c r="CV3" s="62">
        <f t="shared" si="4"/>
        <v>0.04992121411</v>
      </c>
      <c r="CW3" s="62">
        <f t="shared" si="4"/>
        <v>0.04714649898</v>
      </c>
      <c r="CX3" s="62">
        <f t="shared" si="4"/>
        <v>0.04437178386</v>
      </c>
      <c r="CY3" s="62">
        <f t="shared" si="4"/>
        <v>0.04159706874</v>
      </c>
      <c r="CZ3" s="62">
        <f t="shared" si="4"/>
        <v>0.03882235361</v>
      </c>
      <c r="DA3" s="62">
        <f t="shared" si="4"/>
        <v>0.03604763849</v>
      </c>
    </row>
    <row r="4">
      <c r="A4" s="58">
        <v>4335.0</v>
      </c>
      <c r="B4" s="59" t="s">
        <v>82</v>
      </c>
      <c r="C4" s="60">
        <v>0.0</v>
      </c>
      <c r="D4" s="60">
        <v>0.0</v>
      </c>
      <c r="E4" s="60">
        <v>0.0</v>
      </c>
      <c r="F4" s="60">
        <v>0.0</v>
      </c>
      <c r="G4" s="60">
        <v>0.0</v>
      </c>
      <c r="H4" s="60">
        <v>0.0</v>
      </c>
      <c r="I4" s="60">
        <v>0.0</v>
      </c>
      <c r="J4" s="60">
        <v>0.0</v>
      </c>
      <c r="K4" s="60">
        <v>0.0</v>
      </c>
      <c r="L4" s="60">
        <v>0.0</v>
      </c>
      <c r="M4" s="60">
        <v>0.0</v>
      </c>
      <c r="N4" s="60">
        <v>0.0</v>
      </c>
      <c r="O4" s="60">
        <v>0.0</v>
      </c>
      <c r="P4" s="60">
        <v>0.0</v>
      </c>
      <c r="Q4" s="60">
        <v>0.0</v>
      </c>
      <c r="R4" s="60">
        <v>0.0</v>
      </c>
      <c r="S4" s="60">
        <v>0.0</v>
      </c>
      <c r="T4" s="60">
        <v>0.0</v>
      </c>
      <c r="U4" s="60">
        <v>0.0</v>
      </c>
      <c r="V4" s="60">
        <v>0.0</v>
      </c>
      <c r="W4" s="60">
        <v>0.0</v>
      </c>
      <c r="X4" s="60">
        <v>0.0</v>
      </c>
      <c r="Y4" s="60">
        <v>0.0</v>
      </c>
      <c r="Z4" s="60">
        <v>0.0</v>
      </c>
      <c r="AA4" s="60">
        <v>0.0</v>
      </c>
      <c r="AB4" s="60">
        <v>0.0</v>
      </c>
      <c r="AC4" s="60">
        <v>0.0</v>
      </c>
      <c r="AD4" s="60">
        <v>0.0</v>
      </c>
      <c r="AE4" s="60">
        <v>0.0</v>
      </c>
      <c r="AF4" s="60">
        <v>0.009615384615384616</v>
      </c>
      <c r="AG4" s="60">
        <v>0.00980392156862745</v>
      </c>
      <c r="AH4" s="60">
        <v>0.004618937644341801</v>
      </c>
      <c r="AI4" s="60">
        <v>0.009966777408637873</v>
      </c>
      <c r="AJ4" s="60">
        <v>0.009603841536614645</v>
      </c>
      <c r="AK4" s="60">
        <v>0.01023541453428864</v>
      </c>
      <c r="AL4" s="60">
        <v>0.00951625693893735</v>
      </c>
      <c r="AM4" s="60">
        <v>0.007361268403171008</v>
      </c>
      <c r="AN4" s="60">
        <v>0.005562687205819427</v>
      </c>
      <c r="AO4" s="60">
        <v>0.005079365079365079</v>
      </c>
      <c r="AP4" s="60">
        <v>0.004550321199143469</v>
      </c>
      <c r="AQ4" s="62">
        <v>0.006459054209919262</v>
      </c>
      <c r="AR4" s="62"/>
      <c r="AS4" s="62"/>
      <c r="AT4" s="62"/>
      <c r="AU4" s="62"/>
      <c r="AV4" s="62"/>
      <c r="AW4" s="62"/>
      <c r="AX4" s="62"/>
      <c r="AY4" s="62"/>
      <c r="AZ4" s="60"/>
      <c r="BB4" s="59" t="str">
        <f t="shared" si="5"/>
        <v>#REF!</v>
      </c>
      <c r="BC4" s="59" t="s">
        <v>82</v>
      </c>
      <c r="BD4" s="60">
        <v>0.0</v>
      </c>
      <c r="BE4" s="60">
        <v>0.0</v>
      </c>
      <c r="BF4" s="60">
        <v>0.0</v>
      </c>
      <c r="BG4" s="60">
        <v>0.0</v>
      </c>
      <c r="BH4" s="60">
        <v>0.0</v>
      </c>
      <c r="BI4" s="60">
        <v>0.0</v>
      </c>
      <c r="BJ4" s="60">
        <v>0.0</v>
      </c>
      <c r="BK4" s="60">
        <v>0.0</v>
      </c>
      <c r="BL4" s="60">
        <v>0.0</v>
      </c>
      <c r="BM4" s="60">
        <v>0.0</v>
      </c>
      <c r="BN4" s="60">
        <v>0.0</v>
      </c>
      <c r="BO4" s="60">
        <v>0.0</v>
      </c>
      <c r="BP4" s="60">
        <v>0.0</v>
      </c>
      <c r="BQ4" s="60">
        <v>0.0</v>
      </c>
      <c r="BR4" s="60">
        <v>0.0</v>
      </c>
      <c r="BS4" s="60">
        <v>0.0</v>
      </c>
      <c r="BT4" s="60">
        <v>0.0</v>
      </c>
      <c r="BU4" s="60">
        <v>0.0</v>
      </c>
      <c r="BV4" s="60">
        <v>0.0</v>
      </c>
      <c r="BW4" s="60">
        <v>0.0</v>
      </c>
      <c r="BX4" s="60">
        <v>0.0</v>
      </c>
      <c r="BY4" s="60">
        <v>0.0</v>
      </c>
      <c r="BZ4" s="60">
        <v>0.0</v>
      </c>
      <c r="CA4" s="60">
        <v>0.0</v>
      </c>
      <c r="CB4" s="60">
        <v>0.0</v>
      </c>
      <c r="CC4" s="60">
        <v>0.0</v>
      </c>
      <c r="CD4" s="60">
        <v>0.0</v>
      </c>
      <c r="CE4" s="60">
        <v>0.0</v>
      </c>
      <c r="CF4" s="60">
        <v>0.0</v>
      </c>
      <c r="CG4" s="60">
        <v>0.058823529411764705</v>
      </c>
      <c r="CH4" s="60">
        <v>0.1111111111111111</v>
      </c>
      <c r="CI4" s="60">
        <v>0.1111111111111111</v>
      </c>
      <c r="CJ4" s="60">
        <v>0.25</v>
      </c>
      <c r="CK4" s="60">
        <v>0.3076923076923077</v>
      </c>
      <c r="CL4" s="60">
        <v>0.3125</v>
      </c>
      <c r="CM4" s="60">
        <v>0.35294117647058826</v>
      </c>
      <c r="CN4" s="60">
        <v>0.37142857142857144</v>
      </c>
      <c r="CO4" s="60">
        <v>0.37142857142857144</v>
      </c>
      <c r="CP4" s="60">
        <v>0.37209302325581395</v>
      </c>
      <c r="CQ4" s="60">
        <v>0.3617021276595745</v>
      </c>
      <c r="CR4" s="62">
        <v>0.4827586206896552</v>
      </c>
    </row>
    <row r="5">
      <c r="A5" s="58">
        <v>2036.0</v>
      </c>
      <c r="B5" s="59" t="s">
        <v>85</v>
      </c>
      <c r="C5" s="60">
        <v>0.0</v>
      </c>
      <c r="D5" s="60">
        <v>0.0</v>
      </c>
      <c r="E5" s="60">
        <v>0.0</v>
      </c>
      <c r="F5" s="60">
        <v>0.0</v>
      </c>
      <c r="G5" s="60">
        <v>0.0</v>
      </c>
      <c r="H5" s="60">
        <v>0.0</v>
      </c>
      <c r="I5" s="60">
        <v>0.0</v>
      </c>
      <c r="J5" s="60">
        <v>0.0</v>
      </c>
      <c r="K5" s="60">
        <v>0.0</v>
      </c>
      <c r="L5" s="60">
        <v>0.0</v>
      </c>
      <c r="M5" s="60">
        <v>0.0</v>
      </c>
      <c r="N5" s="60">
        <v>0.0</v>
      </c>
      <c r="O5" s="60">
        <v>0.0</v>
      </c>
      <c r="P5" s="60">
        <v>0.0</v>
      </c>
      <c r="Q5" s="60">
        <v>0.0</v>
      </c>
      <c r="R5" s="60">
        <v>0.0</v>
      </c>
      <c r="S5" s="60">
        <v>0.0</v>
      </c>
      <c r="T5" s="60">
        <v>0.0</v>
      </c>
      <c r="U5" s="60">
        <v>0.0</v>
      </c>
      <c r="V5" s="60">
        <v>0.0</v>
      </c>
      <c r="W5" s="60">
        <v>0.0</v>
      </c>
      <c r="X5" s="60">
        <v>0.0</v>
      </c>
      <c r="Y5" s="60">
        <v>0.0</v>
      </c>
      <c r="Z5" s="60">
        <v>0.0</v>
      </c>
      <c r="AA5" s="60">
        <v>0.0</v>
      </c>
      <c r="AB5" s="60">
        <v>0.0</v>
      </c>
      <c r="AC5" s="60">
        <v>0.0</v>
      </c>
      <c r="AD5" s="60">
        <v>0.0</v>
      </c>
      <c r="AE5" s="60">
        <v>0.0</v>
      </c>
      <c r="AF5" s="60">
        <v>0.0</v>
      </c>
      <c r="AG5" s="60">
        <v>0.05</v>
      </c>
      <c r="AH5" s="60">
        <v>0.03225806451612903</v>
      </c>
      <c r="AI5" s="60">
        <v>0.01935483870967742</v>
      </c>
      <c r="AJ5" s="60">
        <v>0.03056768558951965</v>
      </c>
      <c r="AK5" s="60">
        <v>0.031055900621118012</v>
      </c>
      <c r="AL5" s="60">
        <v>0.026490066225165563</v>
      </c>
      <c r="AM5" s="60">
        <v>0.025954198473282442</v>
      </c>
      <c r="AN5" s="60">
        <v>0.02364864864864865</v>
      </c>
      <c r="AO5" s="60">
        <v>0.025709219858156027</v>
      </c>
      <c r="AP5" s="60">
        <v>0.020070838252656435</v>
      </c>
      <c r="AQ5" s="62">
        <v>0.025540275049115914</v>
      </c>
      <c r="AR5" s="62"/>
      <c r="AS5" s="62"/>
      <c r="AT5" s="62"/>
      <c r="AU5" s="62"/>
      <c r="AV5" s="62"/>
      <c r="AW5" s="62"/>
      <c r="AX5" s="62"/>
      <c r="AY5" s="62"/>
      <c r="AZ5" s="60"/>
      <c r="BB5" s="59" t="str">
        <f t="shared" si="5"/>
        <v>#REF!</v>
      </c>
      <c r="BC5" s="59" t="s">
        <v>85</v>
      </c>
      <c r="BD5" s="60">
        <v>0.0</v>
      </c>
      <c r="BE5" s="60">
        <v>0.0</v>
      </c>
      <c r="BF5" s="60">
        <v>0.0</v>
      </c>
      <c r="BG5" s="60">
        <v>0.0</v>
      </c>
      <c r="BH5" s="60">
        <v>0.0</v>
      </c>
      <c r="BI5" s="60">
        <v>0.0</v>
      </c>
      <c r="BJ5" s="60">
        <v>0.0</v>
      </c>
      <c r="BK5" s="60">
        <v>0.0</v>
      </c>
      <c r="BL5" s="60">
        <v>0.0</v>
      </c>
      <c r="BM5" s="60">
        <v>0.0</v>
      </c>
      <c r="BN5" s="60">
        <v>0.0</v>
      </c>
      <c r="BO5" s="60">
        <v>0.0</v>
      </c>
      <c r="BP5" s="60">
        <v>0.0</v>
      </c>
      <c r="BQ5" s="60">
        <v>0.0</v>
      </c>
      <c r="BR5" s="60">
        <v>0.0</v>
      </c>
      <c r="BS5" s="60">
        <v>0.0</v>
      </c>
      <c r="BT5" s="60">
        <v>0.0</v>
      </c>
      <c r="BU5" s="60">
        <v>0.0</v>
      </c>
      <c r="BV5" s="60">
        <v>0.0</v>
      </c>
      <c r="BW5" s="60">
        <v>0.0</v>
      </c>
      <c r="BX5" s="60">
        <v>0.0</v>
      </c>
      <c r="BY5" s="60">
        <v>0.0</v>
      </c>
      <c r="BZ5" s="60">
        <v>0.0</v>
      </c>
      <c r="CA5" s="60">
        <v>0.0</v>
      </c>
      <c r="CB5" s="60">
        <v>0.0</v>
      </c>
      <c r="CC5" s="60">
        <v>0.0</v>
      </c>
      <c r="CD5" s="60">
        <v>0.0</v>
      </c>
      <c r="CE5" s="60">
        <v>0.0</v>
      </c>
      <c r="CF5" s="60">
        <v>0.0</v>
      </c>
      <c r="CG5" s="60">
        <v>0.0</v>
      </c>
      <c r="CH5" s="60">
        <v>1.0</v>
      </c>
      <c r="CI5" s="60">
        <v>0.6666666666666666</v>
      </c>
      <c r="CJ5" s="60">
        <v>0.6</v>
      </c>
      <c r="CK5" s="60">
        <v>0.875</v>
      </c>
      <c r="CL5" s="60">
        <v>0.9090909090909091</v>
      </c>
      <c r="CM5" s="60">
        <v>0.8</v>
      </c>
      <c r="CN5" s="60">
        <v>0.27419354838709675</v>
      </c>
      <c r="CO5" s="60">
        <v>0.31343283582089554</v>
      </c>
      <c r="CP5" s="60">
        <v>0.38666666666666666</v>
      </c>
      <c r="CQ5" s="60">
        <v>0.2905982905982906</v>
      </c>
      <c r="CR5" s="62">
        <v>0.25870646766169153</v>
      </c>
    </row>
    <row r="6">
      <c r="A6" s="58">
        <v>1501.0</v>
      </c>
      <c r="B6" s="59" t="s">
        <v>89</v>
      </c>
      <c r="C6" s="60">
        <v>0.0</v>
      </c>
      <c r="D6" s="60">
        <v>0.0</v>
      </c>
      <c r="E6" s="60">
        <v>0.0</v>
      </c>
      <c r="F6" s="60">
        <v>0.0</v>
      </c>
      <c r="G6" s="60">
        <v>0.0</v>
      </c>
      <c r="H6" s="60">
        <v>0.0</v>
      </c>
      <c r="I6" s="60">
        <v>0.0</v>
      </c>
      <c r="J6" s="60">
        <v>0.0</v>
      </c>
      <c r="K6" s="60">
        <v>0.0</v>
      </c>
      <c r="L6" s="60">
        <v>0.0</v>
      </c>
      <c r="M6" s="60">
        <v>0.0</v>
      </c>
      <c r="N6" s="60">
        <v>0.0</v>
      </c>
      <c r="O6" s="60">
        <v>0.0</v>
      </c>
      <c r="P6" s="60">
        <v>0.0</v>
      </c>
      <c r="Q6" s="60">
        <v>0.0</v>
      </c>
      <c r="R6" s="60">
        <v>0.0</v>
      </c>
      <c r="S6" s="60">
        <v>0.0</v>
      </c>
      <c r="T6" s="60">
        <v>0.0</v>
      </c>
      <c r="U6" s="60">
        <v>0.0</v>
      </c>
      <c r="V6" s="60">
        <v>0.0</v>
      </c>
      <c r="W6" s="60">
        <v>0.0</v>
      </c>
      <c r="X6" s="60">
        <v>0.0</v>
      </c>
      <c r="Y6" s="60">
        <v>0.0</v>
      </c>
      <c r="Z6" s="60">
        <v>0.0</v>
      </c>
      <c r="AA6" s="60">
        <v>0.0</v>
      </c>
      <c r="AB6" s="60">
        <v>0.0</v>
      </c>
      <c r="AC6" s="60">
        <v>0.0</v>
      </c>
      <c r="AD6" s="60">
        <v>0.0</v>
      </c>
      <c r="AE6" s="60">
        <v>1.0</v>
      </c>
      <c r="AF6" s="60">
        <v>0.4</v>
      </c>
      <c r="AG6" s="60">
        <v>0.2222222222222222</v>
      </c>
      <c r="AH6" s="60">
        <v>0.17857142857142858</v>
      </c>
      <c r="AI6" s="60">
        <v>0.18604651162790697</v>
      </c>
      <c r="AJ6" s="60">
        <v>0.19672131147540983</v>
      </c>
      <c r="AK6" s="60">
        <v>0.16842105263157894</v>
      </c>
      <c r="AL6" s="60">
        <v>0.1366906474820144</v>
      </c>
      <c r="AM6" s="60">
        <v>0.10612244897959183</v>
      </c>
      <c r="AN6" s="60">
        <v>0.08762886597938144</v>
      </c>
      <c r="AO6" s="60">
        <v>0.07251264755480608</v>
      </c>
      <c r="AP6" s="60">
        <v>0.05521472392638037</v>
      </c>
      <c r="AQ6" s="62">
        <v>0.04397068620919387</v>
      </c>
      <c r="AR6" s="62"/>
      <c r="AS6" s="62"/>
      <c r="AT6" s="62"/>
      <c r="AU6" s="62"/>
      <c r="AV6" s="62"/>
      <c r="AW6" s="62"/>
      <c r="AX6" s="62"/>
      <c r="AY6" s="62"/>
      <c r="AZ6" s="60"/>
      <c r="BB6" s="59" t="str">
        <f t="shared" si="5"/>
        <v>#REF!</v>
      </c>
      <c r="BC6" s="59" t="s">
        <v>89</v>
      </c>
      <c r="BD6" s="60">
        <v>0.0</v>
      </c>
      <c r="BE6" s="60">
        <v>0.0</v>
      </c>
      <c r="BF6" s="60">
        <v>0.0</v>
      </c>
      <c r="BG6" s="60">
        <v>0.0</v>
      </c>
      <c r="BH6" s="60">
        <v>0.0</v>
      </c>
      <c r="BI6" s="60">
        <v>0.0</v>
      </c>
      <c r="BJ6" s="60">
        <v>0.0</v>
      </c>
      <c r="BK6" s="60">
        <v>0.0</v>
      </c>
      <c r="BL6" s="60">
        <v>0.0</v>
      </c>
      <c r="BM6" s="60">
        <v>0.0</v>
      </c>
      <c r="BN6" s="60">
        <v>0.0</v>
      </c>
      <c r="BO6" s="60">
        <v>0.0</v>
      </c>
      <c r="BP6" s="60">
        <v>0.0</v>
      </c>
      <c r="BQ6" s="60">
        <v>0.0</v>
      </c>
      <c r="BR6" s="60">
        <v>0.0</v>
      </c>
      <c r="BS6" s="60">
        <v>0.0</v>
      </c>
      <c r="BT6" s="60">
        <v>0.0</v>
      </c>
      <c r="BU6" s="60">
        <v>0.0</v>
      </c>
      <c r="BV6" s="60">
        <v>0.0</v>
      </c>
      <c r="BW6" s="60">
        <v>0.0</v>
      </c>
      <c r="BX6" s="60">
        <v>0.0</v>
      </c>
      <c r="BY6" s="60">
        <v>0.0</v>
      </c>
      <c r="BZ6" s="60">
        <v>0.0</v>
      </c>
      <c r="CA6" s="60">
        <v>0.0</v>
      </c>
      <c r="CB6" s="60">
        <v>0.0</v>
      </c>
      <c r="CC6" s="60">
        <v>0.0</v>
      </c>
      <c r="CD6" s="60">
        <v>0.0</v>
      </c>
      <c r="CE6" s="60">
        <v>0.0</v>
      </c>
      <c r="CF6" s="60">
        <v>1.0</v>
      </c>
      <c r="CG6" s="60">
        <v>1.0</v>
      </c>
      <c r="CH6" s="60">
        <v>1.0</v>
      </c>
      <c r="CI6" s="60">
        <v>1.0</v>
      </c>
      <c r="CJ6" s="60">
        <v>1.0</v>
      </c>
      <c r="CK6" s="60">
        <v>1.0</v>
      </c>
      <c r="CL6" s="60">
        <v>1.0</v>
      </c>
      <c r="CM6" s="60">
        <v>0.27941176470588236</v>
      </c>
      <c r="CN6" s="60">
        <v>0.3466666666666667</v>
      </c>
      <c r="CO6" s="60">
        <v>0.3177570093457944</v>
      </c>
      <c r="CP6" s="60">
        <v>0.25903614457831325</v>
      </c>
      <c r="CQ6" s="60">
        <v>0.23580786026200873</v>
      </c>
      <c r="CR6" s="62">
        <v>0.18487394957983194</v>
      </c>
      <c r="CV6" s="38" t="s">
        <v>93</v>
      </c>
      <c r="CW6" s="38" t="s">
        <v>94</v>
      </c>
    </row>
    <row r="7">
      <c r="A7" s="59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B7" s="59"/>
      <c r="BC7" s="59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U7" s="38" t="s">
        <v>97</v>
      </c>
    </row>
    <row r="8">
      <c r="A8" s="59"/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B8" s="59"/>
      <c r="BC8" s="59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U8" s="38" t="s">
        <v>99</v>
      </c>
    </row>
    <row r="9">
      <c r="A9" s="59" t="s">
        <v>57</v>
      </c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79">
        <f>4/0.13</f>
        <v>30.76923077</v>
      </c>
      <c r="BB9" s="59"/>
      <c r="BC9" s="59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U9" s="38" t="s">
        <v>103</v>
      </c>
    </row>
    <row r="10">
      <c r="B10" s="41">
        <v>43852.0</v>
      </c>
      <c r="C10" s="41">
        <v>43853.0</v>
      </c>
      <c r="D10" s="41">
        <v>43854.0</v>
      </c>
      <c r="E10" s="41">
        <v>43855.0</v>
      </c>
      <c r="F10" s="41">
        <v>43856.0</v>
      </c>
      <c r="G10" s="41">
        <v>43857.0</v>
      </c>
      <c r="H10" s="41">
        <v>43858.0</v>
      </c>
      <c r="I10" s="41">
        <v>43859.0</v>
      </c>
      <c r="J10" s="41">
        <v>43860.0</v>
      </c>
      <c r="K10" s="41">
        <v>43861.0</v>
      </c>
      <c r="L10" s="41">
        <v>43862.0</v>
      </c>
      <c r="M10" s="41">
        <v>43863.0</v>
      </c>
      <c r="N10" s="41">
        <v>43864.0</v>
      </c>
      <c r="O10" s="41">
        <v>43865.0</v>
      </c>
      <c r="P10" s="41">
        <v>43866.0</v>
      </c>
      <c r="Q10" s="41">
        <v>43867.0</v>
      </c>
      <c r="R10" s="41">
        <v>43868.0</v>
      </c>
      <c r="S10" s="41">
        <v>43869.0</v>
      </c>
      <c r="T10" s="41">
        <v>43870.0</v>
      </c>
      <c r="U10" s="41">
        <v>43871.0</v>
      </c>
      <c r="V10" s="41">
        <v>43872.0</v>
      </c>
      <c r="W10" s="41">
        <v>43873.0</v>
      </c>
      <c r="X10" s="41">
        <v>43874.0</v>
      </c>
      <c r="Y10" s="41">
        <v>43875.0</v>
      </c>
      <c r="Z10" s="41">
        <v>43876.0</v>
      </c>
      <c r="AA10" s="41">
        <v>43877.0</v>
      </c>
      <c r="AB10" s="41">
        <v>43878.0</v>
      </c>
      <c r="AC10" s="41">
        <v>43879.0</v>
      </c>
      <c r="AD10" s="41">
        <v>43880.0</v>
      </c>
      <c r="AE10" s="41">
        <v>43881.0</v>
      </c>
      <c r="AF10" s="41">
        <v>43882.0</v>
      </c>
      <c r="AG10" s="41">
        <v>43883.0</v>
      </c>
      <c r="AH10" s="41">
        <v>43884.0</v>
      </c>
      <c r="AI10" s="41">
        <v>43885.0</v>
      </c>
      <c r="AJ10" s="41">
        <v>43886.0</v>
      </c>
      <c r="AK10" s="41">
        <v>43887.0</v>
      </c>
      <c r="AL10" s="41">
        <v>43888.0</v>
      </c>
      <c r="AM10" s="41">
        <v>43889.0</v>
      </c>
      <c r="AN10" s="41">
        <v>43890.0</v>
      </c>
      <c r="AO10" s="41">
        <v>43891.0</v>
      </c>
      <c r="AP10" s="41">
        <v>43892.0</v>
      </c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B10" s="59"/>
      <c r="BC10" s="59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</row>
    <row r="11">
      <c r="A11" s="38" t="s">
        <v>119</v>
      </c>
      <c r="B11" s="38">
        <v>444.0</v>
      </c>
      <c r="C11" s="38">
        <v>444.0</v>
      </c>
      <c r="D11" s="38">
        <v>549.0</v>
      </c>
      <c r="E11" s="38">
        <v>761.0</v>
      </c>
      <c r="F11" s="38">
        <v>1058.0</v>
      </c>
      <c r="G11" s="38">
        <v>1423.0</v>
      </c>
      <c r="H11" s="38">
        <v>3554.0</v>
      </c>
      <c r="I11" s="38">
        <v>3554.0</v>
      </c>
      <c r="J11" s="38">
        <v>4903.0</v>
      </c>
      <c r="K11" s="38">
        <v>5806.0</v>
      </c>
      <c r="L11" s="38">
        <v>7153.0</v>
      </c>
      <c r="M11" s="38">
        <v>11177.0</v>
      </c>
      <c r="N11" s="38">
        <v>13522.0</v>
      </c>
      <c r="O11" s="38">
        <v>16678.0</v>
      </c>
      <c r="P11" s="38">
        <v>19665.0</v>
      </c>
      <c r="Q11" s="38">
        <v>22112.0</v>
      </c>
      <c r="R11" s="38">
        <v>24953.0</v>
      </c>
      <c r="S11" s="38">
        <v>27100.0</v>
      </c>
      <c r="T11" s="38">
        <v>29631.0</v>
      </c>
      <c r="U11" s="38">
        <v>31728.0</v>
      </c>
      <c r="V11" s="38">
        <v>33366.0</v>
      </c>
      <c r="W11" s="38">
        <v>33366.0</v>
      </c>
      <c r="X11" s="38">
        <v>48206.0</v>
      </c>
      <c r="Y11" s="38">
        <v>54406.0</v>
      </c>
      <c r="Z11" s="38">
        <v>56249.0</v>
      </c>
      <c r="AA11" s="38">
        <v>58182.0</v>
      </c>
      <c r="AB11" s="38">
        <v>59989.0</v>
      </c>
      <c r="AC11" s="38">
        <v>61682.0</v>
      </c>
      <c r="AD11" s="38">
        <v>62031.0</v>
      </c>
      <c r="AE11" s="38">
        <v>62442.0</v>
      </c>
      <c r="AF11" s="38">
        <v>62662.0</v>
      </c>
      <c r="AG11" s="38">
        <v>64084.0</v>
      </c>
      <c r="AH11" s="38">
        <v>64084.0</v>
      </c>
      <c r="AI11" s="38">
        <v>64287.0</v>
      </c>
      <c r="AJ11" s="38">
        <v>64786.0</v>
      </c>
      <c r="AK11" s="38">
        <v>65187.0</v>
      </c>
      <c r="AL11" s="38">
        <v>65596.0</v>
      </c>
      <c r="AM11" s="38">
        <v>65914.0</v>
      </c>
      <c r="AN11" s="38">
        <v>66337.0</v>
      </c>
      <c r="AO11" s="38">
        <v>66907.0</v>
      </c>
      <c r="AP11" s="38">
        <v>67103.0</v>
      </c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B11" s="59"/>
      <c r="BC11" s="59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</row>
    <row r="12">
      <c r="A12" s="38" t="s">
        <v>120</v>
      </c>
      <c r="B12" s="38">
        <v>103.0</v>
      </c>
      <c r="C12" s="38">
        <v>195.0</v>
      </c>
      <c r="D12" s="38">
        <v>367.0</v>
      </c>
      <c r="E12" s="38">
        <v>638.0</v>
      </c>
      <c r="F12" s="38">
        <v>1004.0</v>
      </c>
      <c r="G12" s="38">
        <v>1440.0</v>
      </c>
      <c r="H12" s="38">
        <v>1940.0</v>
      </c>
      <c r="I12" s="38">
        <v>2516.0</v>
      </c>
      <c r="J12" s="38">
        <v>3221.0</v>
      </c>
      <c r="K12" s="38">
        <v>3977.0</v>
      </c>
      <c r="L12" s="38">
        <v>4718.0</v>
      </c>
      <c r="M12" s="38">
        <v>5430.0</v>
      </c>
      <c r="N12" s="38">
        <v>6171.0</v>
      </c>
      <c r="O12" s="38">
        <v>7002.0</v>
      </c>
      <c r="P12" s="38">
        <v>7744.0</v>
      </c>
      <c r="Q12" s="38">
        <v>8441.0</v>
      </c>
      <c r="R12" s="38">
        <v>9122.0</v>
      </c>
      <c r="S12" s="38">
        <v>9678.0</v>
      </c>
      <c r="T12" s="38">
        <v>10159.0</v>
      </c>
      <c r="U12" s="38">
        <v>10578.0</v>
      </c>
      <c r="V12" s="38">
        <v>10961.0</v>
      </c>
      <c r="W12" s="38">
        <v>11333.0</v>
      </c>
      <c r="X12" s="38">
        <v>11626.0</v>
      </c>
      <c r="Y12" s="38">
        <v>11886.0</v>
      </c>
      <c r="Z12" s="38">
        <v>12098.0</v>
      </c>
      <c r="AA12" s="38">
        <v>12264.0</v>
      </c>
      <c r="AB12" s="38">
        <v>12375.0</v>
      </c>
      <c r="AC12" s="38">
        <v>12457.0</v>
      </c>
      <c r="AD12" s="38">
        <v>12515.0</v>
      </c>
      <c r="AE12" s="38">
        <v>12557.0</v>
      </c>
      <c r="AF12" s="38">
        <v>12810.0</v>
      </c>
      <c r="AG12" s="38">
        <v>12838.0</v>
      </c>
      <c r="AH12" s="38">
        <v>12854.0</v>
      </c>
      <c r="AI12" s="38">
        <v>12865.0</v>
      </c>
      <c r="AJ12" s="38">
        <v>12874.0</v>
      </c>
      <c r="AK12" s="38">
        <v>12878.0</v>
      </c>
      <c r="AL12" s="38">
        <v>12902.0</v>
      </c>
      <c r="AM12" s="38">
        <v>12910.0</v>
      </c>
      <c r="AN12" s="38">
        <v>12914.0</v>
      </c>
      <c r="AO12" s="38">
        <v>12919.0</v>
      </c>
      <c r="AP12" s="38">
        <v>12923.0</v>
      </c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B12" s="59"/>
      <c r="BC12" s="59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</row>
    <row r="13">
      <c r="A13" s="59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B13" s="59"/>
      <c r="BC13" s="59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</row>
    <row r="14">
      <c r="A14" s="59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B14" s="59"/>
      <c r="BC14" s="59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</row>
    <row r="15">
      <c r="A15" s="59" t="s">
        <v>103</v>
      </c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B15" s="59"/>
      <c r="BC15" s="59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</row>
    <row r="16">
      <c r="B16" s="41">
        <v>43852.0</v>
      </c>
      <c r="C16" s="41">
        <v>43853.0</v>
      </c>
      <c r="D16" s="41">
        <v>43854.0</v>
      </c>
      <c r="E16" s="41">
        <v>43855.0</v>
      </c>
      <c r="F16" s="41">
        <v>43856.0</v>
      </c>
      <c r="G16" s="41">
        <v>43857.0</v>
      </c>
      <c r="H16" s="41">
        <v>43858.0</v>
      </c>
      <c r="I16" s="41">
        <v>43859.0</v>
      </c>
      <c r="J16" s="41">
        <v>43860.0</v>
      </c>
      <c r="K16" s="41">
        <v>43861.0</v>
      </c>
      <c r="L16" s="41">
        <v>43862.0</v>
      </c>
      <c r="M16" s="41">
        <v>43863.0</v>
      </c>
      <c r="N16" s="41">
        <v>43864.0</v>
      </c>
      <c r="O16" s="41">
        <v>43865.0</v>
      </c>
      <c r="P16" s="41">
        <v>43866.0</v>
      </c>
      <c r="Q16" s="41">
        <v>43867.0</v>
      </c>
      <c r="R16" s="41">
        <v>43868.0</v>
      </c>
      <c r="S16" s="41">
        <v>43869.0</v>
      </c>
      <c r="T16" s="41">
        <v>43870.0</v>
      </c>
      <c r="U16" s="41">
        <v>43871.0</v>
      </c>
      <c r="V16" s="41">
        <v>43872.0</v>
      </c>
      <c r="W16" s="41">
        <v>43873.0</v>
      </c>
      <c r="X16" s="41">
        <v>43874.0</v>
      </c>
      <c r="Y16" s="41">
        <v>43875.0</v>
      </c>
      <c r="Z16" s="41">
        <v>43876.0</v>
      </c>
      <c r="AA16" s="41">
        <v>43877.0</v>
      </c>
      <c r="AB16" s="41">
        <v>43878.0</v>
      </c>
      <c r="AC16" s="41">
        <v>43879.0</v>
      </c>
      <c r="AD16" s="41">
        <v>43880.0</v>
      </c>
      <c r="AE16" s="41">
        <v>43881.0</v>
      </c>
      <c r="AF16" s="41">
        <v>43882.0</v>
      </c>
      <c r="AG16" s="41">
        <v>43883.0</v>
      </c>
      <c r="AH16" s="41">
        <v>43884.0</v>
      </c>
      <c r="AI16" s="41">
        <v>43885.0</v>
      </c>
      <c r="AJ16" s="41">
        <v>43886.0</v>
      </c>
      <c r="AK16" s="41">
        <v>43887.0</v>
      </c>
      <c r="AL16" s="41">
        <v>43888.0</v>
      </c>
      <c r="AM16" s="41">
        <v>43889.0</v>
      </c>
      <c r="AN16" s="41">
        <v>43890.0</v>
      </c>
      <c r="AO16" s="41">
        <v>43891.0</v>
      </c>
      <c r="AP16" s="41">
        <v>43892.0</v>
      </c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B16" s="59"/>
      <c r="BC16" s="59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</row>
    <row r="17">
      <c r="A17" s="38" t="s">
        <v>119</v>
      </c>
      <c r="B17" s="38">
        <v>17.0</v>
      </c>
      <c r="C17" s="38">
        <v>17.0</v>
      </c>
      <c r="D17" s="38">
        <v>24.0</v>
      </c>
      <c r="E17" s="38">
        <v>40.0</v>
      </c>
      <c r="F17" s="38">
        <v>52.0</v>
      </c>
      <c r="G17" s="38">
        <v>76.0</v>
      </c>
      <c r="H17" s="38">
        <v>125.0</v>
      </c>
      <c r="I17" s="38">
        <v>125.0</v>
      </c>
      <c r="J17" s="38">
        <v>162.0</v>
      </c>
      <c r="K17" s="38">
        <v>204.0</v>
      </c>
      <c r="L17" s="38">
        <v>249.0</v>
      </c>
      <c r="M17" s="38">
        <v>350.0</v>
      </c>
      <c r="N17" s="38">
        <v>414.0</v>
      </c>
      <c r="O17" s="38">
        <v>479.0</v>
      </c>
      <c r="P17" s="38">
        <v>549.0</v>
      </c>
      <c r="Q17" s="38">
        <v>618.0</v>
      </c>
      <c r="R17" s="38">
        <v>699.0</v>
      </c>
      <c r="S17" s="38">
        <v>780.0</v>
      </c>
      <c r="T17" s="38">
        <v>871.0</v>
      </c>
      <c r="U17" s="38">
        <v>974.0</v>
      </c>
      <c r="V17" s="38">
        <v>1068.0</v>
      </c>
      <c r="W17" s="38">
        <v>1068.0</v>
      </c>
      <c r="X17" s="38">
        <v>1310.0</v>
      </c>
      <c r="Y17" s="38">
        <v>1457.0</v>
      </c>
      <c r="Z17" s="38">
        <v>1596.0</v>
      </c>
      <c r="AA17" s="38">
        <v>1696.0</v>
      </c>
      <c r="AB17" s="38">
        <v>1789.0</v>
      </c>
      <c r="AC17" s="38">
        <v>1921.0</v>
      </c>
      <c r="AD17" s="38">
        <v>2029.0</v>
      </c>
      <c r="AE17" s="38">
        <v>2144.0</v>
      </c>
      <c r="AF17" s="38">
        <v>2144.0</v>
      </c>
      <c r="AG17" s="38">
        <v>2346.0</v>
      </c>
      <c r="AH17" s="38">
        <v>2346.0</v>
      </c>
      <c r="AI17" s="38">
        <v>2495.0</v>
      </c>
      <c r="AJ17" s="38">
        <v>2563.0</v>
      </c>
      <c r="AK17" s="38">
        <v>2615.0</v>
      </c>
      <c r="AL17" s="38">
        <v>2641.0</v>
      </c>
      <c r="AM17" s="38">
        <v>2682.0</v>
      </c>
      <c r="AN17" s="38">
        <v>2727.0</v>
      </c>
      <c r="AO17" s="38">
        <v>2761.0</v>
      </c>
      <c r="AP17" s="38">
        <v>2803.0</v>
      </c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B17" s="59"/>
      <c r="BC17" s="59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</row>
    <row r="18">
      <c r="A18" s="38" t="s">
        <v>120</v>
      </c>
      <c r="B18" s="38">
        <v>0.0</v>
      </c>
      <c r="C18" s="38">
        <v>1.0</v>
      </c>
      <c r="D18" s="38">
        <v>2.0</v>
      </c>
      <c r="E18" s="38">
        <v>2.0</v>
      </c>
      <c r="F18" s="38">
        <v>4.0</v>
      </c>
      <c r="G18" s="38">
        <v>6.0</v>
      </c>
      <c r="H18" s="38">
        <v>6.0</v>
      </c>
      <c r="I18" s="38">
        <v>8.0</v>
      </c>
      <c r="J18" s="38">
        <v>9.0</v>
      </c>
      <c r="K18" s="38">
        <v>9.0</v>
      </c>
      <c r="L18" s="38">
        <v>10.0</v>
      </c>
      <c r="M18" s="38">
        <v>11.0</v>
      </c>
      <c r="N18" s="38">
        <v>11.0</v>
      </c>
      <c r="O18" s="38">
        <v>11.0</v>
      </c>
      <c r="P18" s="38">
        <v>13.0</v>
      </c>
      <c r="Q18" s="38">
        <v>14.0</v>
      </c>
      <c r="R18" s="38">
        <v>18.0</v>
      </c>
      <c r="S18" s="38">
        <v>24.0</v>
      </c>
      <c r="T18" s="38">
        <v>33.0</v>
      </c>
      <c r="U18" s="38">
        <v>37.0</v>
      </c>
      <c r="V18" s="38">
        <v>43.0</v>
      </c>
      <c r="W18" s="38">
        <v>48.0</v>
      </c>
      <c r="X18" s="38">
        <v>58.0</v>
      </c>
      <c r="Y18" s="38">
        <v>63.0</v>
      </c>
      <c r="Z18" s="38">
        <v>66.0</v>
      </c>
      <c r="AA18" s="38">
        <v>69.0</v>
      </c>
      <c r="AB18" s="38">
        <v>74.0</v>
      </c>
      <c r="AC18" s="38">
        <v>81.0</v>
      </c>
      <c r="AD18" s="38">
        <v>85.0</v>
      </c>
      <c r="AE18" s="38">
        <v>92.0</v>
      </c>
      <c r="AF18" s="38">
        <v>92.0</v>
      </c>
      <c r="AG18" s="38">
        <v>95.0</v>
      </c>
      <c r="AH18" s="38">
        <v>97.0</v>
      </c>
      <c r="AI18" s="38">
        <v>98.0</v>
      </c>
      <c r="AJ18" s="38">
        <v>100.0</v>
      </c>
      <c r="AK18" s="38">
        <v>100.0</v>
      </c>
      <c r="AL18" s="38">
        <v>103.0</v>
      </c>
      <c r="AM18" s="38">
        <v>106.0</v>
      </c>
      <c r="AN18" s="38">
        <v>108.0</v>
      </c>
      <c r="AO18" s="38">
        <v>109.0</v>
      </c>
      <c r="AP18" s="38">
        <v>109.0</v>
      </c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B18" s="59"/>
      <c r="BC18" s="59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</row>
    <row r="19">
      <c r="A19" s="59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B19" s="59"/>
      <c r="BC19" s="59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</row>
    <row r="20">
      <c r="A20" s="59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B20" s="59"/>
      <c r="BC20" s="59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</row>
    <row r="21">
      <c r="A21" s="59" t="s">
        <v>174</v>
      </c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B21" s="59"/>
      <c r="BC21" s="59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</row>
    <row r="22">
      <c r="B22" s="41">
        <v>43852.0</v>
      </c>
      <c r="C22" s="41">
        <v>43853.0</v>
      </c>
      <c r="D22" s="41">
        <v>43854.0</v>
      </c>
      <c r="E22" s="41">
        <v>43855.0</v>
      </c>
      <c r="F22" s="41">
        <v>43856.0</v>
      </c>
      <c r="G22" s="41">
        <v>43857.0</v>
      </c>
      <c r="H22" s="41">
        <v>43858.0</v>
      </c>
      <c r="I22" s="41">
        <v>43859.0</v>
      </c>
      <c r="J22" s="41">
        <v>43860.0</v>
      </c>
      <c r="K22" s="41">
        <v>43861.0</v>
      </c>
      <c r="L22" s="41">
        <v>43862.0</v>
      </c>
      <c r="M22" s="41">
        <v>43863.0</v>
      </c>
      <c r="N22" s="41">
        <v>43864.0</v>
      </c>
      <c r="O22" s="41">
        <v>43865.0</v>
      </c>
      <c r="P22" s="41">
        <v>43866.0</v>
      </c>
      <c r="Q22" s="41">
        <v>43867.0</v>
      </c>
      <c r="R22" s="41">
        <v>43868.0</v>
      </c>
      <c r="S22" s="41">
        <v>43869.0</v>
      </c>
      <c r="T22" s="41">
        <v>43870.0</v>
      </c>
      <c r="U22" s="41">
        <v>43871.0</v>
      </c>
      <c r="V22" s="41">
        <v>43872.0</v>
      </c>
      <c r="W22" s="41">
        <v>43873.0</v>
      </c>
      <c r="X22" s="41">
        <v>43874.0</v>
      </c>
      <c r="Y22" s="41">
        <v>43875.0</v>
      </c>
      <c r="Z22" s="41">
        <v>43876.0</v>
      </c>
      <c r="AA22" s="41">
        <v>43877.0</v>
      </c>
      <c r="AB22" s="41">
        <v>43878.0</v>
      </c>
      <c r="AC22" s="41">
        <v>43879.0</v>
      </c>
      <c r="AD22" s="41">
        <v>43880.0</v>
      </c>
      <c r="AE22" s="41">
        <v>43881.0</v>
      </c>
      <c r="AF22" s="41">
        <v>43882.0</v>
      </c>
      <c r="AG22" s="41">
        <v>43883.0</v>
      </c>
      <c r="AH22" s="41">
        <v>43884.0</v>
      </c>
      <c r="AI22" s="41">
        <v>43885.0</v>
      </c>
      <c r="AJ22" s="41">
        <v>43886.0</v>
      </c>
      <c r="AK22" s="41">
        <v>43887.0</v>
      </c>
      <c r="AL22" s="41">
        <v>43888.0</v>
      </c>
      <c r="AM22" s="41">
        <v>43889.0</v>
      </c>
      <c r="AN22" s="41">
        <v>43890.0</v>
      </c>
      <c r="AO22" s="41">
        <v>43891.0</v>
      </c>
      <c r="AP22" s="41">
        <v>43892.0</v>
      </c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B22" s="59"/>
      <c r="BC22" s="59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</row>
    <row r="23">
      <c r="A23" s="38" t="s">
        <v>119</v>
      </c>
      <c r="B23" s="38">
        <v>28.0</v>
      </c>
      <c r="C23" s="38">
        <v>28.0</v>
      </c>
      <c r="D23" s="38">
        <v>31.0</v>
      </c>
      <c r="E23" s="38">
        <v>32.0</v>
      </c>
      <c r="F23" s="38">
        <v>42.0</v>
      </c>
      <c r="G23" s="38">
        <v>45.0</v>
      </c>
      <c r="H23" s="38">
        <v>80.0</v>
      </c>
      <c r="I23" s="38">
        <v>88.0</v>
      </c>
      <c r="J23" s="38">
        <v>90.0</v>
      </c>
      <c r="K23" s="38">
        <v>141.0</v>
      </c>
      <c r="L23" s="38">
        <v>168.0</v>
      </c>
      <c r="M23" s="38">
        <v>295.0</v>
      </c>
      <c r="N23" s="38">
        <v>386.0</v>
      </c>
      <c r="O23" s="38">
        <v>522.0</v>
      </c>
      <c r="P23" s="38">
        <v>633.0</v>
      </c>
      <c r="Q23" s="38">
        <v>817.0</v>
      </c>
      <c r="R23" s="38">
        <v>1115.0</v>
      </c>
      <c r="S23" s="38">
        <v>1439.0</v>
      </c>
      <c r="T23" s="38">
        <v>1795.0</v>
      </c>
      <c r="U23" s="38">
        <v>2222.0</v>
      </c>
      <c r="V23" s="38">
        <v>2639.0</v>
      </c>
      <c r="W23" s="38">
        <v>2686.0</v>
      </c>
      <c r="X23" s="38">
        <v>3459.0</v>
      </c>
      <c r="Y23" s="38">
        <v>4774.0</v>
      </c>
      <c r="Z23" s="38">
        <v>5623.0</v>
      </c>
      <c r="AA23" s="38">
        <v>6639.0</v>
      </c>
      <c r="AB23" s="38">
        <v>7862.0</v>
      </c>
      <c r="AC23" s="38">
        <v>9128.0</v>
      </c>
      <c r="AD23" s="38">
        <v>10337.0</v>
      </c>
      <c r="AE23" s="38">
        <v>11788.0</v>
      </c>
      <c r="AF23" s="38">
        <v>11881.0</v>
      </c>
      <c r="AG23" s="38">
        <v>15299.0</v>
      </c>
      <c r="AH23" s="38">
        <v>15343.0</v>
      </c>
      <c r="AI23" s="38">
        <v>16748.0</v>
      </c>
      <c r="AJ23" s="38">
        <v>18971.0</v>
      </c>
      <c r="AK23" s="38">
        <v>20969.0</v>
      </c>
      <c r="AL23" s="38">
        <v>23383.0</v>
      </c>
      <c r="AM23" s="38">
        <v>26403.0</v>
      </c>
      <c r="AN23" s="38">
        <v>28993.0</v>
      </c>
      <c r="AO23" s="38">
        <v>31536.0</v>
      </c>
      <c r="AP23" s="38">
        <v>33934.0</v>
      </c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B23" s="59"/>
      <c r="BC23" s="59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</row>
    <row r="24">
      <c r="B24" s="38">
        <v>0.0</v>
      </c>
      <c r="C24" s="38">
        <v>2.0</v>
      </c>
      <c r="D24" s="38">
        <v>5.0</v>
      </c>
      <c r="E24" s="38">
        <v>7.0</v>
      </c>
      <c r="F24" s="38">
        <v>7.0</v>
      </c>
      <c r="G24" s="38">
        <v>13.0</v>
      </c>
      <c r="H24" s="38">
        <v>21.0</v>
      </c>
      <c r="I24" s="38">
        <v>32.0</v>
      </c>
      <c r="J24" s="38">
        <v>45.0</v>
      </c>
      <c r="K24" s="38">
        <v>73.0</v>
      </c>
      <c r="L24" s="38">
        <v>107.0</v>
      </c>
      <c r="M24" s="38">
        <v>168.0</v>
      </c>
      <c r="N24" s="38">
        <v>228.0</v>
      </c>
      <c r="O24" s="38">
        <v>321.0</v>
      </c>
      <c r="P24" s="38">
        <v>482.0</v>
      </c>
      <c r="Q24" s="38">
        <v>659.0</v>
      </c>
      <c r="R24" s="38">
        <v>883.0</v>
      </c>
      <c r="S24" s="38">
        <v>1156.0</v>
      </c>
      <c r="T24" s="38">
        <v>1423.0</v>
      </c>
      <c r="U24" s="38">
        <v>1695.0</v>
      </c>
      <c r="V24" s="38">
        <v>1996.0</v>
      </c>
      <c r="W24" s="38">
        <v>2393.0</v>
      </c>
      <c r="X24" s="38">
        <v>2754.0</v>
      </c>
      <c r="Y24" s="38">
        <v>3199.0</v>
      </c>
      <c r="Z24" s="38">
        <v>3671.0</v>
      </c>
      <c r="AA24" s="38">
        <v>4109.0</v>
      </c>
      <c r="AB24" s="38">
        <v>4593.0</v>
      </c>
      <c r="AC24" s="38">
        <v>5071.0</v>
      </c>
      <c r="AD24" s="38">
        <v>5615.0</v>
      </c>
      <c r="AE24" s="38">
        <v>6214.0</v>
      </c>
      <c r="AF24" s="38">
        <v>6812.0</v>
      </c>
      <c r="AG24" s="38">
        <v>7388.0</v>
      </c>
      <c r="AH24" s="38">
        <v>7827.0</v>
      </c>
      <c r="AI24" s="38">
        <v>8242.0</v>
      </c>
      <c r="AJ24" s="38">
        <v>8679.0</v>
      </c>
      <c r="AK24" s="38">
        <v>9084.0</v>
      </c>
      <c r="AL24" s="38">
        <v>9515.0</v>
      </c>
      <c r="AM24" s="38">
        <v>9888.0</v>
      </c>
      <c r="AN24" s="38">
        <v>10286.0</v>
      </c>
      <c r="AO24" s="38">
        <v>10582.0</v>
      </c>
      <c r="AP24" s="38">
        <v>10876.0</v>
      </c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B24" s="59"/>
      <c r="BC24" s="59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</row>
    <row r="25">
      <c r="A25" s="59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B25" s="59"/>
      <c r="BC25" s="59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</row>
    <row r="26"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B26" s="59"/>
      <c r="BC26" s="59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</row>
    <row r="27"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B27" s="59"/>
      <c r="BC27" s="59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</row>
    <row r="28">
      <c r="A28" s="59" t="s">
        <v>191</v>
      </c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B28" s="59"/>
      <c r="BC28" s="59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</row>
    <row r="29">
      <c r="B29" s="41">
        <v>43852.0</v>
      </c>
      <c r="C29" s="41">
        <v>43853.0</v>
      </c>
      <c r="D29" s="41">
        <v>43854.0</v>
      </c>
      <c r="E29" s="41">
        <v>43855.0</v>
      </c>
      <c r="F29" s="41">
        <v>43856.0</v>
      </c>
      <c r="G29" s="41">
        <v>43857.0</v>
      </c>
      <c r="H29" s="41">
        <v>43858.0</v>
      </c>
      <c r="I29" s="41">
        <v>43859.0</v>
      </c>
      <c r="J29" s="41">
        <v>43860.0</v>
      </c>
      <c r="K29" s="41">
        <v>43861.0</v>
      </c>
      <c r="L29" s="41">
        <v>43862.0</v>
      </c>
      <c r="M29" s="41">
        <v>43863.0</v>
      </c>
      <c r="N29" s="41">
        <v>43864.0</v>
      </c>
      <c r="O29" s="41">
        <v>43865.0</v>
      </c>
      <c r="P29" s="41">
        <v>43866.0</v>
      </c>
      <c r="Q29" s="41">
        <v>43867.0</v>
      </c>
      <c r="R29" s="41">
        <v>43868.0</v>
      </c>
      <c r="S29" s="41">
        <v>43869.0</v>
      </c>
      <c r="T29" s="41">
        <v>43870.0</v>
      </c>
      <c r="U29" s="41">
        <v>43871.0</v>
      </c>
      <c r="V29" s="41">
        <v>43872.0</v>
      </c>
      <c r="W29" s="41">
        <v>43873.0</v>
      </c>
      <c r="X29" s="41">
        <v>43874.0</v>
      </c>
      <c r="Y29" s="41">
        <v>43875.0</v>
      </c>
      <c r="Z29" s="41">
        <v>43876.0</v>
      </c>
      <c r="AA29" s="41">
        <v>43877.0</v>
      </c>
      <c r="AB29" s="41">
        <v>43878.0</v>
      </c>
      <c r="AC29" s="41">
        <v>43879.0</v>
      </c>
      <c r="AD29" s="41">
        <v>43880.0</v>
      </c>
      <c r="AE29" s="41">
        <v>43881.0</v>
      </c>
      <c r="AF29" s="41">
        <v>43882.0</v>
      </c>
      <c r="AG29" s="41">
        <v>43883.0</v>
      </c>
      <c r="AH29" s="41">
        <v>43884.0</v>
      </c>
      <c r="AI29" s="41">
        <v>43885.0</v>
      </c>
      <c r="AJ29" s="41">
        <v>43886.0</v>
      </c>
      <c r="AK29" s="41">
        <v>43887.0</v>
      </c>
      <c r="AL29" s="41">
        <v>43888.0</v>
      </c>
      <c r="AM29" s="41">
        <v>43889.0</v>
      </c>
      <c r="AN29" s="41">
        <v>43890.0</v>
      </c>
      <c r="AO29" s="41">
        <v>43891.0</v>
      </c>
      <c r="AP29" s="41">
        <v>43892.0</v>
      </c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B29" s="59"/>
      <c r="BC29" s="59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</row>
    <row r="30">
      <c r="A30" s="38" t="s">
        <v>119</v>
      </c>
      <c r="B30" s="96">
        <f t="shared" ref="B30:AP30" si="6">B17/B11</f>
        <v>0.03828828829</v>
      </c>
      <c r="C30" s="96">
        <f t="shared" si="6"/>
        <v>0.03828828829</v>
      </c>
      <c r="D30" s="96">
        <f t="shared" si="6"/>
        <v>0.04371584699</v>
      </c>
      <c r="E30" s="96">
        <f t="shared" si="6"/>
        <v>0.05256241787</v>
      </c>
      <c r="F30" s="96">
        <f t="shared" si="6"/>
        <v>0.04914933837</v>
      </c>
      <c r="G30" s="96">
        <f t="shared" si="6"/>
        <v>0.05340829234</v>
      </c>
      <c r="H30" s="96">
        <f t="shared" si="6"/>
        <v>0.03517163759</v>
      </c>
      <c r="I30" s="96">
        <f t="shared" si="6"/>
        <v>0.03517163759</v>
      </c>
      <c r="J30" s="96">
        <f t="shared" si="6"/>
        <v>0.03304099531</v>
      </c>
      <c r="K30" s="96">
        <f t="shared" si="6"/>
        <v>0.03513606614</v>
      </c>
      <c r="L30" s="96">
        <f t="shared" si="6"/>
        <v>0.03481056899</v>
      </c>
      <c r="M30" s="96">
        <f t="shared" si="6"/>
        <v>0.03131430616</v>
      </c>
      <c r="N30" s="96">
        <f t="shared" si="6"/>
        <v>0.03061677267</v>
      </c>
      <c r="O30" s="96">
        <f t="shared" si="6"/>
        <v>0.02872047008</v>
      </c>
      <c r="P30" s="96">
        <f t="shared" si="6"/>
        <v>0.02791762014</v>
      </c>
      <c r="Q30" s="96">
        <f t="shared" si="6"/>
        <v>0.02794862518</v>
      </c>
      <c r="R30" s="96">
        <f t="shared" si="6"/>
        <v>0.02801266381</v>
      </c>
      <c r="S30" s="96">
        <f t="shared" si="6"/>
        <v>0.02878228782</v>
      </c>
      <c r="T30" s="96">
        <f t="shared" si="6"/>
        <v>0.02939489049</v>
      </c>
      <c r="U30" s="96">
        <f t="shared" si="6"/>
        <v>0.03069843671</v>
      </c>
      <c r="V30" s="96">
        <f t="shared" si="6"/>
        <v>0.03200863154</v>
      </c>
      <c r="W30" s="96">
        <f t="shared" si="6"/>
        <v>0.03200863154</v>
      </c>
      <c r="X30" s="96">
        <f t="shared" si="6"/>
        <v>0.02717504045</v>
      </c>
      <c r="Y30" s="96">
        <f t="shared" si="6"/>
        <v>0.02678013454</v>
      </c>
      <c r="Z30" s="96">
        <f t="shared" si="6"/>
        <v>0.02837383776</v>
      </c>
      <c r="AA30" s="96">
        <f t="shared" si="6"/>
        <v>0.02914990891</v>
      </c>
      <c r="AB30" s="96">
        <f t="shared" si="6"/>
        <v>0.02982213406</v>
      </c>
      <c r="AC30" s="96">
        <f t="shared" si="6"/>
        <v>0.03114360754</v>
      </c>
      <c r="AD30" s="96">
        <f t="shared" si="6"/>
        <v>0.03270945173</v>
      </c>
      <c r="AE30" s="96">
        <f t="shared" si="6"/>
        <v>0.03433586368</v>
      </c>
      <c r="AF30" s="96">
        <f t="shared" si="6"/>
        <v>0.03421531391</v>
      </c>
      <c r="AG30" s="96">
        <f t="shared" si="6"/>
        <v>0.03660820174</v>
      </c>
      <c r="AH30" s="96">
        <f t="shared" si="6"/>
        <v>0.03660820174</v>
      </c>
      <c r="AI30" s="96">
        <f t="shared" si="6"/>
        <v>0.0388103349</v>
      </c>
      <c r="AJ30" s="96">
        <f t="shared" si="6"/>
        <v>0.03956101627</v>
      </c>
      <c r="AK30" s="96">
        <f t="shared" si="6"/>
        <v>0.04011536042</v>
      </c>
      <c r="AL30" s="96">
        <f t="shared" si="6"/>
        <v>0.04026160132</v>
      </c>
      <c r="AM30" s="96">
        <f t="shared" si="6"/>
        <v>0.04068938314</v>
      </c>
      <c r="AN30" s="96">
        <f t="shared" si="6"/>
        <v>0.04110828045</v>
      </c>
      <c r="AO30" s="96">
        <f t="shared" si="6"/>
        <v>0.04126623522</v>
      </c>
      <c r="AP30" s="96">
        <f t="shared" si="6"/>
        <v>0.04177160485</v>
      </c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B30" s="59"/>
      <c r="BC30" s="59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</row>
    <row r="31">
      <c r="A31" s="38" t="s">
        <v>120</v>
      </c>
      <c r="B31" s="96">
        <f t="shared" ref="B31:AP31" si="7">B18/B12</f>
        <v>0</v>
      </c>
      <c r="C31" s="96">
        <f t="shared" si="7"/>
        <v>0.005128205128</v>
      </c>
      <c r="D31" s="96">
        <f t="shared" si="7"/>
        <v>0.005449591281</v>
      </c>
      <c r="E31" s="96">
        <f t="shared" si="7"/>
        <v>0.003134796238</v>
      </c>
      <c r="F31" s="96">
        <f t="shared" si="7"/>
        <v>0.003984063745</v>
      </c>
      <c r="G31" s="96">
        <f t="shared" si="7"/>
        <v>0.004166666667</v>
      </c>
      <c r="H31" s="96">
        <f t="shared" si="7"/>
        <v>0.003092783505</v>
      </c>
      <c r="I31" s="96">
        <f t="shared" si="7"/>
        <v>0.003179650238</v>
      </c>
      <c r="J31" s="96">
        <f t="shared" si="7"/>
        <v>0.002794163303</v>
      </c>
      <c r="K31" s="96">
        <f t="shared" si="7"/>
        <v>0.002263012321</v>
      </c>
      <c r="L31" s="96">
        <f t="shared" si="7"/>
        <v>0.002119542179</v>
      </c>
      <c r="M31" s="96">
        <f t="shared" si="7"/>
        <v>0.002025782689</v>
      </c>
      <c r="N31" s="96">
        <f t="shared" si="7"/>
        <v>0.001782531194</v>
      </c>
      <c r="O31" s="96">
        <f t="shared" si="7"/>
        <v>0.00157097972</v>
      </c>
      <c r="P31" s="96">
        <f t="shared" si="7"/>
        <v>0.001678719008</v>
      </c>
      <c r="Q31" s="96">
        <f t="shared" si="7"/>
        <v>0.001658571259</v>
      </c>
      <c r="R31" s="96">
        <f t="shared" si="7"/>
        <v>0.00197325148</v>
      </c>
      <c r="S31" s="96">
        <f t="shared" si="7"/>
        <v>0.002479851209</v>
      </c>
      <c r="T31" s="96">
        <f t="shared" si="7"/>
        <v>0.003248351216</v>
      </c>
      <c r="U31" s="96">
        <f t="shared" si="7"/>
        <v>0.003497825676</v>
      </c>
      <c r="V31" s="96">
        <f t="shared" si="7"/>
        <v>0.003922999726</v>
      </c>
      <c r="W31" s="96">
        <f t="shared" si="7"/>
        <v>0.004235418689</v>
      </c>
      <c r="X31" s="96">
        <f t="shared" si="7"/>
        <v>0.004988818166</v>
      </c>
      <c r="Y31" s="96">
        <f t="shared" si="7"/>
        <v>0.005300353357</v>
      </c>
      <c r="Z31" s="96">
        <f t="shared" si="7"/>
        <v>0.005455447181</v>
      </c>
      <c r="AA31" s="96">
        <f t="shared" si="7"/>
        <v>0.005626223092</v>
      </c>
      <c r="AB31" s="96">
        <f t="shared" si="7"/>
        <v>0.00597979798</v>
      </c>
      <c r="AC31" s="96">
        <f t="shared" si="7"/>
        <v>0.006502368146</v>
      </c>
      <c r="AD31" s="96">
        <f t="shared" si="7"/>
        <v>0.00679184978</v>
      </c>
      <c r="AE31" s="96">
        <f t="shared" si="7"/>
        <v>0.007326590746</v>
      </c>
      <c r="AF31" s="96">
        <f t="shared" si="7"/>
        <v>0.007181889149</v>
      </c>
      <c r="AG31" s="96">
        <f t="shared" si="7"/>
        <v>0.007399906527</v>
      </c>
      <c r="AH31" s="96">
        <f t="shared" si="7"/>
        <v>0.007546289093</v>
      </c>
      <c r="AI31" s="96">
        <f t="shared" si="7"/>
        <v>0.007617567042</v>
      </c>
      <c r="AJ31" s="96">
        <f t="shared" si="7"/>
        <v>0.0077675936</v>
      </c>
      <c r="AK31" s="96">
        <f t="shared" si="7"/>
        <v>0.007765180929</v>
      </c>
      <c r="AL31" s="96">
        <f t="shared" si="7"/>
        <v>0.00798325841</v>
      </c>
      <c r="AM31" s="96">
        <f t="shared" si="7"/>
        <v>0.008210689388</v>
      </c>
      <c r="AN31" s="96">
        <f t="shared" si="7"/>
        <v>0.008363016881</v>
      </c>
      <c r="AO31" s="96">
        <f t="shared" si="7"/>
        <v>0.008437185541</v>
      </c>
      <c r="AP31" s="96">
        <f t="shared" si="7"/>
        <v>0.008434574015</v>
      </c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B31" s="59"/>
      <c r="BC31" s="59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</row>
    <row r="32">
      <c r="A32" s="59"/>
      <c r="B32" s="59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B32" s="59"/>
      <c r="BC32" s="59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</row>
    <row r="33"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B33" s="59"/>
      <c r="BC33" s="59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</row>
    <row r="34">
      <c r="A34" s="59" t="s">
        <v>222</v>
      </c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B34" s="59"/>
      <c r="BC34" s="59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</row>
    <row r="35">
      <c r="B35" s="41">
        <v>43852.0</v>
      </c>
      <c r="C35" s="41">
        <v>43853.0</v>
      </c>
      <c r="D35" s="41">
        <v>43854.0</v>
      </c>
      <c r="E35" s="41">
        <v>43855.0</v>
      </c>
      <c r="F35" s="41">
        <v>43856.0</v>
      </c>
      <c r="G35" s="41">
        <v>43857.0</v>
      </c>
      <c r="H35" s="41">
        <v>43858.0</v>
      </c>
      <c r="I35" s="41">
        <v>43859.0</v>
      </c>
      <c r="J35" s="41">
        <v>43860.0</v>
      </c>
      <c r="K35" s="41">
        <v>43861.0</v>
      </c>
      <c r="L35" s="41">
        <v>43862.0</v>
      </c>
      <c r="M35" s="41">
        <v>43863.0</v>
      </c>
      <c r="N35" s="41">
        <v>43864.0</v>
      </c>
      <c r="O35" s="41">
        <v>43865.0</v>
      </c>
      <c r="P35" s="41">
        <v>43866.0</v>
      </c>
      <c r="Q35" s="41">
        <v>43867.0</v>
      </c>
      <c r="R35" s="41">
        <v>43868.0</v>
      </c>
      <c r="S35" s="41">
        <v>43869.0</v>
      </c>
      <c r="T35" s="41">
        <v>43870.0</v>
      </c>
      <c r="U35" s="41">
        <v>43871.0</v>
      </c>
      <c r="V35" s="41">
        <v>43872.0</v>
      </c>
      <c r="W35" s="41">
        <v>43873.0</v>
      </c>
      <c r="X35" s="41">
        <v>43874.0</v>
      </c>
      <c r="Y35" s="41">
        <v>43875.0</v>
      </c>
      <c r="Z35" s="41">
        <v>43876.0</v>
      </c>
      <c r="AA35" s="41">
        <v>43877.0</v>
      </c>
      <c r="AB35" s="41">
        <v>43878.0</v>
      </c>
      <c r="AC35" s="41">
        <v>43879.0</v>
      </c>
      <c r="AD35" s="41">
        <v>43880.0</v>
      </c>
      <c r="AE35" s="41">
        <v>43881.0</v>
      </c>
      <c r="AF35" s="41">
        <v>43882.0</v>
      </c>
      <c r="AG35" s="41">
        <v>43883.0</v>
      </c>
      <c r="AH35" s="41">
        <v>43884.0</v>
      </c>
      <c r="AI35" s="41">
        <v>43885.0</v>
      </c>
      <c r="AJ35" s="41">
        <v>43886.0</v>
      </c>
      <c r="AK35" s="41">
        <v>43887.0</v>
      </c>
      <c r="AL35" s="41">
        <v>43888.0</v>
      </c>
      <c r="AM35" s="41">
        <v>43889.0</v>
      </c>
      <c r="AN35" s="41">
        <v>43890.0</v>
      </c>
      <c r="AO35" s="41">
        <v>43891.0</v>
      </c>
      <c r="AP35" s="41">
        <v>43892.0</v>
      </c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B35" s="59"/>
      <c r="BC35" s="59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</row>
    <row r="36">
      <c r="A36" s="38" t="s">
        <v>119</v>
      </c>
      <c r="B36" s="96">
        <f t="shared" ref="B36:AP36" si="8">B17/(B17+B23)</f>
        <v>0.3777777778</v>
      </c>
      <c r="C36" s="96">
        <f t="shared" si="8"/>
        <v>0.3777777778</v>
      </c>
      <c r="D36" s="96">
        <f t="shared" si="8"/>
        <v>0.4363636364</v>
      </c>
      <c r="E36" s="96">
        <f t="shared" si="8"/>
        <v>0.5555555556</v>
      </c>
      <c r="F36" s="96">
        <f t="shared" si="8"/>
        <v>0.5531914894</v>
      </c>
      <c r="G36" s="96">
        <f t="shared" si="8"/>
        <v>0.6280991736</v>
      </c>
      <c r="H36" s="96">
        <f t="shared" si="8"/>
        <v>0.6097560976</v>
      </c>
      <c r="I36" s="96">
        <f t="shared" si="8"/>
        <v>0.5868544601</v>
      </c>
      <c r="J36" s="96">
        <f t="shared" si="8"/>
        <v>0.6428571429</v>
      </c>
      <c r="K36" s="96">
        <f t="shared" si="8"/>
        <v>0.5913043478</v>
      </c>
      <c r="L36" s="96">
        <f t="shared" si="8"/>
        <v>0.5971223022</v>
      </c>
      <c r="M36" s="96">
        <f t="shared" si="8"/>
        <v>0.5426356589</v>
      </c>
      <c r="N36" s="96">
        <f t="shared" si="8"/>
        <v>0.5175</v>
      </c>
      <c r="O36" s="96">
        <f t="shared" si="8"/>
        <v>0.4785214785</v>
      </c>
      <c r="P36" s="96">
        <f t="shared" si="8"/>
        <v>0.4644670051</v>
      </c>
      <c r="Q36" s="96">
        <f t="shared" si="8"/>
        <v>0.4306620209</v>
      </c>
      <c r="R36" s="96">
        <f t="shared" si="8"/>
        <v>0.3853362734</v>
      </c>
      <c r="S36" s="96">
        <f t="shared" si="8"/>
        <v>0.351509689</v>
      </c>
      <c r="T36" s="96">
        <f t="shared" si="8"/>
        <v>0.3267066767</v>
      </c>
      <c r="U36" s="96">
        <f t="shared" si="8"/>
        <v>0.3047559449</v>
      </c>
      <c r="V36" s="96">
        <f t="shared" si="8"/>
        <v>0.2881035878</v>
      </c>
      <c r="W36" s="96">
        <f t="shared" si="8"/>
        <v>0.284496537</v>
      </c>
      <c r="X36" s="96">
        <f t="shared" si="8"/>
        <v>0.2746907108</v>
      </c>
      <c r="Y36" s="96">
        <f t="shared" si="8"/>
        <v>0.2338308458</v>
      </c>
      <c r="Z36" s="96">
        <f t="shared" si="8"/>
        <v>0.2210832525</v>
      </c>
      <c r="AA36" s="96">
        <f t="shared" si="8"/>
        <v>0.2034793041</v>
      </c>
      <c r="AB36" s="96">
        <f t="shared" si="8"/>
        <v>0.1853693918</v>
      </c>
      <c r="AC36" s="96">
        <f t="shared" si="8"/>
        <v>0.173861888</v>
      </c>
      <c r="AD36" s="96">
        <f t="shared" si="8"/>
        <v>0.1640789261</v>
      </c>
      <c r="AE36" s="96">
        <f t="shared" si="8"/>
        <v>0.1538903244</v>
      </c>
      <c r="AF36" s="96">
        <f t="shared" si="8"/>
        <v>0.1528698752</v>
      </c>
      <c r="AG36" s="96">
        <f t="shared" si="8"/>
        <v>0.1329555115</v>
      </c>
      <c r="AH36" s="96">
        <f t="shared" si="8"/>
        <v>0.1326247951</v>
      </c>
      <c r="AI36" s="96">
        <f t="shared" si="8"/>
        <v>0.1296575378</v>
      </c>
      <c r="AJ36" s="96">
        <f t="shared" si="8"/>
        <v>0.1190210829</v>
      </c>
      <c r="AK36" s="96">
        <f t="shared" si="8"/>
        <v>0.1108802578</v>
      </c>
      <c r="AL36" s="96">
        <f t="shared" si="8"/>
        <v>0.1014832462</v>
      </c>
      <c r="AM36" s="96">
        <f t="shared" si="8"/>
        <v>0.09221248066</v>
      </c>
      <c r="AN36" s="96">
        <f t="shared" si="8"/>
        <v>0.08597099622</v>
      </c>
      <c r="AO36" s="96">
        <f t="shared" si="8"/>
        <v>0.08050266787</v>
      </c>
      <c r="AP36" s="96">
        <f t="shared" si="8"/>
        <v>0.076299099</v>
      </c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B36" s="59"/>
      <c r="BC36" s="59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</row>
    <row r="37">
      <c r="A37" s="38" t="s">
        <v>120</v>
      </c>
      <c r="B37" s="96">
        <f t="shared" ref="B37:AP37" si="9">IFERROR(B18/(B18+B24),0)</f>
        <v>0</v>
      </c>
      <c r="C37" s="96">
        <f t="shared" si="9"/>
        <v>0.3333333333</v>
      </c>
      <c r="D37" s="96">
        <f t="shared" si="9"/>
        <v>0.2857142857</v>
      </c>
      <c r="E37" s="96">
        <f t="shared" si="9"/>
        <v>0.2222222222</v>
      </c>
      <c r="F37" s="96">
        <f t="shared" si="9"/>
        <v>0.3636363636</v>
      </c>
      <c r="G37" s="96">
        <f t="shared" si="9"/>
        <v>0.3157894737</v>
      </c>
      <c r="H37" s="96">
        <f t="shared" si="9"/>
        <v>0.2222222222</v>
      </c>
      <c r="I37" s="96">
        <f t="shared" si="9"/>
        <v>0.2</v>
      </c>
      <c r="J37" s="96">
        <f t="shared" si="9"/>
        <v>0.1666666667</v>
      </c>
      <c r="K37" s="96">
        <f t="shared" si="9"/>
        <v>0.1097560976</v>
      </c>
      <c r="L37" s="96">
        <f t="shared" si="9"/>
        <v>0.08547008547</v>
      </c>
      <c r="M37" s="96">
        <f t="shared" si="9"/>
        <v>0.06145251397</v>
      </c>
      <c r="N37" s="96">
        <f t="shared" si="9"/>
        <v>0.0460251046</v>
      </c>
      <c r="O37" s="96">
        <f t="shared" si="9"/>
        <v>0.03313253012</v>
      </c>
      <c r="P37" s="96">
        <f t="shared" si="9"/>
        <v>0.02626262626</v>
      </c>
      <c r="Q37" s="96">
        <f t="shared" si="9"/>
        <v>0.02080237741</v>
      </c>
      <c r="R37" s="96">
        <f t="shared" si="9"/>
        <v>0.01997780244</v>
      </c>
      <c r="S37" s="96">
        <f t="shared" si="9"/>
        <v>0.02033898305</v>
      </c>
      <c r="T37" s="96">
        <f t="shared" si="9"/>
        <v>0.02266483516</v>
      </c>
      <c r="U37" s="96">
        <f t="shared" si="9"/>
        <v>0.02136258661</v>
      </c>
      <c r="V37" s="96">
        <f t="shared" si="9"/>
        <v>0.021088769</v>
      </c>
      <c r="W37" s="96">
        <f t="shared" si="9"/>
        <v>0.0196640721</v>
      </c>
      <c r="X37" s="96">
        <f t="shared" si="9"/>
        <v>0.02062588905</v>
      </c>
      <c r="Y37" s="96">
        <f t="shared" si="9"/>
        <v>0.01931330472</v>
      </c>
      <c r="Z37" s="96">
        <f t="shared" si="9"/>
        <v>0.01766122558</v>
      </c>
      <c r="AA37" s="96">
        <f t="shared" si="9"/>
        <v>0.01651507899</v>
      </c>
      <c r="AB37" s="96">
        <f t="shared" si="9"/>
        <v>0.01585601028</v>
      </c>
      <c r="AC37" s="96">
        <f t="shared" si="9"/>
        <v>0.01572204969</v>
      </c>
      <c r="AD37" s="96">
        <f t="shared" si="9"/>
        <v>0.0149122807</v>
      </c>
      <c r="AE37" s="96">
        <f t="shared" si="9"/>
        <v>0.01458928005</v>
      </c>
      <c r="AF37" s="96">
        <f t="shared" si="9"/>
        <v>0.01332560834</v>
      </c>
      <c r="AG37" s="96">
        <f t="shared" si="9"/>
        <v>0.012695443</v>
      </c>
      <c r="AH37" s="96">
        <f t="shared" si="9"/>
        <v>0.01224129228</v>
      </c>
      <c r="AI37" s="96">
        <f t="shared" si="9"/>
        <v>0.01175059952</v>
      </c>
      <c r="AJ37" s="96">
        <f t="shared" si="9"/>
        <v>0.011390819</v>
      </c>
      <c r="AK37" s="96">
        <f t="shared" si="9"/>
        <v>0.01088850174</v>
      </c>
      <c r="AL37" s="96">
        <f t="shared" si="9"/>
        <v>0.01070908713</v>
      </c>
      <c r="AM37" s="96">
        <f t="shared" si="9"/>
        <v>0.01060636382</v>
      </c>
      <c r="AN37" s="96">
        <f t="shared" si="9"/>
        <v>0.01039060997</v>
      </c>
      <c r="AO37" s="96">
        <f t="shared" si="9"/>
        <v>0.01019549153</v>
      </c>
      <c r="AP37" s="96">
        <f t="shared" si="9"/>
        <v>0.009922621757</v>
      </c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B37" s="59"/>
      <c r="BC37" s="59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</row>
    <row r="38">
      <c r="A38" s="59"/>
      <c r="B38" s="59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B38" s="59"/>
      <c r="BC38" s="59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</row>
    <row r="39">
      <c r="A39" s="38" t="s">
        <v>249</v>
      </c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B39" s="59"/>
      <c r="BC39" s="59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</row>
    <row r="40">
      <c r="A40" s="59"/>
      <c r="B40" s="41">
        <v>43852.0</v>
      </c>
      <c r="C40" s="41">
        <v>43853.0</v>
      </c>
      <c r="D40" s="41">
        <v>43854.0</v>
      </c>
      <c r="E40" s="41">
        <v>43855.0</v>
      </c>
      <c r="F40" s="41">
        <v>43856.0</v>
      </c>
      <c r="G40" s="41">
        <v>43857.0</v>
      </c>
      <c r="H40" s="41">
        <v>43858.0</v>
      </c>
      <c r="I40" s="41">
        <v>43859.0</v>
      </c>
      <c r="J40" s="41">
        <v>43860.0</v>
      </c>
      <c r="K40" s="41">
        <v>43861.0</v>
      </c>
      <c r="L40" s="41">
        <v>43862.0</v>
      </c>
      <c r="M40" s="41">
        <v>43863.0</v>
      </c>
      <c r="N40" s="41">
        <v>43864.0</v>
      </c>
      <c r="O40" s="41">
        <v>43865.0</v>
      </c>
      <c r="P40" s="41">
        <v>43866.0</v>
      </c>
      <c r="Q40" s="41">
        <v>43867.0</v>
      </c>
      <c r="R40" s="41">
        <v>43868.0</v>
      </c>
      <c r="S40" s="41">
        <v>43869.0</v>
      </c>
      <c r="T40" s="41">
        <v>43870.0</v>
      </c>
      <c r="U40" s="41">
        <v>43871.0</v>
      </c>
      <c r="V40" s="41">
        <v>43872.0</v>
      </c>
      <c r="W40" s="41">
        <v>43873.0</v>
      </c>
      <c r="X40" s="41">
        <v>43874.0</v>
      </c>
      <c r="Y40" s="41">
        <v>43875.0</v>
      </c>
      <c r="Z40" s="41">
        <v>43876.0</v>
      </c>
      <c r="AA40" s="41">
        <v>43877.0</v>
      </c>
      <c r="AB40" s="41">
        <v>43878.0</v>
      </c>
      <c r="AC40" s="41">
        <v>43879.0</v>
      </c>
      <c r="AD40" s="41">
        <v>43880.0</v>
      </c>
      <c r="AE40" s="41">
        <v>43881.0</v>
      </c>
      <c r="AF40" s="41">
        <v>43882.0</v>
      </c>
      <c r="AG40" s="41">
        <v>43883.0</v>
      </c>
      <c r="AH40" s="41">
        <v>43884.0</v>
      </c>
      <c r="AI40" s="41">
        <v>43885.0</v>
      </c>
      <c r="AJ40" s="41">
        <v>43886.0</v>
      </c>
      <c r="AK40" s="41">
        <v>43887.0</v>
      </c>
      <c r="AL40" s="41">
        <v>43888.0</v>
      </c>
      <c r="AM40" s="41">
        <v>43889.0</v>
      </c>
      <c r="AN40" s="41">
        <v>43890.0</v>
      </c>
      <c r="AO40" s="41">
        <v>43891.0</v>
      </c>
      <c r="AP40" s="41">
        <v>43892.0</v>
      </c>
      <c r="AQ40" s="41">
        <v>43893.0</v>
      </c>
      <c r="AR40" s="41">
        <v>43894.0</v>
      </c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</row>
    <row r="41">
      <c r="A41" s="59" t="s">
        <v>191</v>
      </c>
      <c r="B41" s="96">
        <f t="shared" ref="B41:AP41" si="10">B31</f>
        <v>0</v>
      </c>
      <c r="C41" s="96">
        <f t="shared" si="10"/>
        <v>0.005128205128</v>
      </c>
      <c r="D41" s="96">
        <f t="shared" si="10"/>
        <v>0.005449591281</v>
      </c>
      <c r="E41" s="96">
        <f t="shared" si="10"/>
        <v>0.003134796238</v>
      </c>
      <c r="F41" s="96">
        <f t="shared" si="10"/>
        <v>0.003984063745</v>
      </c>
      <c r="G41" s="96">
        <f t="shared" si="10"/>
        <v>0.004166666667</v>
      </c>
      <c r="H41" s="96">
        <f t="shared" si="10"/>
        <v>0.003092783505</v>
      </c>
      <c r="I41" s="96">
        <f t="shared" si="10"/>
        <v>0.003179650238</v>
      </c>
      <c r="J41" s="96">
        <f t="shared" si="10"/>
        <v>0.002794163303</v>
      </c>
      <c r="K41" s="96">
        <f t="shared" si="10"/>
        <v>0.002263012321</v>
      </c>
      <c r="L41" s="96">
        <f t="shared" si="10"/>
        <v>0.002119542179</v>
      </c>
      <c r="M41" s="96">
        <f t="shared" si="10"/>
        <v>0.002025782689</v>
      </c>
      <c r="N41" s="96">
        <f t="shared" si="10"/>
        <v>0.001782531194</v>
      </c>
      <c r="O41" s="96">
        <f t="shared" si="10"/>
        <v>0.00157097972</v>
      </c>
      <c r="P41" s="96">
        <f t="shared" si="10"/>
        <v>0.001678719008</v>
      </c>
      <c r="Q41" s="96">
        <f t="shared" si="10"/>
        <v>0.001658571259</v>
      </c>
      <c r="R41" s="96">
        <f t="shared" si="10"/>
        <v>0.00197325148</v>
      </c>
      <c r="S41" s="96">
        <f t="shared" si="10"/>
        <v>0.002479851209</v>
      </c>
      <c r="T41" s="96">
        <f t="shared" si="10"/>
        <v>0.003248351216</v>
      </c>
      <c r="U41" s="96">
        <f t="shared" si="10"/>
        <v>0.003497825676</v>
      </c>
      <c r="V41" s="96">
        <f t="shared" si="10"/>
        <v>0.003922999726</v>
      </c>
      <c r="W41" s="96">
        <f t="shared" si="10"/>
        <v>0.004235418689</v>
      </c>
      <c r="X41" s="96">
        <f t="shared" si="10"/>
        <v>0.004988818166</v>
      </c>
      <c r="Y41" s="96">
        <f t="shared" si="10"/>
        <v>0.005300353357</v>
      </c>
      <c r="Z41" s="96">
        <f t="shared" si="10"/>
        <v>0.005455447181</v>
      </c>
      <c r="AA41" s="96">
        <f t="shared" si="10"/>
        <v>0.005626223092</v>
      </c>
      <c r="AB41" s="96">
        <f t="shared" si="10"/>
        <v>0.00597979798</v>
      </c>
      <c r="AC41" s="96">
        <f t="shared" si="10"/>
        <v>0.006502368146</v>
      </c>
      <c r="AD41" s="96">
        <f t="shared" si="10"/>
        <v>0.00679184978</v>
      </c>
      <c r="AE41" s="96">
        <f t="shared" si="10"/>
        <v>0.007326590746</v>
      </c>
      <c r="AF41" s="96">
        <f t="shared" si="10"/>
        <v>0.007181889149</v>
      </c>
      <c r="AG41" s="96">
        <f t="shared" si="10"/>
        <v>0.007399906527</v>
      </c>
      <c r="AH41" s="96">
        <f t="shared" si="10"/>
        <v>0.007546289093</v>
      </c>
      <c r="AI41" s="97">
        <f t="shared" si="10"/>
        <v>0.007617567042</v>
      </c>
      <c r="AJ41" s="97">
        <f t="shared" si="10"/>
        <v>0.0077675936</v>
      </c>
      <c r="AK41" s="97">
        <f t="shared" si="10"/>
        <v>0.007765180929</v>
      </c>
      <c r="AL41" s="97">
        <f t="shared" si="10"/>
        <v>0.00798325841</v>
      </c>
      <c r="AM41" s="97">
        <f t="shared" si="10"/>
        <v>0.008210689388</v>
      </c>
      <c r="AN41" s="97">
        <f t="shared" si="10"/>
        <v>0.008363016881</v>
      </c>
      <c r="AO41" s="97">
        <f t="shared" si="10"/>
        <v>0.008437185541</v>
      </c>
      <c r="AP41" s="97">
        <f t="shared" si="10"/>
        <v>0.008434574015</v>
      </c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B41" s="59"/>
      <c r="BC41" s="59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</row>
    <row r="42">
      <c r="A42" s="59" t="s">
        <v>222</v>
      </c>
      <c r="B42" s="96">
        <f t="shared" ref="B42:AP42" si="11">B37</f>
        <v>0</v>
      </c>
      <c r="C42" s="96">
        <f t="shared" si="11"/>
        <v>0.3333333333</v>
      </c>
      <c r="D42" s="96">
        <f t="shared" si="11"/>
        <v>0.2857142857</v>
      </c>
      <c r="E42" s="96">
        <f t="shared" si="11"/>
        <v>0.2222222222</v>
      </c>
      <c r="F42" s="96">
        <f t="shared" si="11"/>
        <v>0.3636363636</v>
      </c>
      <c r="G42" s="96">
        <f t="shared" si="11"/>
        <v>0.3157894737</v>
      </c>
      <c r="H42" s="96">
        <f t="shared" si="11"/>
        <v>0.2222222222</v>
      </c>
      <c r="I42" s="96">
        <f t="shared" si="11"/>
        <v>0.2</v>
      </c>
      <c r="J42" s="96">
        <f t="shared" si="11"/>
        <v>0.1666666667</v>
      </c>
      <c r="K42" s="96">
        <f t="shared" si="11"/>
        <v>0.1097560976</v>
      </c>
      <c r="L42" s="96">
        <f t="shared" si="11"/>
        <v>0.08547008547</v>
      </c>
      <c r="M42" s="96">
        <f t="shared" si="11"/>
        <v>0.06145251397</v>
      </c>
      <c r="N42" s="96">
        <f t="shared" si="11"/>
        <v>0.0460251046</v>
      </c>
      <c r="O42" s="96">
        <f t="shared" si="11"/>
        <v>0.03313253012</v>
      </c>
      <c r="P42" s="96">
        <f t="shared" si="11"/>
        <v>0.02626262626</v>
      </c>
      <c r="Q42" s="96">
        <f t="shared" si="11"/>
        <v>0.02080237741</v>
      </c>
      <c r="R42" s="96">
        <f t="shared" si="11"/>
        <v>0.01997780244</v>
      </c>
      <c r="S42" s="96">
        <f t="shared" si="11"/>
        <v>0.02033898305</v>
      </c>
      <c r="T42" s="96">
        <f t="shared" si="11"/>
        <v>0.02266483516</v>
      </c>
      <c r="U42" s="96">
        <f t="shared" si="11"/>
        <v>0.02136258661</v>
      </c>
      <c r="V42" s="96">
        <f t="shared" si="11"/>
        <v>0.021088769</v>
      </c>
      <c r="W42" s="96">
        <f t="shared" si="11"/>
        <v>0.0196640721</v>
      </c>
      <c r="X42" s="96">
        <f t="shared" si="11"/>
        <v>0.02062588905</v>
      </c>
      <c r="Y42" s="96">
        <f t="shared" si="11"/>
        <v>0.01931330472</v>
      </c>
      <c r="Z42" s="96">
        <f t="shared" si="11"/>
        <v>0.01766122558</v>
      </c>
      <c r="AA42" s="96">
        <f t="shared" si="11"/>
        <v>0.01651507899</v>
      </c>
      <c r="AB42" s="96">
        <f t="shared" si="11"/>
        <v>0.01585601028</v>
      </c>
      <c r="AC42" s="96">
        <f t="shared" si="11"/>
        <v>0.01572204969</v>
      </c>
      <c r="AD42" s="96">
        <f t="shared" si="11"/>
        <v>0.0149122807</v>
      </c>
      <c r="AE42" s="96">
        <f t="shared" si="11"/>
        <v>0.01458928005</v>
      </c>
      <c r="AF42" s="96">
        <f t="shared" si="11"/>
        <v>0.01332560834</v>
      </c>
      <c r="AG42" s="96">
        <f t="shared" si="11"/>
        <v>0.012695443</v>
      </c>
      <c r="AH42" s="96">
        <f t="shared" si="11"/>
        <v>0.01224129228</v>
      </c>
      <c r="AI42" s="97">
        <f t="shared" si="11"/>
        <v>0.01175059952</v>
      </c>
      <c r="AJ42" s="97">
        <f t="shared" si="11"/>
        <v>0.011390819</v>
      </c>
      <c r="AK42" s="97">
        <f t="shared" si="11"/>
        <v>0.01088850174</v>
      </c>
      <c r="AL42" s="97">
        <f t="shared" si="11"/>
        <v>0.01070908713</v>
      </c>
      <c r="AM42" s="97">
        <f t="shared" si="11"/>
        <v>0.01060636382</v>
      </c>
      <c r="AN42" s="97">
        <f t="shared" si="11"/>
        <v>0.01039060997</v>
      </c>
      <c r="AO42" s="97">
        <f t="shared" si="11"/>
        <v>0.01019549153</v>
      </c>
      <c r="AP42" s="97">
        <f t="shared" si="11"/>
        <v>0.009922621757</v>
      </c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B42" s="59"/>
      <c r="BC42" s="59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</row>
    <row r="43">
      <c r="A43" s="59"/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4">
        <f t="shared" ref="AP43:AP44" si="12">AP41</f>
        <v>0.008434574015</v>
      </c>
      <c r="AQ43" s="64">
        <f>AP41*$AQ$58</f>
        <v>0.008586230322</v>
      </c>
      <c r="AR43" s="98">
        <f>AQ43*$AQ$58</f>
        <v>0.008740613457</v>
      </c>
      <c r="AS43" s="64"/>
      <c r="AT43" s="64"/>
      <c r="AU43" s="64"/>
      <c r="AV43" s="64"/>
      <c r="AW43" s="64"/>
      <c r="AX43" s="60"/>
      <c r="AY43" s="60"/>
      <c r="AZ43" s="60"/>
      <c r="BB43" s="59"/>
      <c r="BC43" s="59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</row>
    <row r="44">
      <c r="A44" s="59"/>
      <c r="B44" s="59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P44" s="64">
        <f t="shared" si="12"/>
        <v>0.009922621757</v>
      </c>
      <c r="AQ44" s="64">
        <f>AP42*$AQ$59</f>
        <v>0.009309517497</v>
      </c>
      <c r="AR44" s="98">
        <f>AQ44*$AQ$59</f>
        <v>0.008734296051</v>
      </c>
      <c r="AS44" s="64"/>
      <c r="AT44" s="64"/>
      <c r="AU44" s="64"/>
      <c r="AV44" s="64"/>
      <c r="AW44" s="64"/>
      <c r="AX44" s="60"/>
      <c r="AY44" s="60"/>
      <c r="AZ44" s="60"/>
      <c r="BB44" s="59"/>
      <c r="BC44" s="59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</row>
    <row r="45">
      <c r="A45" s="59"/>
      <c r="B45" s="59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X45" s="60"/>
      <c r="AY45" s="60"/>
      <c r="AZ45" s="60"/>
      <c r="BB45" s="59"/>
      <c r="BC45" s="59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</row>
    <row r="46">
      <c r="A46" s="59"/>
      <c r="B46" s="59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7" t="s">
        <v>283</v>
      </c>
      <c r="AQ46" s="2" t="s">
        <v>284</v>
      </c>
      <c r="AX46" s="60"/>
      <c r="AY46" s="60"/>
      <c r="AZ46" s="60"/>
      <c r="BB46" s="59"/>
      <c r="BC46" s="59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</row>
    <row r="47">
      <c r="A47" s="59"/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99" t="s">
        <v>191</v>
      </c>
      <c r="AF47" s="60">
        <f t="shared" ref="AF47:AP47" si="13">AF41/AE41</f>
        <v>0.9802498048</v>
      </c>
      <c r="AG47" s="60">
        <f t="shared" si="13"/>
        <v>1.03035655</v>
      </c>
      <c r="AH47" s="60">
        <f t="shared" si="13"/>
        <v>1.019781678</v>
      </c>
      <c r="AI47" s="60">
        <f t="shared" si="13"/>
        <v>1.009445431</v>
      </c>
      <c r="AJ47" s="60">
        <f t="shared" si="13"/>
        <v>1.019694813</v>
      </c>
      <c r="AK47" s="60">
        <f t="shared" si="13"/>
        <v>0.9996893928</v>
      </c>
      <c r="AL47" s="60">
        <f t="shared" si="13"/>
        <v>1.028084018</v>
      </c>
      <c r="AM47" s="60">
        <f t="shared" si="13"/>
        <v>1.02848849</v>
      </c>
      <c r="AN47" s="60">
        <f t="shared" si="13"/>
        <v>1.018552339</v>
      </c>
      <c r="AO47" s="60">
        <f t="shared" si="13"/>
        <v>1.008868649</v>
      </c>
      <c r="AP47" s="60">
        <f t="shared" si="13"/>
        <v>0.9996904743</v>
      </c>
      <c r="AQ47" s="100">
        <f t="shared" ref="AQ47:AQ48" si="15">PRODUCT(AF47:AP47)^(1/11)</f>
        <v>1.012884933</v>
      </c>
      <c r="AX47" s="60"/>
      <c r="AY47" s="60"/>
      <c r="AZ47" s="60"/>
      <c r="BB47" s="59"/>
      <c r="BC47" s="59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</row>
    <row r="48">
      <c r="A48" s="59"/>
      <c r="B48" s="59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99" t="s">
        <v>222</v>
      </c>
      <c r="AF48" s="60">
        <f t="shared" ref="AF48:AP48" si="14">AF42/AE42</f>
        <v>0.9133835458</v>
      </c>
      <c r="AG48" s="60">
        <f t="shared" si="14"/>
        <v>0.9527102011</v>
      </c>
      <c r="AH48" s="60">
        <f t="shared" si="14"/>
        <v>0.9642272643</v>
      </c>
      <c r="AI48" s="60">
        <f t="shared" si="14"/>
        <v>0.9599149546</v>
      </c>
      <c r="AJ48" s="60">
        <f t="shared" si="14"/>
        <v>0.9693819435</v>
      </c>
      <c r="AK48" s="60">
        <f t="shared" si="14"/>
        <v>0.9559015679</v>
      </c>
      <c r="AL48" s="60">
        <f t="shared" si="14"/>
        <v>0.9835225619</v>
      </c>
      <c r="AM48" s="60">
        <f t="shared" si="14"/>
        <v>0.9904078369</v>
      </c>
      <c r="AN48" s="60">
        <f t="shared" si="14"/>
        <v>0.9796580756</v>
      </c>
      <c r="AO48" s="60">
        <f t="shared" si="14"/>
        <v>0.9812216575</v>
      </c>
      <c r="AP48" s="60">
        <f t="shared" si="14"/>
        <v>0.9732362312</v>
      </c>
      <c r="AQ48" s="100">
        <f t="shared" si="15"/>
        <v>0.9655641735</v>
      </c>
      <c r="AX48" s="60"/>
      <c r="AY48" s="60"/>
      <c r="AZ48" s="60"/>
      <c r="BB48" s="59"/>
      <c r="BC48" s="59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</row>
    <row r="49">
      <c r="A49" s="59"/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B49" s="59"/>
      <c r="BC49" s="59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</row>
    <row r="50">
      <c r="A50" s="38" t="s">
        <v>119</v>
      </c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B50" s="59"/>
      <c r="BC50" s="59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</row>
    <row r="51">
      <c r="A51" s="59"/>
      <c r="B51" s="41">
        <v>43852.0</v>
      </c>
      <c r="C51" s="41">
        <v>43853.0</v>
      </c>
      <c r="D51" s="41">
        <v>43854.0</v>
      </c>
      <c r="E51" s="41">
        <v>43855.0</v>
      </c>
      <c r="F51" s="41">
        <v>43856.0</v>
      </c>
      <c r="G51" s="41">
        <v>43857.0</v>
      </c>
      <c r="H51" s="41">
        <v>43858.0</v>
      </c>
      <c r="I51" s="41">
        <v>43859.0</v>
      </c>
      <c r="J51" s="41">
        <v>43860.0</v>
      </c>
      <c r="K51" s="41">
        <v>43861.0</v>
      </c>
      <c r="L51" s="41">
        <v>43862.0</v>
      </c>
      <c r="M51" s="41">
        <v>43863.0</v>
      </c>
      <c r="N51" s="41">
        <v>43864.0</v>
      </c>
      <c r="O51" s="41">
        <v>43865.0</v>
      </c>
      <c r="P51" s="41">
        <v>43866.0</v>
      </c>
      <c r="Q51" s="41">
        <v>43867.0</v>
      </c>
      <c r="R51" s="41">
        <v>43868.0</v>
      </c>
      <c r="S51" s="41">
        <v>43869.0</v>
      </c>
      <c r="T51" s="41">
        <v>43870.0</v>
      </c>
      <c r="U51" s="41">
        <v>43871.0</v>
      </c>
      <c r="V51" s="41">
        <v>43872.0</v>
      </c>
      <c r="W51" s="41">
        <v>43873.0</v>
      </c>
      <c r="X51" s="41">
        <v>43874.0</v>
      </c>
      <c r="Y51" s="41">
        <v>43875.0</v>
      </c>
      <c r="Z51" s="41">
        <v>43876.0</v>
      </c>
      <c r="AA51" s="41">
        <v>43877.0</v>
      </c>
      <c r="AB51" s="41">
        <v>43878.0</v>
      </c>
      <c r="AC51" s="41">
        <v>43879.0</v>
      </c>
      <c r="AD51" s="41">
        <v>43880.0</v>
      </c>
      <c r="AE51" s="41">
        <v>43881.0</v>
      </c>
      <c r="AF51" s="41">
        <v>43882.0</v>
      </c>
      <c r="AG51" s="41">
        <v>43883.0</v>
      </c>
      <c r="AH51" s="41">
        <v>43884.0</v>
      </c>
      <c r="AI51" s="41">
        <v>43885.0</v>
      </c>
      <c r="AJ51" s="41">
        <v>43886.0</v>
      </c>
      <c r="AK51" s="41">
        <v>43887.0</v>
      </c>
      <c r="AL51" s="41">
        <v>43888.0</v>
      </c>
      <c r="AM51" s="41">
        <v>43889.0</v>
      </c>
      <c r="AN51" s="41">
        <v>43890.0</v>
      </c>
      <c r="AO51" s="41">
        <v>43891.0</v>
      </c>
      <c r="AP51" s="41">
        <v>43892.0</v>
      </c>
      <c r="AQ51" s="41">
        <v>43893.0</v>
      </c>
      <c r="AR51" s="41">
        <v>43894.0</v>
      </c>
      <c r="AS51" s="41">
        <v>43895.0</v>
      </c>
      <c r="AT51" s="41">
        <v>43896.0</v>
      </c>
      <c r="AU51" s="41">
        <v>43897.0</v>
      </c>
      <c r="AV51" s="41">
        <v>43898.0</v>
      </c>
      <c r="AW51" s="41">
        <v>43899.0</v>
      </c>
      <c r="AX51" s="41">
        <v>43900.0</v>
      </c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</row>
    <row r="52">
      <c r="A52" s="59" t="s">
        <v>191</v>
      </c>
      <c r="B52" s="96">
        <f t="shared" ref="B52:AP52" si="16">B30</f>
        <v>0.03828828829</v>
      </c>
      <c r="C52" s="96">
        <f t="shared" si="16"/>
        <v>0.03828828829</v>
      </c>
      <c r="D52" s="96">
        <f t="shared" si="16"/>
        <v>0.04371584699</v>
      </c>
      <c r="E52" s="96">
        <f t="shared" si="16"/>
        <v>0.05256241787</v>
      </c>
      <c r="F52" s="96">
        <f t="shared" si="16"/>
        <v>0.04914933837</v>
      </c>
      <c r="G52" s="96">
        <f t="shared" si="16"/>
        <v>0.05340829234</v>
      </c>
      <c r="H52" s="96">
        <f t="shared" si="16"/>
        <v>0.03517163759</v>
      </c>
      <c r="I52" s="96">
        <f t="shared" si="16"/>
        <v>0.03517163759</v>
      </c>
      <c r="J52" s="96">
        <f t="shared" si="16"/>
        <v>0.03304099531</v>
      </c>
      <c r="K52" s="96">
        <f t="shared" si="16"/>
        <v>0.03513606614</v>
      </c>
      <c r="L52" s="96">
        <f t="shared" si="16"/>
        <v>0.03481056899</v>
      </c>
      <c r="M52" s="96">
        <f t="shared" si="16"/>
        <v>0.03131430616</v>
      </c>
      <c r="N52" s="96">
        <f t="shared" si="16"/>
        <v>0.03061677267</v>
      </c>
      <c r="O52" s="96">
        <f t="shared" si="16"/>
        <v>0.02872047008</v>
      </c>
      <c r="P52" s="96">
        <f t="shared" si="16"/>
        <v>0.02791762014</v>
      </c>
      <c r="Q52" s="96">
        <f t="shared" si="16"/>
        <v>0.02794862518</v>
      </c>
      <c r="R52" s="96">
        <f t="shared" si="16"/>
        <v>0.02801266381</v>
      </c>
      <c r="S52" s="96">
        <f t="shared" si="16"/>
        <v>0.02878228782</v>
      </c>
      <c r="T52" s="96">
        <f t="shared" si="16"/>
        <v>0.02939489049</v>
      </c>
      <c r="U52" s="96">
        <f t="shared" si="16"/>
        <v>0.03069843671</v>
      </c>
      <c r="V52" s="96">
        <f t="shared" si="16"/>
        <v>0.03200863154</v>
      </c>
      <c r="W52" s="96">
        <f t="shared" si="16"/>
        <v>0.03200863154</v>
      </c>
      <c r="X52" s="96">
        <f t="shared" si="16"/>
        <v>0.02717504045</v>
      </c>
      <c r="Y52" s="96">
        <f t="shared" si="16"/>
        <v>0.02678013454</v>
      </c>
      <c r="Z52" s="96">
        <f t="shared" si="16"/>
        <v>0.02837383776</v>
      </c>
      <c r="AA52" s="96">
        <f t="shared" si="16"/>
        <v>0.02914990891</v>
      </c>
      <c r="AB52" s="96">
        <f t="shared" si="16"/>
        <v>0.02982213406</v>
      </c>
      <c r="AC52" s="96">
        <f t="shared" si="16"/>
        <v>0.03114360754</v>
      </c>
      <c r="AD52" s="96">
        <f t="shared" si="16"/>
        <v>0.03270945173</v>
      </c>
      <c r="AE52" s="96">
        <f t="shared" si="16"/>
        <v>0.03433586368</v>
      </c>
      <c r="AF52" s="96">
        <f t="shared" si="16"/>
        <v>0.03421531391</v>
      </c>
      <c r="AG52" s="96">
        <f t="shared" si="16"/>
        <v>0.03660820174</v>
      </c>
      <c r="AH52" s="96">
        <f t="shared" si="16"/>
        <v>0.03660820174</v>
      </c>
      <c r="AI52" s="96">
        <f t="shared" si="16"/>
        <v>0.0388103349</v>
      </c>
      <c r="AJ52" s="96">
        <f t="shared" si="16"/>
        <v>0.03956101627</v>
      </c>
      <c r="AK52" s="96">
        <f t="shared" si="16"/>
        <v>0.04011536042</v>
      </c>
      <c r="AL52" s="96">
        <f t="shared" si="16"/>
        <v>0.04026160132</v>
      </c>
      <c r="AM52" s="96">
        <f t="shared" si="16"/>
        <v>0.04068938314</v>
      </c>
      <c r="AN52" s="96">
        <f t="shared" si="16"/>
        <v>0.04110828045</v>
      </c>
      <c r="AO52" s="96">
        <f t="shared" si="16"/>
        <v>0.04126623522</v>
      </c>
      <c r="AP52" s="96">
        <f t="shared" si="16"/>
        <v>0.04177160485</v>
      </c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</row>
    <row r="53">
      <c r="A53" s="59" t="s">
        <v>222</v>
      </c>
      <c r="B53" s="96">
        <f t="shared" ref="B53:AP53" si="17">B36</f>
        <v>0.3777777778</v>
      </c>
      <c r="C53" s="96">
        <f t="shared" si="17"/>
        <v>0.3777777778</v>
      </c>
      <c r="D53" s="96">
        <f t="shared" si="17"/>
        <v>0.4363636364</v>
      </c>
      <c r="E53" s="96">
        <f t="shared" si="17"/>
        <v>0.5555555556</v>
      </c>
      <c r="F53" s="96">
        <f t="shared" si="17"/>
        <v>0.5531914894</v>
      </c>
      <c r="G53" s="96">
        <f t="shared" si="17"/>
        <v>0.6280991736</v>
      </c>
      <c r="H53" s="96">
        <f t="shared" si="17"/>
        <v>0.6097560976</v>
      </c>
      <c r="I53" s="96">
        <f t="shared" si="17"/>
        <v>0.5868544601</v>
      </c>
      <c r="J53" s="96">
        <f t="shared" si="17"/>
        <v>0.6428571429</v>
      </c>
      <c r="K53" s="96">
        <f t="shared" si="17"/>
        <v>0.5913043478</v>
      </c>
      <c r="L53" s="96">
        <f t="shared" si="17"/>
        <v>0.5971223022</v>
      </c>
      <c r="M53" s="96">
        <f t="shared" si="17"/>
        <v>0.5426356589</v>
      </c>
      <c r="N53" s="96">
        <f t="shared" si="17"/>
        <v>0.5175</v>
      </c>
      <c r="O53" s="96">
        <f t="shared" si="17"/>
        <v>0.4785214785</v>
      </c>
      <c r="P53" s="96">
        <f t="shared" si="17"/>
        <v>0.4644670051</v>
      </c>
      <c r="Q53" s="96">
        <f t="shared" si="17"/>
        <v>0.4306620209</v>
      </c>
      <c r="R53" s="96">
        <f t="shared" si="17"/>
        <v>0.3853362734</v>
      </c>
      <c r="S53" s="96">
        <f t="shared" si="17"/>
        <v>0.351509689</v>
      </c>
      <c r="T53" s="96">
        <f t="shared" si="17"/>
        <v>0.3267066767</v>
      </c>
      <c r="U53" s="96">
        <f t="shared" si="17"/>
        <v>0.3047559449</v>
      </c>
      <c r="V53" s="96">
        <f t="shared" si="17"/>
        <v>0.2881035878</v>
      </c>
      <c r="W53" s="96">
        <f t="shared" si="17"/>
        <v>0.284496537</v>
      </c>
      <c r="X53" s="96">
        <f t="shared" si="17"/>
        <v>0.2746907108</v>
      </c>
      <c r="Y53" s="96">
        <f t="shared" si="17"/>
        <v>0.2338308458</v>
      </c>
      <c r="Z53" s="96">
        <f t="shared" si="17"/>
        <v>0.2210832525</v>
      </c>
      <c r="AA53" s="96">
        <f t="shared" si="17"/>
        <v>0.2034793041</v>
      </c>
      <c r="AB53" s="96">
        <f t="shared" si="17"/>
        <v>0.1853693918</v>
      </c>
      <c r="AC53" s="96">
        <f t="shared" si="17"/>
        <v>0.173861888</v>
      </c>
      <c r="AD53" s="96">
        <f t="shared" si="17"/>
        <v>0.1640789261</v>
      </c>
      <c r="AE53" s="96">
        <f t="shared" si="17"/>
        <v>0.1538903244</v>
      </c>
      <c r="AF53" s="96">
        <f t="shared" si="17"/>
        <v>0.1528698752</v>
      </c>
      <c r="AG53" s="96">
        <f t="shared" si="17"/>
        <v>0.1329555115</v>
      </c>
      <c r="AH53" s="96">
        <f t="shared" si="17"/>
        <v>0.1326247951</v>
      </c>
      <c r="AI53" s="96">
        <f t="shared" si="17"/>
        <v>0.1296575378</v>
      </c>
      <c r="AJ53" s="96">
        <f t="shared" si="17"/>
        <v>0.1190210829</v>
      </c>
      <c r="AK53" s="96">
        <f t="shared" si="17"/>
        <v>0.1108802578</v>
      </c>
      <c r="AL53" s="96">
        <f t="shared" si="17"/>
        <v>0.1014832462</v>
      </c>
      <c r="AM53" s="96">
        <f t="shared" si="17"/>
        <v>0.09221248066</v>
      </c>
      <c r="AN53" s="96">
        <f t="shared" si="17"/>
        <v>0.08597099622</v>
      </c>
      <c r="AO53" s="96">
        <f t="shared" si="17"/>
        <v>0.08050266787</v>
      </c>
      <c r="AP53" s="96">
        <f t="shared" si="17"/>
        <v>0.076299099</v>
      </c>
      <c r="AY53" s="62"/>
      <c r="AZ53" s="60"/>
      <c r="BB53" s="59"/>
      <c r="BC53" s="59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</row>
    <row r="54">
      <c r="A54" s="59"/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2">
        <f t="shared" ref="AP54:AP55" si="19">AP52</f>
        <v>0.04177160485</v>
      </c>
      <c r="AQ54" s="62">
        <f>AP52*$AQ$58</f>
        <v>0.0425226715</v>
      </c>
      <c r="AR54" s="62">
        <f t="shared" ref="AR54:AW54" si="18">AQ54*$AQ$58</f>
        <v>0.04328724258</v>
      </c>
      <c r="AS54" s="62">
        <f t="shared" si="18"/>
        <v>0.04406556088</v>
      </c>
      <c r="AT54" s="62">
        <f t="shared" si="18"/>
        <v>0.04485787359</v>
      </c>
      <c r="AU54" s="62">
        <f t="shared" si="18"/>
        <v>0.04566443234</v>
      </c>
      <c r="AV54" s="62">
        <f t="shared" si="18"/>
        <v>0.04648549326</v>
      </c>
      <c r="AW54" s="62">
        <f t="shared" si="18"/>
        <v>0.04732131712</v>
      </c>
      <c r="AX54" s="62"/>
      <c r="AY54" s="60"/>
      <c r="AZ54" s="60"/>
      <c r="BB54" s="59"/>
      <c r="BC54" s="59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</row>
    <row r="55">
      <c r="A55" s="59"/>
      <c r="B55" s="59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P55" s="62">
        <f t="shared" si="19"/>
        <v>0.076299099</v>
      </c>
      <c r="AQ55" s="62">
        <f>AP53*$AQ$59</f>
        <v>0.07158468947</v>
      </c>
      <c r="AR55" s="62">
        <f t="shared" ref="AR55:AW55" si="20">AQ55*$AQ$59</f>
        <v>0.06716157639</v>
      </c>
      <c r="AS55" s="62">
        <f t="shared" si="20"/>
        <v>0.06301176099</v>
      </c>
      <c r="AT55" s="62">
        <f t="shared" si="20"/>
        <v>0.0591183566</v>
      </c>
      <c r="AU55" s="62">
        <f t="shared" si="20"/>
        <v>0.05546551997</v>
      </c>
      <c r="AV55" s="62">
        <f t="shared" si="20"/>
        <v>0.05203838676</v>
      </c>
      <c r="AW55" s="62">
        <f t="shared" si="20"/>
        <v>0.04882301109</v>
      </c>
      <c r="AX55" s="62"/>
      <c r="AY55" s="60"/>
      <c r="AZ55" s="60"/>
      <c r="BB55" s="59"/>
      <c r="BC55" s="59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</row>
    <row r="56"/>
    <row r="57">
      <c r="AE57" s="7" t="s">
        <v>283</v>
      </c>
      <c r="AQ57" s="2" t="s">
        <v>284</v>
      </c>
    </row>
    <row r="58">
      <c r="AE58" s="99" t="s">
        <v>191</v>
      </c>
      <c r="AF58" s="60">
        <f t="shared" ref="AF58:AP58" si="21">AF52/AE52</f>
        <v>0.9964891003</v>
      </c>
      <c r="AG58" s="60">
        <f t="shared" si="21"/>
        <v>1.069936165</v>
      </c>
      <c r="AH58" s="60">
        <f t="shared" si="21"/>
        <v>1</v>
      </c>
      <c r="AI58" s="60">
        <f t="shared" si="21"/>
        <v>1.060154093</v>
      </c>
      <c r="AJ58" s="60">
        <f t="shared" si="21"/>
        <v>1.019342306</v>
      </c>
      <c r="AK58" s="60">
        <f t="shared" si="21"/>
        <v>1.014012384</v>
      </c>
      <c r="AL58" s="60">
        <f t="shared" si="21"/>
        <v>1.003645509</v>
      </c>
      <c r="AM58" s="60">
        <f t="shared" si="21"/>
        <v>1.010625057</v>
      </c>
      <c r="AN58" s="60">
        <f t="shared" si="21"/>
        <v>1.010295003</v>
      </c>
      <c r="AO58" s="60">
        <f t="shared" si="21"/>
        <v>1.003842408</v>
      </c>
      <c r="AP58" s="60">
        <f t="shared" si="21"/>
        <v>1.012246565</v>
      </c>
      <c r="AQ58" s="100">
        <f t="shared" ref="AQ58:AQ59" si="23">PRODUCT(AF58:AP58)^(1/11)</f>
        <v>1.017980316</v>
      </c>
    </row>
    <row r="59">
      <c r="AE59" s="99" t="s">
        <v>222</v>
      </c>
      <c r="AF59" s="60">
        <f t="shared" ref="AF59:AP59" si="22">AF53/AE53</f>
        <v>0.993368984</v>
      </c>
      <c r="AG59" s="60">
        <f t="shared" si="22"/>
        <v>0.8697299666</v>
      </c>
      <c r="AH59" s="60">
        <f t="shared" si="22"/>
        <v>0.9975125784</v>
      </c>
      <c r="AI59" s="60">
        <f t="shared" si="22"/>
        <v>0.9776266779</v>
      </c>
      <c r="AJ59" s="60">
        <f t="shared" si="22"/>
        <v>0.9179650096</v>
      </c>
      <c r="AK59" s="60">
        <f t="shared" si="22"/>
        <v>0.9316018227</v>
      </c>
      <c r="AL59" s="60">
        <f t="shared" si="22"/>
        <v>0.9152508142</v>
      </c>
      <c r="AM59" s="60">
        <f t="shared" si="22"/>
        <v>0.9086473293</v>
      </c>
      <c r="AN59" s="60">
        <f t="shared" si="22"/>
        <v>0.9323141033</v>
      </c>
      <c r="AO59" s="60">
        <f t="shared" si="22"/>
        <v>0.9363933351</v>
      </c>
      <c r="AP59" s="60">
        <f t="shared" si="22"/>
        <v>0.9477834837</v>
      </c>
      <c r="AQ59" s="100">
        <f t="shared" si="23"/>
        <v>0.9382114652</v>
      </c>
    </row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21.0"/>
    <col customWidth="1" min="3" max="11" width="18.14"/>
    <col customWidth="1" min="12" max="20" width="16.86"/>
    <col customWidth="1" min="21" max="40" width="18.14"/>
    <col customWidth="1" min="41" max="44" width="16.86"/>
    <col customWidth="1" min="45" max="47" width="13.57"/>
    <col customWidth="1" min="48" max="48" width="17.29"/>
    <col customWidth="1" min="49" max="91" width="13.57"/>
  </cols>
  <sheetData>
    <row r="1">
      <c r="A1" s="68"/>
    </row>
    <row r="2">
      <c r="B2" s="69">
        <v>0.0</v>
      </c>
      <c r="C2" s="69">
        <v>1.0</v>
      </c>
      <c r="D2" s="69">
        <v>2.0</v>
      </c>
      <c r="E2" s="69">
        <v>3.0</v>
      </c>
      <c r="F2" s="69">
        <v>4.0</v>
      </c>
      <c r="G2" s="69">
        <v>5.0</v>
      </c>
      <c r="H2" s="69">
        <v>6.0</v>
      </c>
      <c r="I2" s="69">
        <v>7.0</v>
      </c>
      <c r="J2" s="69">
        <v>8.0</v>
      </c>
      <c r="K2" s="69">
        <v>9.0</v>
      </c>
      <c r="L2" s="69">
        <v>10.0</v>
      </c>
      <c r="M2" s="69">
        <v>11.0</v>
      </c>
      <c r="N2" s="69">
        <v>12.0</v>
      </c>
      <c r="O2" s="69">
        <v>13.0</v>
      </c>
      <c r="P2" s="69">
        <v>14.0</v>
      </c>
      <c r="Q2" s="69">
        <v>15.0</v>
      </c>
      <c r="R2" s="69">
        <v>16.0</v>
      </c>
      <c r="S2" s="69">
        <v>17.0</v>
      </c>
      <c r="T2" s="69">
        <v>18.0</v>
      </c>
      <c r="U2" s="69">
        <v>19.0</v>
      </c>
      <c r="V2" s="69">
        <v>20.0</v>
      </c>
      <c r="W2" s="69">
        <v>21.0</v>
      </c>
      <c r="X2" s="69">
        <v>22.0</v>
      </c>
      <c r="Y2" s="69">
        <v>23.0</v>
      </c>
      <c r="Z2" s="69">
        <v>24.0</v>
      </c>
      <c r="AA2" s="69">
        <v>25.0</v>
      </c>
      <c r="AB2" s="69">
        <v>26.0</v>
      </c>
      <c r="AC2" s="69">
        <v>27.0</v>
      </c>
      <c r="AD2" s="69">
        <v>28.0</v>
      </c>
      <c r="AE2" s="69">
        <v>29.0</v>
      </c>
      <c r="AF2" s="69">
        <v>30.0</v>
      </c>
      <c r="AG2" s="69">
        <v>31.0</v>
      </c>
    </row>
    <row r="3">
      <c r="A3" s="59" t="s">
        <v>91</v>
      </c>
      <c r="B3" s="38">
        <f>B21</f>
        <v>12</v>
      </c>
      <c r="C3" s="74">
        <f t="shared" ref="C3:S3" si="1">C36*B3</f>
        <v>26.00021547</v>
      </c>
      <c r="D3" s="74">
        <f t="shared" si="1"/>
        <v>42.79309974</v>
      </c>
      <c r="E3" s="74">
        <f t="shared" si="1"/>
        <v>64.28700957</v>
      </c>
      <c r="F3" s="74">
        <f t="shared" si="1"/>
        <v>103.4380273</v>
      </c>
      <c r="G3" s="74">
        <f t="shared" si="1"/>
        <v>147.7299164</v>
      </c>
      <c r="H3" s="74">
        <f t="shared" si="1"/>
        <v>214.6702037</v>
      </c>
      <c r="I3" s="74">
        <f t="shared" si="1"/>
        <v>309.9364605</v>
      </c>
      <c r="J3" s="74">
        <f t="shared" si="1"/>
        <v>383.0514886</v>
      </c>
      <c r="K3" s="74">
        <f t="shared" si="1"/>
        <v>474.8087201</v>
      </c>
      <c r="L3" s="74">
        <f t="shared" si="1"/>
        <v>623.6531114</v>
      </c>
      <c r="M3" s="74">
        <f t="shared" si="1"/>
        <v>806.5178113</v>
      </c>
      <c r="N3" s="74">
        <f t="shared" si="1"/>
        <v>1018.862065</v>
      </c>
      <c r="O3" s="74">
        <f t="shared" si="1"/>
        <v>1256.128918</v>
      </c>
      <c r="P3" s="74">
        <f t="shared" si="1"/>
        <v>1372.968846</v>
      </c>
      <c r="Q3" s="74">
        <f t="shared" si="1"/>
        <v>1507.551503</v>
      </c>
      <c r="R3" s="74">
        <f t="shared" si="1"/>
        <v>2019.416293</v>
      </c>
      <c r="S3" s="74">
        <f t="shared" si="1"/>
        <v>2479.815642</v>
      </c>
    </row>
    <row r="4">
      <c r="A4" s="68"/>
      <c r="S4" s="77">
        <f>S3</f>
        <v>2479.815642</v>
      </c>
      <c r="T4" s="78">
        <f>S3*$T$36</f>
        <v>2998.394197</v>
      </c>
      <c r="U4" s="78">
        <f t="shared" ref="U4:AG4" si="2">T4*$T$36</f>
        <v>3625.417797</v>
      </c>
      <c r="V4" s="78">
        <f t="shared" si="2"/>
        <v>4383.564447</v>
      </c>
      <c r="W4" s="78">
        <f t="shared" si="2"/>
        <v>5300.254574</v>
      </c>
      <c r="X4" s="78">
        <f t="shared" si="2"/>
        <v>6408.642759</v>
      </c>
      <c r="Y4" s="78">
        <f t="shared" si="2"/>
        <v>7748.816861</v>
      </c>
      <c r="Z4" s="78">
        <f t="shared" si="2"/>
        <v>9369.247905</v>
      </c>
      <c r="AA4" s="78">
        <f t="shared" si="2"/>
        <v>11328.54317</v>
      </c>
      <c r="AB4" s="78">
        <f t="shared" si="2"/>
        <v>13697.56587</v>
      </c>
      <c r="AC4" s="78">
        <f t="shared" si="2"/>
        <v>16561.99812</v>
      </c>
      <c r="AD4" s="78">
        <f t="shared" si="2"/>
        <v>20025.43988</v>
      </c>
      <c r="AE4" s="78">
        <f t="shared" si="2"/>
        <v>24213.15589</v>
      </c>
      <c r="AF4" s="78">
        <f t="shared" si="2"/>
        <v>29276.60625</v>
      </c>
      <c r="AG4" s="78">
        <f t="shared" si="2"/>
        <v>35398.92434</v>
      </c>
    </row>
    <row r="5">
      <c r="A5" s="68"/>
    </row>
    <row r="6">
      <c r="A6" s="68"/>
    </row>
    <row r="7">
      <c r="A7" s="68"/>
    </row>
    <row r="8">
      <c r="A8" s="59" t="s">
        <v>57</v>
      </c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</row>
    <row r="9">
      <c r="A9" s="69" t="s">
        <v>59</v>
      </c>
      <c r="B9" s="69">
        <v>0.0</v>
      </c>
      <c r="C9" s="69">
        <v>1.0</v>
      </c>
      <c r="D9" s="69">
        <v>2.0</v>
      </c>
      <c r="E9" s="69">
        <v>3.0</v>
      </c>
      <c r="F9" s="69">
        <v>4.0</v>
      </c>
      <c r="G9" s="69">
        <v>5.0</v>
      </c>
      <c r="H9" s="69">
        <v>6.0</v>
      </c>
      <c r="I9" s="69">
        <v>7.0</v>
      </c>
      <c r="J9" s="69">
        <v>8.0</v>
      </c>
      <c r="K9" s="69">
        <v>9.0</v>
      </c>
      <c r="L9" s="69">
        <v>10.0</v>
      </c>
      <c r="M9" s="69">
        <v>11.0</v>
      </c>
      <c r="N9" s="69">
        <v>12.0</v>
      </c>
      <c r="O9" s="69">
        <v>13.0</v>
      </c>
      <c r="P9" s="69">
        <v>14.0</v>
      </c>
      <c r="Q9" s="69">
        <v>15.0</v>
      </c>
      <c r="R9" s="69">
        <v>16.0</v>
      </c>
      <c r="S9" s="69">
        <v>17.0</v>
      </c>
    </row>
    <row r="10">
      <c r="A10" s="59" t="s">
        <v>82</v>
      </c>
      <c r="B10" s="38">
        <v>29.0</v>
      </c>
      <c r="C10" s="38">
        <v>30.0</v>
      </c>
      <c r="D10" s="38">
        <v>31.0</v>
      </c>
      <c r="E10" s="38">
        <v>31.0</v>
      </c>
      <c r="F10" s="38">
        <v>104.0</v>
      </c>
      <c r="G10" s="38">
        <v>204.0</v>
      </c>
      <c r="H10" s="38">
        <v>433.0</v>
      </c>
      <c r="I10" s="38">
        <v>602.0</v>
      </c>
      <c r="J10" s="38">
        <v>833.0</v>
      </c>
      <c r="K10" s="38">
        <v>977.0</v>
      </c>
      <c r="L10" s="38">
        <v>1261.0</v>
      </c>
      <c r="M10" s="38">
        <v>1766.0</v>
      </c>
      <c r="N10" s="38">
        <v>2337.0</v>
      </c>
      <c r="O10" s="38">
        <v>3150.0</v>
      </c>
      <c r="P10" s="38">
        <v>3736.0</v>
      </c>
      <c r="Q10" s="38">
        <v>4335.0</v>
      </c>
      <c r="R10" s="38">
        <v>5186.0</v>
      </c>
      <c r="S10" s="38">
        <v>5621.0</v>
      </c>
    </row>
    <row r="11">
      <c r="A11" s="59" t="s">
        <v>85</v>
      </c>
      <c r="B11" s="38">
        <v>3.0</v>
      </c>
      <c r="C11" s="38">
        <v>20.0</v>
      </c>
      <c r="D11" s="38">
        <v>62.0</v>
      </c>
      <c r="E11" s="38">
        <v>155.0</v>
      </c>
      <c r="F11" s="38">
        <v>229.0</v>
      </c>
      <c r="G11" s="38">
        <v>322.0</v>
      </c>
      <c r="H11" s="38">
        <v>453.0</v>
      </c>
      <c r="I11" s="38">
        <v>655.0</v>
      </c>
      <c r="J11" s="38">
        <v>888.0</v>
      </c>
      <c r="K11" s="38">
        <v>1128.0</v>
      </c>
      <c r="L11" s="38">
        <v>1694.0</v>
      </c>
      <c r="M11" s="38">
        <v>2036.0</v>
      </c>
      <c r="N11" s="38">
        <v>2502.0</v>
      </c>
      <c r="O11" s="38">
        <v>3089.0</v>
      </c>
    </row>
    <row r="12">
      <c r="A12" s="59" t="s">
        <v>89</v>
      </c>
      <c r="B12" s="38">
        <v>5.0</v>
      </c>
      <c r="C12" s="38">
        <v>18.0</v>
      </c>
      <c r="D12" s="38">
        <v>28.0</v>
      </c>
      <c r="E12" s="38">
        <v>43.0</v>
      </c>
      <c r="F12" s="38">
        <v>61.0</v>
      </c>
      <c r="G12" s="38">
        <v>95.0</v>
      </c>
      <c r="H12" s="38">
        <v>139.0</v>
      </c>
      <c r="I12" s="38">
        <v>245.0</v>
      </c>
      <c r="J12" s="38">
        <v>388.0</v>
      </c>
      <c r="K12" s="38">
        <v>593.0</v>
      </c>
      <c r="L12" s="38">
        <v>978.0</v>
      </c>
      <c r="M12" s="38">
        <v>1501.0</v>
      </c>
      <c r="N12" s="38">
        <v>2336.0</v>
      </c>
      <c r="O12" s="38">
        <v>2922.0</v>
      </c>
    </row>
    <row r="13">
      <c r="A13" s="59" t="s">
        <v>101</v>
      </c>
      <c r="B13" s="38">
        <v>11.0</v>
      </c>
      <c r="C13" s="38">
        <v>15.0</v>
      </c>
      <c r="D13" s="38">
        <v>20.0</v>
      </c>
      <c r="E13" s="38">
        <v>20.0</v>
      </c>
      <c r="F13" s="38">
        <v>20.0</v>
      </c>
      <c r="G13" s="38">
        <v>22.0</v>
      </c>
      <c r="H13" s="38">
        <v>22.0</v>
      </c>
      <c r="I13" s="38">
        <v>45.0</v>
      </c>
      <c r="J13" s="38">
        <v>25.0</v>
      </c>
      <c r="K13" s="38">
        <v>25.0</v>
      </c>
      <c r="L13" s="38">
        <v>26.0</v>
      </c>
      <c r="M13" s="38">
        <v>26.0</v>
      </c>
      <c r="N13" s="38">
        <v>26.0</v>
      </c>
      <c r="O13" s="38">
        <v>28.0</v>
      </c>
      <c r="P13" s="38">
        <v>28.0</v>
      </c>
      <c r="Q13" s="38">
        <v>29.0</v>
      </c>
      <c r="R13" s="38">
        <v>43.0</v>
      </c>
      <c r="S13" s="38">
        <v>59.0</v>
      </c>
    </row>
    <row r="14">
      <c r="A14" s="59" t="s">
        <v>102</v>
      </c>
      <c r="B14" s="38">
        <v>14.0</v>
      </c>
      <c r="C14" s="38">
        <v>18.0</v>
      </c>
      <c r="D14" s="38">
        <v>38.0</v>
      </c>
      <c r="E14" s="38">
        <v>57.0</v>
      </c>
      <c r="F14" s="38">
        <v>100.0</v>
      </c>
      <c r="G14" s="38">
        <v>130.0</v>
      </c>
      <c r="H14" s="38">
        <v>191.0</v>
      </c>
      <c r="I14" s="38">
        <v>204.0</v>
      </c>
      <c r="J14" s="38">
        <v>285.0</v>
      </c>
    </row>
    <row r="15">
      <c r="A15" s="59" t="s">
        <v>104</v>
      </c>
      <c r="B15" s="38">
        <v>16.0</v>
      </c>
      <c r="C15" s="38">
        <v>17.0</v>
      </c>
      <c r="D15" s="38">
        <v>27.0</v>
      </c>
      <c r="E15" s="38">
        <v>46.0</v>
      </c>
      <c r="F15" s="38">
        <v>48.0</v>
      </c>
      <c r="G15" s="38">
        <v>79.0</v>
      </c>
      <c r="H15" s="38">
        <v>130.0</v>
      </c>
      <c r="I15" s="38">
        <v>159.0</v>
      </c>
      <c r="J15" s="38">
        <v>196.0</v>
      </c>
      <c r="K15" s="38">
        <v>262.0</v>
      </c>
    </row>
    <row r="16">
      <c r="A16" s="59" t="s">
        <v>106</v>
      </c>
      <c r="B16" s="38">
        <v>6.0</v>
      </c>
      <c r="C16" s="38">
        <v>13.0</v>
      </c>
      <c r="D16" s="38">
        <v>15.0</v>
      </c>
      <c r="E16" s="38">
        <v>32.0</v>
      </c>
      <c r="F16" s="38">
        <v>45.0</v>
      </c>
      <c r="G16" s="38">
        <v>84.0</v>
      </c>
      <c r="H16" s="38">
        <v>120.0</v>
      </c>
      <c r="I16" s="38">
        <v>165.0</v>
      </c>
      <c r="J16" s="38">
        <v>222.0</v>
      </c>
    </row>
    <row r="17">
      <c r="A17" s="59" t="s">
        <v>107</v>
      </c>
      <c r="B17" s="38">
        <v>15.0</v>
      </c>
      <c r="C17" s="38">
        <v>35.0</v>
      </c>
      <c r="D17" s="38">
        <v>35.0</v>
      </c>
      <c r="E17" s="38">
        <v>35.0</v>
      </c>
      <c r="F17" s="38">
        <v>53.0</v>
      </c>
      <c r="G17" s="38">
        <v>53.0</v>
      </c>
      <c r="H17" s="38">
        <v>59.0</v>
      </c>
      <c r="I17" s="38">
        <v>60.0</v>
      </c>
      <c r="J17" s="38">
        <v>62.0</v>
      </c>
      <c r="K17" s="38">
        <v>70.0</v>
      </c>
      <c r="L17" s="38">
        <v>76.0</v>
      </c>
      <c r="M17" s="38">
        <v>101.0</v>
      </c>
      <c r="N17" s="38">
        <v>122.0</v>
      </c>
      <c r="O17" s="38">
        <v>153.0</v>
      </c>
    </row>
    <row r="18">
      <c r="A18" s="59" t="s">
        <v>110</v>
      </c>
      <c r="B18" s="38">
        <v>8.0</v>
      </c>
      <c r="C18" s="38">
        <v>8.0</v>
      </c>
      <c r="D18" s="38">
        <v>18.0</v>
      </c>
      <c r="E18" s="38">
        <v>27.0</v>
      </c>
      <c r="F18" s="38">
        <v>42.0</v>
      </c>
      <c r="G18" s="38">
        <v>56.0</v>
      </c>
      <c r="H18" s="38">
        <v>90.0</v>
      </c>
    </row>
    <row r="19">
      <c r="A19" s="59" t="s">
        <v>111</v>
      </c>
      <c r="B19" s="38">
        <v>13.0</v>
      </c>
      <c r="C19" s="38">
        <v>15.0</v>
      </c>
      <c r="D19" s="38">
        <v>20.0</v>
      </c>
      <c r="E19" s="38">
        <v>23.0</v>
      </c>
      <c r="F19" s="38">
        <v>36.0</v>
      </c>
      <c r="G19" s="38">
        <v>40.0</v>
      </c>
      <c r="H19" s="38">
        <v>51.0</v>
      </c>
      <c r="I19" s="38">
        <v>85.0</v>
      </c>
    </row>
    <row r="20">
      <c r="A20" s="59"/>
    </row>
    <row r="21">
      <c r="A21" s="59"/>
      <c r="B21" s="38">
        <f>AVERAGE(B10:B19)</f>
        <v>12</v>
      </c>
    </row>
    <row r="22">
      <c r="A22" s="59"/>
    </row>
    <row r="23"/>
    <row r="24">
      <c r="A24" s="59" t="s">
        <v>115</v>
      </c>
    </row>
    <row r="25">
      <c r="A25" s="69" t="s">
        <v>59</v>
      </c>
      <c r="B25" s="69">
        <v>0.0</v>
      </c>
      <c r="C25" s="69">
        <v>1.0</v>
      </c>
      <c r="D25" s="69">
        <v>2.0</v>
      </c>
      <c r="E25" s="69">
        <v>3.0</v>
      </c>
      <c r="F25" s="69">
        <v>4.0</v>
      </c>
      <c r="G25" s="69">
        <v>5.0</v>
      </c>
      <c r="H25" s="69">
        <v>6.0</v>
      </c>
      <c r="I25" s="69">
        <v>7.0</v>
      </c>
      <c r="J25" s="69">
        <v>8.0</v>
      </c>
      <c r="K25" s="69">
        <v>9.0</v>
      </c>
      <c r="L25" s="69">
        <v>10.0</v>
      </c>
      <c r="M25" s="69">
        <v>11.0</v>
      </c>
      <c r="N25" s="69">
        <v>12.0</v>
      </c>
      <c r="O25" s="69">
        <v>13.0</v>
      </c>
      <c r="P25" s="69">
        <v>14.0</v>
      </c>
      <c r="Q25" s="69">
        <v>15.0</v>
      </c>
      <c r="R25" s="69">
        <v>16.0</v>
      </c>
      <c r="S25" s="69">
        <v>17.0</v>
      </c>
    </row>
    <row r="26">
      <c r="A26" s="59" t="s">
        <v>82</v>
      </c>
      <c r="C26" s="60">
        <f t="shared" ref="C26:S26" si="3">C10/B10</f>
        <v>1.034482759</v>
      </c>
      <c r="D26" s="60">
        <f t="shared" si="3"/>
        <v>1.033333333</v>
      </c>
      <c r="E26" s="60">
        <f t="shared" si="3"/>
        <v>1</v>
      </c>
      <c r="F26" s="60">
        <f t="shared" si="3"/>
        <v>3.35483871</v>
      </c>
      <c r="G26" s="60">
        <f t="shared" si="3"/>
        <v>1.961538462</v>
      </c>
      <c r="H26" s="60">
        <f t="shared" si="3"/>
        <v>2.12254902</v>
      </c>
      <c r="I26" s="60">
        <f t="shared" si="3"/>
        <v>1.390300231</v>
      </c>
      <c r="J26" s="60">
        <f t="shared" si="3"/>
        <v>1.38372093</v>
      </c>
      <c r="K26" s="60">
        <f t="shared" si="3"/>
        <v>1.172869148</v>
      </c>
      <c r="L26" s="60">
        <f t="shared" si="3"/>
        <v>1.290685773</v>
      </c>
      <c r="M26" s="60">
        <f t="shared" si="3"/>
        <v>1.400475813</v>
      </c>
      <c r="N26" s="60">
        <f t="shared" si="3"/>
        <v>1.323329558</v>
      </c>
      <c r="O26" s="60">
        <f t="shared" si="3"/>
        <v>1.3478819</v>
      </c>
      <c r="P26" s="60">
        <f t="shared" si="3"/>
        <v>1.186031746</v>
      </c>
      <c r="Q26" s="60">
        <f t="shared" si="3"/>
        <v>1.160331906</v>
      </c>
      <c r="R26" s="60">
        <f t="shared" si="3"/>
        <v>1.196309112</v>
      </c>
      <c r="S26" s="60">
        <f t="shared" si="3"/>
        <v>1.083879676</v>
      </c>
    </row>
    <row r="27">
      <c r="A27" s="59" t="s">
        <v>85</v>
      </c>
      <c r="C27" s="60">
        <f t="shared" ref="C27:O27" si="4">C11/B11</f>
        <v>6.666666667</v>
      </c>
      <c r="D27" s="60">
        <f t="shared" si="4"/>
        <v>3.1</v>
      </c>
      <c r="E27" s="60">
        <f t="shared" si="4"/>
        <v>2.5</v>
      </c>
      <c r="F27" s="60">
        <f t="shared" si="4"/>
        <v>1.477419355</v>
      </c>
      <c r="G27" s="60">
        <f t="shared" si="4"/>
        <v>1.406113537</v>
      </c>
      <c r="H27" s="60">
        <f t="shared" si="4"/>
        <v>1.406832298</v>
      </c>
      <c r="I27" s="60">
        <f t="shared" si="4"/>
        <v>1.445916115</v>
      </c>
      <c r="J27" s="60">
        <f t="shared" si="4"/>
        <v>1.355725191</v>
      </c>
      <c r="K27" s="60">
        <f t="shared" si="4"/>
        <v>1.27027027</v>
      </c>
      <c r="L27" s="60">
        <f t="shared" si="4"/>
        <v>1.50177305</v>
      </c>
      <c r="M27" s="60">
        <f t="shared" si="4"/>
        <v>1.20188902</v>
      </c>
      <c r="N27" s="60">
        <f t="shared" si="4"/>
        <v>1.228880157</v>
      </c>
      <c r="O27" s="60">
        <f t="shared" si="4"/>
        <v>1.23461231</v>
      </c>
    </row>
    <row r="28">
      <c r="A28" s="59" t="s">
        <v>89</v>
      </c>
      <c r="C28" s="60">
        <f t="shared" ref="C28:O28" si="5">C12/B12</f>
        <v>3.6</v>
      </c>
      <c r="D28" s="60">
        <f t="shared" si="5"/>
        <v>1.555555556</v>
      </c>
      <c r="E28" s="60">
        <f t="shared" si="5"/>
        <v>1.535714286</v>
      </c>
      <c r="F28" s="60">
        <f t="shared" si="5"/>
        <v>1.418604651</v>
      </c>
      <c r="G28" s="60">
        <f t="shared" si="5"/>
        <v>1.557377049</v>
      </c>
      <c r="H28" s="60">
        <f t="shared" si="5"/>
        <v>1.463157895</v>
      </c>
      <c r="I28" s="60">
        <f t="shared" si="5"/>
        <v>1.762589928</v>
      </c>
      <c r="J28" s="60">
        <f t="shared" si="5"/>
        <v>1.583673469</v>
      </c>
      <c r="K28" s="60">
        <f t="shared" si="5"/>
        <v>1.528350515</v>
      </c>
      <c r="L28" s="60">
        <f t="shared" si="5"/>
        <v>1.649241147</v>
      </c>
      <c r="M28" s="60">
        <f t="shared" si="5"/>
        <v>1.534764826</v>
      </c>
      <c r="N28" s="60">
        <f t="shared" si="5"/>
        <v>1.556295803</v>
      </c>
      <c r="O28" s="60">
        <f t="shared" si="5"/>
        <v>1.250856164</v>
      </c>
    </row>
    <row r="29">
      <c r="A29" s="59" t="s">
        <v>101</v>
      </c>
      <c r="C29" s="60">
        <f t="shared" ref="C29:S29" si="6">C13/B13</f>
        <v>1.363636364</v>
      </c>
      <c r="D29" s="60">
        <f t="shared" si="6"/>
        <v>1.333333333</v>
      </c>
      <c r="E29" s="60">
        <f t="shared" si="6"/>
        <v>1</v>
      </c>
      <c r="F29" s="60">
        <f t="shared" si="6"/>
        <v>1</v>
      </c>
      <c r="G29" s="60">
        <f t="shared" si="6"/>
        <v>1.1</v>
      </c>
      <c r="H29" s="60">
        <f t="shared" si="6"/>
        <v>1</v>
      </c>
      <c r="I29" s="60">
        <f t="shared" si="6"/>
        <v>2.045454545</v>
      </c>
      <c r="J29" s="60">
        <f t="shared" si="6"/>
        <v>0.5555555556</v>
      </c>
      <c r="K29" s="60">
        <f t="shared" si="6"/>
        <v>1</v>
      </c>
      <c r="L29" s="60">
        <f t="shared" si="6"/>
        <v>1.04</v>
      </c>
      <c r="M29" s="60">
        <f t="shared" si="6"/>
        <v>1</v>
      </c>
      <c r="N29" s="60">
        <f t="shared" si="6"/>
        <v>1</v>
      </c>
      <c r="O29" s="60">
        <f t="shared" si="6"/>
        <v>1.076923077</v>
      </c>
      <c r="P29" s="60">
        <f t="shared" si="6"/>
        <v>1</v>
      </c>
      <c r="Q29" s="60">
        <f t="shared" si="6"/>
        <v>1.035714286</v>
      </c>
      <c r="R29" s="60">
        <f t="shared" si="6"/>
        <v>1.482758621</v>
      </c>
      <c r="S29" s="60">
        <f t="shared" si="6"/>
        <v>1.372093023</v>
      </c>
    </row>
    <row r="30">
      <c r="A30" s="59" t="s">
        <v>102</v>
      </c>
      <c r="C30" s="60">
        <f t="shared" ref="C30:J30" si="7">C14/B14</f>
        <v>1.285714286</v>
      </c>
      <c r="D30" s="60">
        <f t="shared" si="7"/>
        <v>2.111111111</v>
      </c>
      <c r="E30" s="60">
        <f t="shared" si="7"/>
        <v>1.5</v>
      </c>
      <c r="F30" s="60">
        <f t="shared" si="7"/>
        <v>1.754385965</v>
      </c>
      <c r="G30" s="60">
        <f t="shared" si="7"/>
        <v>1.3</v>
      </c>
      <c r="H30" s="60">
        <f t="shared" si="7"/>
        <v>1.469230769</v>
      </c>
      <c r="I30" s="60">
        <f t="shared" si="7"/>
        <v>1.068062827</v>
      </c>
      <c r="J30" s="60">
        <f t="shared" si="7"/>
        <v>1.397058824</v>
      </c>
    </row>
    <row r="31">
      <c r="A31" s="59" t="s">
        <v>104</v>
      </c>
      <c r="C31" s="60">
        <f t="shared" ref="C31:K31" si="8">C15/B15</f>
        <v>1.0625</v>
      </c>
      <c r="D31" s="60">
        <f t="shared" si="8"/>
        <v>1.588235294</v>
      </c>
      <c r="E31" s="60">
        <f t="shared" si="8"/>
        <v>1.703703704</v>
      </c>
      <c r="F31" s="60">
        <f t="shared" si="8"/>
        <v>1.043478261</v>
      </c>
      <c r="G31" s="60">
        <f t="shared" si="8"/>
        <v>1.645833333</v>
      </c>
      <c r="H31" s="60">
        <f t="shared" si="8"/>
        <v>1.64556962</v>
      </c>
      <c r="I31" s="60">
        <f t="shared" si="8"/>
        <v>1.223076923</v>
      </c>
      <c r="J31" s="60">
        <f t="shared" si="8"/>
        <v>1.232704403</v>
      </c>
      <c r="K31" s="60">
        <f t="shared" si="8"/>
        <v>1.336734694</v>
      </c>
    </row>
    <row r="32">
      <c r="A32" s="59" t="s">
        <v>106</v>
      </c>
      <c r="C32" s="60">
        <f t="shared" ref="C32:J32" si="9">C16/B16</f>
        <v>2.166666667</v>
      </c>
      <c r="D32" s="60">
        <f t="shared" si="9"/>
        <v>1.153846154</v>
      </c>
      <c r="E32" s="60">
        <f t="shared" si="9"/>
        <v>2.133333333</v>
      </c>
      <c r="F32" s="60">
        <f t="shared" si="9"/>
        <v>1.40625</v>
      </c>
      <c r="G32" s="60">
        <f t="shared" si="9"/>
        <v>1.866666667</v>
      </c>
      <c r="H32" s="60">
        <f t="shared" si="9"/>
        <v>1.428571429</v>
      </c>
      <c r="I32" s="60">
        <f t="shared" si="9"/>
        <v>1.375</v>
      </c>
      <c r="J32" s="60">
        <f t="shared" si="9"/>
        <v>1.345454545</v>
      </c>
    </row>
    <row r="33">
      <c r="A33" s="59" t="s">
        <v>107</v>
      </c>
      <c r="C33" s="60">
        <f t="shared" ref="C33:O33" si="10">C17/B17</f>
        <v>2.333333333</v>
      </c>
      <c r="D33" s="60">
        <f t="shared" si="10"/>
        <v>1</v>
      </c>
      <c r="E33" s="60">
        <f t="shared" si="10"/>
        <v>1</v>
      </c>
      <c r="F33" s="60">
        <f t="shared" si="10"/>
        <v>1.514285714</v>
      </c>
      <c r="G33" s="60">
        <f t="shared" si="10"/>
        <v>1</v>
      </c>
      <c r="H33" s="60">
        <f t="shared" si="10"/>
        <v>1.113207547</v>
      </c>
      <c r="I33" s="60">
        <f t="shared" si="10"/>
        <v>1.016949153</v>
      </c>
      <c r="J33" s="60">
        <f t="shared" si="10"/>
        <v>1.033333333</v>
      </c>
      <c r="K33" s="60">
        <f t="shared" si="10"/>
        <v>1.129032258</v>
      </c>
      <c r="L33" s="60">
        <f t="shared" si="10"/>
        <v>1.085714286</v>
      </c>
      <c r="M33" s="60">
        <f t="shared" si="10"/>
        <v>1.328947368</v>
      </c>
      <c r="N33" s="60">
        <f t="shared" si="10"/>
        <v>1.207920792</v>
      </c>
      <c r="O33" s="60">
        <f t="shared" si="10"/>
        <v>1.254098361</v>
      </c>
    </row>
    <row r="34">
      <c r="A34" s="59" t="s">
        <v>110</v>
      </c>
      <c r="C34" s="60">
        <f t="shared" ref="C34:H34" si="11">C18/B18</f>
        <v>1</v>
      </c>
      <c r="D34" s="60">
        <f t="shared" si="11"/>
        <v>2.25</v>
      </c>
      <c r="E34" s="60">
        <f t="shared" si="11"/>
        <v>1.5</v>
      </c>
      <c r="F34" s="60">
        <f t="shared" si="11"/>
        <v>1.555555556</v>
      </c>
      <c r="G34" s="60">
        <f t="shared" si="11"/>
        <v>1.333333333</v>
      </c>
      <c r="H34" s="60">
        <f t="shared" si="11"/>
        <v>1.607142857</v>
      </c>
    </row>
    <row r="35">
      <c r="A35" s="59" t="s">
        <v>111</v>
      </c>
      <c r="C35" s="60">
        <f t="shared" ref="C35:I35" si="12">C19/B19</f>
        <v>1.153846154</v>
      </c>
      <c r="D35" s="60">
        <f t="shared" si="12"/>
        <v>1.333333333</v>
      </c>
      <c r="E35" s="60">
        <f t="shared" si="12"/>
        <v>1.15</v>
      </c>
      <c r="F35" s="60">
        <f t="shared" si="12"/>
        <v>1.565217391</v>
      </c>
      <c r="G35" s="60">
        <f t="shared" si="12"/>
        <v>1.111111111</v>
      </c>
      <c r="H35" s="60">
        <f t="shared" si="12"/>
        <v>1.275</v>
      </c>
      <c r="I35" s="60">
        <f t="shared" si="12"/>
        <v>1.666666667</v>
      </c>
    </row>
    <row r="36">
      <c r="A36" s="59" t="s">
        <v>53</v>
      </c>
      <c r="C36" s="60">
        <f t="shared" ref="C36:S36" si="13">AVERAGE(C26:C35)</f>
        <v>2.166684623</v>
      </c>
      <c r="D36" s="60">
        <f t="shared" si="13"/>
        <v>1.645874811</v>
      </c>
      <c r="E36" s="60">
        <f t="shared" si="13"/>
        <v>1.502275132</v>
      </c>
      <c r="F36" s="60">
        <f t="shared" si="13"/>
        <v>1.60900356</v>
      </c>
      <c r="G36" s="60">
        <f t="shared" si="13"/>
        <v>1.428197349</v>
      </c>
      <c r="H36" s="60">
        <f t="shared" si="13"/>
        <v>1.453126143</v>
      </c>
      <c r="I36" s="60">
        <f t="shared" si="13"/>
        <v>1.443779599</v>
      </c>
      <c r="J36" s="60">
        <f t="shared" si="13"/>
        <v>1.235903281</v>
      </c>
      <c r="K36" s="60">
        <f t="shared" si="13"/>
        <v>1.239542814</v>
      </c>
      <c r="L36" s="60">
        <f t="shared" si="13"/>
        <v>1.313482851</v>
      </c>
      <c r="M36" s="60">
        <f t="shared" si="13"/>
        <v>1.293215406</v>
      </c>
      <c r="N36" s="60">
        <f t="shared" si="13"/>
        <v>1.263285262</v>
      </c>
      <c r="O36" s="60">
        <f t="shared" si="13"/>
        <v>1.232874362</v>
      </c>
      <c r="P36" s="60">
        <f t="shared" si="13"/>
        <v>1.093015873</v>
      </c>
      <c r="Q36" s="60">
        <f t="shared" si="13"/>
        <v>1.098023096</v>
      </c>
      <c r="R36" s="60">
        <f t="shared" si="13"/>
        <v>1.339533866</v>
      </c>
      <c r="S36" s="60">
        <f t="shared" si="13"/>
        <v>1.22798635</v>
      </c>
      <c r="T36" s="87">
        <f>AVERAGE(N36:S36)</f>
        <v>1.209119802</v>
      </c>
    </row>
    <row r="37"/>
    <row r="40">
      <c r="A40" s="68"/>
    </row>
    <row r="41">
      <c r="A41" s="68"/>
    </row>
    <row r="42">
      <c r="A42" s="68"/>
    </row>
    <row r="43">
      <c r="A43" s="68"/>
    </row>
    <row r="44">
      <c r="A44" s="68"/>
    </row>
    <row r="45">
      <c r="A45" s="68"/>
    </row>
    <row r="46">
      <c r="A46" s="68"/>
    </row>
    <row r="47">
      <c r="A47" s="68"/>
    </row>
    <row r="48">
      <c r="A48" s="68"/>
    </row>
    <row r="49">
      <c r="A49" s="68" t="s">
        <v>126</v>
      </c>
      <c r="B49" s="38" t="s">
        <v>61</v>
      </c>
    </row>
    <row r="50"/>
    <row r="51">
      <c r="A51" s="68" t="s">
        <v>127</v>
      </c>
      <c r="B51" s="38" t="s">
        <v>128</v>
      </c>
      <c r="C51" s="38" t="s">
        <v>129</v>
      </c>
      <c r="D51" s="38" t="s">
        <v>130</v>
      </c>
      <c r="E51" s="38" t="s">
        <v>131</v>
      </c>
      <c r="F51" s="38" t="s">
        <v>132</v>
      </c>
      <c r="G51" s="38" t="s">
        <v>133</v>
      </c>
      <c r="H51" s="38" t="s">
        <v>134</v>
      </c>
      <c r="I51" s="38" t="s">
        <v>135</v>
      </c>
      <c r="J51" s="38" t="s">
        <v>136</v>
      </c>
      <c r="K51" s="38" t="s">
        <v>137</v>
      </c>
      <c r="L51" s="38" t="s">
        <v>138</v>
      </c>
      <c r="M51" s="38" t="s">
        <v>139</v>
      </c>
      <c r="N51" s="38" t="s">
        <v>140</v>
      </c>
      <c r="O51" s="38" t="s">
        <v>141</v>
      </c>
      <c r="P51" s="38" t="s">
        <v>142</v>
      </c>
      <c r="Q51" s="38" t="s">
        <v>143</v>
      </c>
      <c r="R51" s="38" t="s">
        <v>144</v>
      </c>
      <c r="S51" s="38" t="s">
        <v>145</v>
      </c>
      <c r="T51" s="38" t="s">
        <v>146</v>
      </c>
      <c r="U51" s="38" t="s">
        <v>147</v>
      </c>
      <c r="V51" s="38" t="s">
        <v>148</v>
      </c>
      <c r="W51" s="38" t="s">
        <v>149</v>
      </c>
      <c r="X51" s="38" t="s">
        <v>150</v>
      </c>
      <c r="Y51" s="38" t="s">
        <v>151</v>
      </c>
      <c r="Z51" s="38" t="s">
        <v>152</v>
      </c>
      <c r="AA51" s="38" t="s">
        <v>153</v>
      </c>
      <c r="AB51" s="38" t="s">
        <v>154</v>
      </c>
      <c r="AC51" s="38" t="s">
        <v>155</v>
      </c>
      <c r="AD51" s="38" t="s">
        <v>156</v>
      </c>
      <c r="AE51" s="38" t="s">
        <v>157</v>
      </c>
      <c r="AF51" s="38" t="s">
        <v>158</v>
      </c>
      <c r="AG51" s="38" t="s">
        <v>159</v>
      </c>
      <c r="AH51" s="38" t="s">
        <v>160</v>
      </c>
      <c r="AI51" s="38" t="s">
        <v>161</v>
      </c>
      <c r="AJ51" s="38" t="s">
        <v>162</v>
      </c>
      <c r="AK51" s="38" t="s">
        <v>163</v>
      </c>
      <c r="AL51" s="38" t="s">
        <v>164</v>
      </c>
      <c r="AM51" s="38" t="s">
        <v>165</v>
      </c>
      <c r="AN51" s="38" t="s">
        <v>166</v>
      </c>
      <c r="AO51" s="38" t="s">
        <v>167</v>
      </c>
      <c r="AP51" s="38" t="s">
        <v>168</v>
      </c>
      <c r="AQ51" s="38" t="s">
        <v>169</v>
      </c>
      <c r="AR51" s="38" t="s">
        <v>170</v>
      </c>
      <c r="AV51" s="39" t="s">
        <v>59</v>
      </c>
      <c r="AW51" s="41">
        <v>43852.0</v>
      </c>
      <c r="AX51" s="41">
        <f t="shared" ref="AX51:CM51" si="14">AW51+1</f>
        <v>43853</v>
      </c>
      <c r="AY51" s="41">
        <f t="shared" si="14"/>
        <v>43854</v>
      </c>
      <c r="AZ51" s="41">
        <f t="shared" si="14"/>
        <v>43855</v>
      </c>
      <c r="BA51" s="41">
        <f t="shared" si="14"/>
        <v>43856</v>
      </c>
      <c r="BB51" s="41">
        <f t="shared" si="14"/>
        <v>43857</v>
      </c>
      <c r="BC51" s="41">
        <f t="shared" si="14"/>
        <v>43858</v>
      </c>
      <c r="BD51" s="41">
        <f t="shared" si="14"/>
        <v>43859</v>
      </c>
      <c r="BE51" s="41">
        <f t="shared" si="14"/>
        <v>43860</v>
      </c>
      <c r="BF51" s="41">
        <f t="shared" si="14"/>
        <v>43861</v>
      </c>
      <c r="BG51" s="41">
        <f t="shared" si="14"/>
        <v>43862</v>
      </c>
      <c r="BH51" s="41">
        <f t="shared" si="14"/>
        <v>43863</v>
      </c>
      <c r="BI51" s="41">
        <f t="shared" si="14"/>
        <v>43864</v>
      </c>
      <c r="BJ51" s="41">
        <f t="shared" si="14"/>
        <v>43865</v>
      </c>
      <c r="BK51" s="41">
        <f t="shared" si="14"/>
        <v>43866</v>
      </c>
      <c r="BL51" s="41">
        <f t="shared" si="14"/>
        <v>43867</v>
      </c>
      <c r="BM51" s="41">
        <f t="shared" si="14"/>
        <v>43868</v>
      </c>
      <c r="BN51" s="41">
        <f t="shared" si="14"/>
        <v>43869</v>
      </c>
      <c r="BO51" s="41">
        <f t="shared" si="14"/>
        <v>43870</v>
      </c>
      <c r="BP51" s="41">
        <f t="shared" si="14"/>
        <v>43871</v>
      </c>
      <c r="BQ51" s="41">
        <f t="shared" si="14"/>
        <v>43872</v>
      </c>
      <c r="BR51" s="41">
        <f t="shared" si="14"/>
        <v>43873</v>
      </c>
      <c r="BS51" s="41">
        <f t="shared" si="14"/>
        <v>43874</v>
      </c>
      <c r="BT51" s="41">
        <f t="shared" si="14"/>
        <v>43875</v>
      </c>
      <c r="BU51" s="41">
        <f t="shared" si="14"/>
        <v>43876</v>
      </c>
      <c r="BV51" s="41">
        <f t="shared" si="14"/>
        <v>43877</v>
      </c>
      <c r="BW51" s="41">
        <f t="shared" si="14"/>
        <v>43878</v>
      </c>
      <c r="BX51" s="41">
        <f t="shared" si="14"/>
        <v>43879</v>
      </c>
      <c r="BY51" s="41">
        <f t="shared" si="14"/>
        <v>43880</v>
      </c>
      <c r="BZ51" s="41">
        <f t="shared" si="14"/>
        <v>43881</v>
      </c>
      <c r="CA51" s="41">
        <f t="shared" si="14"/>
        <v>43882</v>
      </c>
      <c r="CB51" s="41">
        <f t="shared" si="14"/>
        <v>43883</v>
      </c>
      <c r="CC51" s="41">
        <f t="shared" si="14"/>
        <v>43884</v>
      </c>
      <c r="CD51" s="41">
        <f t="shared" si="14"/>
        <v>43885</v>
      </c>
      <c r="CE51" s="41">
        <f t="shared" si="14"/>
        <v>43886</v>
      </c>
      <c r="CF51" s="41">
        <f t="shared" si="14"/>
        <v>43887</v>
      </c>
      <c r="CG51" s="41">
        <f t="shared" si="14"/>
        <v>43888</v>
      </c>
      <c r="CH51" s="41">
        <f t="shared" si="14"/>
        <v>43889</v>
      </c>
      <c r="CI51" s="41">
        <f t="shared" si="14"/>
        <v>43890</v>
      </c>
      <c r="CJ51" s="41">
        <f t="shared" si="14"/>
        <v>43891</v>
      </c>
      <c r="CK51" s="41">
        <f t="shared" si="14"/>
        <v>43892</v>
      </c>
      <c r="CL51" s="41">
        <f t="shared" si="14"/>
        <v>43893</v>
      </c>
      <c r="CM51" s="41">
        <f t="shared" si="14"/>
        <v>43894</v>
      </c>
    </row>
    <row r="52">
      <c r="A52" s="59" t="s">
        <v>172</v>
      </c>
      <c r="B52" s="38">
        <v>1.0</v>
      </c>
      <c r="C52" s="38">
        <v>9.0</v>
      </c>
      <c r="D52" s="38">
        <v>15.0</v>
      </c>
      <c r="E52" s="38">
        <v>39.0</v>
      </c>
      <c r="F52" s="38">
        <v>60.0</v>
      </c>
      <c r="G52" s="38">
        <v>70.0</v>
      </c>
      <c r="H52" s="38">
        <v>106.0</v>
      </c>
      <c r="I52" s="38">
        <v>152.0</v>
      </c>
      <c r="J52" s="38">
        <v>200.0</v>
      </c>
      <c r="K52" s="38">
        <v>237.0</v>
      </c>
      <c r="L52" s="38">
        <v>297.0</v>
      </c>
      <c r="M52" s="38">
        <v>340.0</v>
      </c>
      <c r="N52" s="38">
        <v>408.0</v>
      </c>
      <c r="O52" s="38">
        <v>480.0</v>
      </c>
      <c r="P52" s="38">
        <v>530.0</v>
      </c>
      <c r="Q52" s="38">
        <v>591.0</v>
      </c>
      <c r="R52" s="38">
        <v>665.0</v>
      </c>
      <c r="S52" s="38">
        <v>733.0</v>
      </c>
      <c r="T52" s="38">
        <v>779.0</v>
      </c>
      <c r="U52" s="38">
        <v>830.0</v>
      </c>
      <c r="V52" s="38">
        <v>860.0</v>
      </c>
      <c r="W52" s="38">
        <v>889.0</v>
      </c>
      <c r="X52" s="38">
        <v>910.0</v>
      </c>
      <c r="Y52" s="38">
        <v>934.0</v>
      </c>
      <c r="Z52" s="38">
        <v>950.0</v>
      </c>
      <c r="AA52" s="38">
        <v>962.0</v>
      </c>
      <c r="AB52" s="38">
        <v>973.0</v>
      </c>
      <c r="AC52" s="38">
        <v>982.0</v>
      </c>
      <c r="AD52" s="38">
        <v>986.0</v>
      </c>
      <c r="AE52" s="38">
        <v>987.0</v>
      </c>
      <c r="AF52" s="38">
        <v>988.0</v>
      </c>
      <c r="AG52" s="38">
        <v>989.0</v>
      </c>
      <c r="AH52" s="38">
        <v>989.0</v>
      </c>
      <c r="AI52" s="38">
        <v>989.0</v>
      </c>
      <c r="AJ52" s="38">
        <v>989.0</v>
      </c>
      <c r="AK52" s="38">
        <v>989.0</v>
      </c>
      <c r="AL52" s="38">
        <v>989.0</v>
      </c>
      <c r="AM52" s="38">
        <v>990.0</v>
      </c>
      <c r="AN52" s="38">
        <v>990.0</v>
      </c>
      <c r="AO52" s="38">
        <v>990.0</v>
      </c>
      <c r="AP52" s="38">
        <v>990.0</v>
      </c>
      <c r="AQ52" s="38">
        <v>990.0</v>
      </c>
      <c r="AR52" s="38">
        <v>990.0</v>
      </c>
      <c r="AV52" s="59" t="s">
        <v>82</v>
      </c>
      <c r="AW52" s="38">
        <v>1.0</v>
      </c>
      <c r="AX52" s="38">
        <v>1.0</v>
      </c>
      <c r="AY52" s="38">
        <v>2.0</v>
      </c>
      <c r="AZ52" s="38">
        <v>2.0</v>
      </c>
      <c r="BA52" s="38">
        <v>3.0</v>
      </c>
      <c r="BB52" s="38">
        <v>4.0</v>
      </c>
      <c r="BC52" s="38">
        <v>4.0</v>
      </c>
      <c r="BD52" s="38">
        <v>4.0</v>
      </c>
      <c r="BE52" s="38">
        <v>4.0</v>
      </c>
      <c r="BF52" s="38">
        <v>11.0</v>
      </c>
      <c r="BG52" s="38">
        <v>12.0</v>
      </c>
      <c r="BH52" s="38">
        <v>15.0</v>
      </c>
      <c r="BI52" s="38">
        <v>15.0</v>
      </c>
      <c r="BJ52" s="38">
        <v>16.0</v>
      </c>
      <c r="BK52" s="38">
        <v>19.0</v>
      </c>
      <c r="BL52" s="38">
        <v>23.0</v>
      </c>
      <c r="BM52" s="38">
        <v>24.0</v>
      </c>
      <c r="BN52" s="38">
        <v>24.0</v>
      </c>
      <c r="BO52" s="38">
        <v>25.0</v>
      </c>
      <c r="BP52" s="38">
        <v>27.0</v>
      </c>
      <c r="BQ52" s="38">
        <v>28.0</v>
      </c>
      <c r="BR52" s="38">
        <v>28.0</v>
      </c>
      <c r="BS52" s="38">
        <v>28.0</v>
      </c>
      <c r="BT52" s="38">
        <v>28.0</v>
      </c>
      <c r="BU52" s="38">
        <v>28.0</v>
      </c>
      <c r="BV52" s="38">
        <v>29.0</v>
      </c>
      <c r="BW52" s="38">
        <v>30.0</v>
      </c>
      <c r="BX52" s="38">
        <v>31.0</v>
      </c>
      <c r="BY52" s="38">
        <v>31.0</v>
      </c>
      <c r="BZ52" s="38">
        <v>104.0</v>
      </c>
      <c r="CA52" s="38">
        <v>204.0</v>
      </c>
      <c r="CB52" s="38">
        <v>433.0</v>
      </c>
      <c r="CC52" s="38">
        <v>602.0</v>
      </c>
      <c r="CD52" s="38">
        <v>833.0</v>
      </c>
      <c r="CE52" s="38">
        <v>977.0</v>
      </c>
      <c r="CF52" s="38">
        <v>1261.0</v>
      </c>
      <c r="CG52" s="38">
        <v>1766.0</v>
      </c>
      <c r="CH52" s="38">
        <v>2337.0</v>
      </c>
      <c r="CI52" s="38">
        <v>3150.0</v>
      </c>
      <c r="CJ52" s="38">
        <v>3736.0</v>
      </c>
      <c r="CK52" s="38">
        <v>4335.0</v>
      </c>
      <c r="CL52" s="38">
        <v>5186.0</v>
      </c>
      <c r="CM52" s="38">
        <v>5621.0</v>
      </c>
    </row>
    <row r="53">
      <c r="A53" s="59" t="s">
        <v>173</v>
      </c>
      <c r="B53" s="38">
        <v>14.0</v>
      </c>
      <c r="C53" s="38">
        <v>22.0</v>
      </c>
      <c r="D53" s="38">
        <v>36.0</v>
      </c>
      <c r="E53" s="38">
        <v>41.0</v>
      </c>
      <c r="F53" s="38">
        <v>68.0</v>
      </c>
      <c r="G53" s="38">
        <v>80.0</v>
      </c>
      <c r="H53" s="38">
        <v>91.0</v>
      </c>
      <c r="I53" s="38">
        <v>111.0</v>
      </c>
      <c r="J53" s="38">
        <v>114.0</v>
      </c>
      <c r="K53" s="38">
        <v>139.0</v>
      </c>
      <c r="L53" s="38">
        <v>168.0</v>
      </c>
      <c r="M53" s="38">
        <v>191.0</v>
      </c>
      <c r="N53" s="38">
        <v>212.0</v>
      </c>
      <c r="O53" s="38">
        <v>228.0</v>
      </c>
      <c r="P53" s="38">
        <v>253.0</v>
      </c>
      <c r="Q53" s="38">
        <v>274.0</v>
      </c>
      <c r="R53" s="38">
        <v>297.0</v>
      </c>
      <c r="S53" s="38">
        <v>315.0</v>
      </c>
      <c r="T53" s="38">
        <v>326.0</v>
      </c>
      <c r="U53" s="38">
        <v>337.0</v>
      </c>
      <c r="V53" s="38">
        <v>342.0</v>
      </c>
      <c r="W53" s="38">
        <v>352.0</v>
      </c>
      <c r="X53" s="38">
        <v>366.0</v>
      </c>
      <c r="Y53" s="38">
        <v>372.0</v>
      </c>
      <c r="Z53" s="38">
        <v>375.0</v>
      </c>
      <c r="AA53" s="38">
        <v>380.0</v>
      </c>
      <c r="AB53" s="38">
        <v>381.0</v>
      </c>
      <c r="AC53" s="38">
        <v>387.0</v>
      </c>
      <c r="AD53" s="38">
        <v>393.0</v>
      </c>
      <c r="AE53" s="38">
        <v>395.0</v>
      </c>
      <c r="AF53" s="38">
        <v>396.0</v>
      </c>
      <c r="AG53" s="38">
        <v>399.0</v>
      </c>
      <c r="AH53" s="38">
        <v>399.0</v>
      </c>
      <c r="AI53" s="38">
        <v>399.0</v>
      </c>
      <c r="AJ53" s="38">
        <v>400.0</v>
      </c>
      <c r="AK53" s="38">
        <v>400.0</v>
      </c>
      <c r="AL53" s="38">
        <v>410.0</v>
      </c>
      <c r="AM53" s="38">
        <v>410.0</v>
      </c>
      <c r="AN53" s="38">
        <v>411.0</v>
      </c>
      <c r="AO53" s="38">
        <v>413.0</v>
      </c>
      <c r="AP53" s="38">
        <v>414.0</v>
      </c>
      <c r="AQ53" s="38">
        <v>414.0</v>
      </c>
      <c r="AR53" s="38">
        <v>418.0</v>
      </c>
      <c r="AV53" s="59" t="s">
        <v>85</v>
      </c>
      <c r="AW53" s="38">
        <v>0.0</v>
      </c>
      <c r="AX53" s="38">
        <v>0.0</v>
      </c>
      <c r="AY53" s="38">
        <v>0.0</v>
      </c>
      <c r="AZ53" s="38">
        <v>0.0</v>
      </c>
      <c r="BA53" s="38">
        <v>0.0</v>
      </c>
      <c r="BB53" s="38">
        <v>0.0</v>
      </c>
      <c r="BC53" s="38">
        <v>0.0</v>
      </c>
      <c r="BD53" s="38">
        <v>0.0</v>
      </c>
      <c r="BE53" s="38">
        <v>0.0</v>
      </c>
      <c r="BF53" s="38">
        <v>2.0</v>
      </c>
      <c r="BG53" s="38">
        <v>2.0</v>
      </c>
      <c r="BH53" s="38">
        <v>2.0</v>
      </c>
      <c r="BI53" s="38">
        <v>2.0</v>
      </c>
      <c r="BJ53" s="38">
        <v>2.0</v>
      </c>
      <c r="BK53" s="38">
        <v>2.0</v>
      </c>
      <c r="BL53" s="38">
        <v>2.0</v>
      </c>
      <c r="BM53" s="38">
        <v>3.0</v>
      </c>
      <c r="BN53" s="38">
        <v>3.0</v>
      </c>
      <c r="BO53" s="38">
        <v>3.0</v>
      </c>
      <c r="BP53" s="38">
        <v>3.0</v>
      </c>
      <c r="BQ53" s="38">
        <v>3.0</v>
      </c>
      <c r="BR53" s="38">
        <v>3.0</v>
      </c>
      <c r="BS53" s="38">
        <v>3.0</v>
      </c>
      <c r="BT53" s="38">
        <v>3.0</v>
      </c>
      <c r="BU53" s="38">
        <v>3.0</v>
      </c>
      <c r="BV53" s="38">
        <v>3.0</v>
      </c>
      <c r="BW53" s="38">
        <v>3.0</v>
      </c>
      <c r="BX53" s="38">
        <v>3.0</v>
      </c>
      <c r="BY53" s="38">
        <v>3.0</v>
      </c>
      <c r="BZ53" s="38">
        <v>3.0</v>
      </c>
      <c r="CA53" s="38">
        <v>20.0</v>
      </c>
      <c r="CB53" s="38">
        <v>62.0</v>
      </c>
      <c r="CC53" s="38">
        <v>155.0</v>
      </c>
      <c r="CD53" s="38">
        <v>229.0</v>
      </c>
      <c r="CE53" s="38">
        <v>322.0</v>
      </c>
      <c r="CF53" s="38">
        <v>453.0</v>
      </c>
      <c r="CG53" s="38">
        <v>655.0</v>
      </c>
      <c r="CH53" s="38">
        <v>888.0</v>
      </c>
      <c r="CI53" s="38">
        <v>1128.0</v>
      </c>
      <c r="CJ53" s="38">
        <v>1694.0</v>
      </c>
      <c r="CK53" s="38">
        <v>2036.0</v>
      </c>
      <c r="CL53" s="38">
        <v>2502.0</v>
      </c>
      <c r="CM53" s="38">
        <v>3089.0</v>
      </c>
    </row>
    <row r="54">
      <c r="A54" s="59" t="s">
        <v>175</v>
      </c>
      <c r="B54" s="38">
        <v>6.0</v>
      </c>
      <c r="C54" s="38">
        <v>9.0</v>
      </c>
      <c r="D54" s="38">
        <v>27.0</v>
      </c>
      <c r="E54" s="38">
        <v>57.0</v>
      </c>
      <c r="F54" s="38">
        <v>75.0</v>
      </c>
      <c r="G54" s="38">
        <v>110.0</v>
      </c>
      <c r="H54" s="38">
        <v>132.0</v>
      </c>
      <c r="I54" s="38">
        <v>147.0</v>
      </c>
      <c r="J54" s="38">
        <v>182.0</v>
      </c>
      <c r="K54" s="38">
        <v>211.0</v>
      </c>
      <c r="L54" s="38">
        <v>247.0</v>
      </c>
      <c r="M54" s="38">
        <v>300.0</v>
      </c>
      <c r="N54" s="38">
        <v>337.0</v>
      </c>
      <c r="O54" s="38">
        <v>366.0</v>
      </c>
      <c r="P54" s="38">
        <v>389.0</v>
      </c>
      <c r="Q54" s="38">
        <v>411.0</v>
      </c>
      <c r="R54" s="38">
        <v>426.0</v>
      </c>
      <c r="S54" s="38">
        <v>428.0</v>
      </c>
      <c r="T54" s="38">
        <v>468.0</v>
      </c>
      <c r="U54" s="38">
        <v>486.0</v>
      </c>
      <c r="V54" s="38">
        <v>505.0</v>
      </c>
      <c r="W54" s="38">
        <v>518.0</v>
      </c>
      <c r="X54" s="38">
        <v>529.0</v>
      </c>
      <c r="Y54" s="38">
        <v>537.0</v>
      </c>
      <c r="Z54" s="38">
        <v>544.0</v>
      </c>
      <c r="AA54" s="38">
        <v>551.0</v>
      </c>
      <c r="AB54" s="38">
        <v>553.0</v>
      </c>
      <c r="AC54" s="38">
        <v>555.0</v>
      </c>
      <c r="AD54" s="38">
        <v>560.0</v>
      </c>
      <c r="AE54" s="38">
        <v>567.0</v>
      </c>
      <c r="AF54" s="38">
        <v>572.0</v>
      </c>
      <c r="AG54" s="38">
        <v>573.0</v>
      </c>
      <c r="AH54" s="38">
        <v>575.0</v>
      </c>
      <c r="AI54" s="38">
        <v>576.0</v>
      </c>
      <c r="AJ54" s="38">
        <v>576.0</v>
      </c>
      <c r="AK54" s="38">
        <v>576.0</v>
      </c>
      <c r="AL54" s="38">
        <v>576.0</v>
      </c>
      <c r="AM54" s="38">
        <v>576.0</v>
      </c>
      <c r="AN54" s="38">
        <v>576.0</v>
      </c>
      <c r="AO54" s="38">
        <v>576.0</v>
      </c>
      <c r="AP54" s="38">
        <v>576.0</v>
      </c>
      <c r="AQ54" s="38">
        <v>576.0</v>
      </c>
      <c r="AR54" s="38">
        <v>576.0</v>
      </c>
      <c r="AV54" s="59" t="s">
        <v>89</v>
      </c>
      <c r="AW54" s="38">
        <v>0.0</v>
      </c>
      <c r="AX54" s="38">
        <v>0.0</v>
      </c>
      <c r="AY54" s="38">
        <v>0.0</v>
      </c>
      <c r="AZ54" s="38">
        <v>0.0</v>
      </c>
      <c r="BA54" s="38">
        <v>0.0</v>
      </c>
      <c r="BB54" s="38">
        <v>0.0</v>
      </c>
      <c r="BC54" s="38">
        <v>0.0</v>
      </c>
      <c r="BD54" s="38">
        <v>0.0</v>
      </c>
      <c r="BE54" s="38">
        <v>0.0</v>
      </c>
      <c r="BF54" s="38">
        <v>0.0</v>
      </c>
      <c r="BG54" s="38">
        <v>0.0</v>
      </c>
      <c r="BH54" s="38">
        <v>0.0</v>
      </c>
      <c r="BI54" s="38">
        <v>0.0</v>
      </c>
      <c r="BJ54" s="38">
        <v>0.0</v>
      </c>
      <c r="BK54" s="38">
        <v>0.0</v>
      </c>
      <c r="BL54" s="38">
        <v>0.0</v>
      </c>
      <c r="BM54" s="38">
        <v>0.0</v>
      </c>
      <c r="BN54" s="38">
        <v>0.0</v>
      </c>
      <c r="BO54" s="38">
        <v>0.0</v>
      </c>
      <c r="BP54" s="38">
        <v>0.0</v>
      </c>
      <c r="BQ54" s="38">
        <v>0.0</v>
      </c>
      <c r="BR54" s="38">
        <v>0.0</v>
      </c>
      <c r="BS54" s="38">
        <v>0.0</v>
      </c>
      <c r="BT54" s="38">
        <v>0.0</v>
      </c>
      <c r="BU54" s="38">
        <v>0.0</v>
      </c>
      <c r="BV54" s="38">
        <v>0.0</v>
      </c>
      <c r="BW54" s="38">
        <v>0.0</v>
      </c>
      <c r="BX54" s="38">
        <v>0.0</v>
      </c>
      <c r="BY54" s="38">
        <v>2.0</v>
      </c>
      <c r="BZ54" s="38">
        <v>5.0</v>
      </c>
      <c r="CA54" s="38">
        <v>18.0</v>
      </c>
      <c r="CB54" s="38">
        <v>28.0</v>
      </c>
      <c r="CC54" s="38">
        <v>43.0</v>
      </c>
      <c r="CD54" s="38">
        <v>61.0</v>
      </c>
      <c r="CE54" s="38">
        <v>95.0</v>
      </c>
      <c r="CF54" s="38">
        <v>139.0</v>
      </c>
      <c r="CG54" s="38">
        <v>245.0</v>
      </c>
      <c r="CH54" s="38">
        <v>388.0</v>
      </c>
      <c r="CI54" s="38">
        <v>593.0</v>
      </c>
      <c r="CJ54" s="38">
        <v>978.0</v>
      </c>
      <c r="CK54" s="38">
        <v>1501.0</v>
      </c>
      <c r="CL54" s="38">
        <v>2336.0</v>
      </c>
      <c r="CM54" s="38">
        <v>2922.0</v>
      </c>
    </row>
    <row r="55">
      <c r="A55" s="59" t="s">
        <v>176</v>
      </c>
      <c r="B55" s="38">
        <v>1.0</v>
      </c>
      <c r="C55" s="38">
        <v>5.0</v>
      </c>
      <c r="D55" s="38">
        <v>10.0</v>
      </c>
      <c r="E55" s="38">
        <v>18.0</v>
      </c>
      <c r="F55" s="38">
        <v>35.0</v>
      </c>
      <c r="G55" s="38">
        <v>59.0</v>
      </c>
      <c r="H55" s="38">
        <v>80.0</v>
      </c>
      <c r="I55" s="38">
        <v>84.0</v>
      </c>
      <c r="J55" s="38">
        <v>101.0</v>
      </c>
      <c r="K55" s="38">
        <v>120.0</v>
      </c>
      <c r="L55" s="38">
        <v>144.0</v>
      </c>
      <c r="M55" s="38">
        <v>159.0</v>
      </c>
      <c r="N55" s="38">
        <v>179.0</v>
      </c>
      <c r="O55" s="38">
        <v>194.0</v>
      </c>
      <c r="P55" s="38">
        <v>205.0</v>
      </c>
      <c r="Q55" s="38">
        <v>215.0</v>
      </c>
      <c r="R55" s="38">
        <v>224.0</v>
      </c>
      <c r="S55" s="38">
        <v>239.0</v>
      </c>
      <c r="T55" s="38">
        <v>250.0</v>
      </c>
      <c r="U55" s="38">
        <v>261.0</v>
      </c>
      <c r="V55" s="38">
        <v>267.0</v>
      </c>
      <c r="W55" s="38">
        <v>272.0</v>
      </c>
      <c r="X55" s="38">
        <v>279.0</v>
      </c>
      <c r="Y55" s="38">
        <v>281.0</v>
      </c>
      <c r="Z55" s="38">
        <v>285.0</v>
      </c>
      <c r="AA55" s="38">
        <v>287.0</v>
      </c>
      <c r="AB55" s="38">
        <v>290.0</v>
      </c>
      <c r="AC55" s="38">
        <v>292.0</v>
      </c>
      <c r="AD55" s="38">
        <v>293.0</v>
      </c>
      <c r="AE55" s="38">
        <v>293.0</v>
      </c>
      <c r="AF55" s="38">
        <v>293.0</v>
      </c>
      <c r="AG55" s="38">
        <v>293.0</v>
      </c>
      <c r="AH55" s="38">
        <v>293.0</v>
      </c>
      <c r="AI55" s="38">
        <v>293.0</v>
      </c>
      <c r="AJ55" s="38">
        <v>294.0</v>
      </c>
      <c r="AK55" s="38">
        <v>294.0</v>
      </c>
      <c r="AL55" s="38">
        <v>296.0</v>
      </c>
      <c r="AM55" s="38">
        <v>296.0</v>
      </c>
      <c r="AN55" s="38">
        <v>296.0</v>
      </c>
      <c r="AO55" s="38">
        <v>296.0</v>
      </c>
      <c r="AP55" s="38">
        <v>296.0</v>
      </c>
      <c r="AQ55" s="38">
        <v>296.0</v>
      </c>
      <c r="AR55" s="38">
        <v>296.0</v>
      </c>
      <c r="AV55" s="59" t="s">
        <v>101</v>
      </c>
      <c r="AW55" s="38">
        <v>2.0</v>
      </c>
      <c r="AX55" s="38">
        <v>1.0</v>
      </c>
      <c r="AY55" s="38">
        <v>2.0</v>
      </c>
      <c r="AZ55" s="38">
        <v>2.0</v>
      </c>
      <c r="BA55" s="38">
        <v>4.0</v>
      </c>
      <c r="BB55" s="38">
        <v>4.0</v>
      </c>
      <c r="BC55" s="38">
        <v>7.0</v>
      </c>
      <c r="BD55" s="38">
        <v>7.0</v>
      </c>
      <c r="BE55" s="38">
        <v>11.0</v>
      </c>
      <c r="BF55" s="38">
        <v>15.0</v>
      </c>
      <c r="BG55" s="38">
        <v>20.0</v>
      </c>
      <c r="BH55" s="38">
        <v>20.0</v>
      </c>
      <c r="BI55" s="38">
        <v>20.0</v>
      </c>
      <c r="BJ55" s="38">
        <v>22.0</v>
      </c>
      <c r="BK55" s="38">
        <v>22.0</v>
      </c>
      <c r="BL55" s="38">
        <v>45.0</v>
      </c>
      <c r="BM55" s="38">
        <v>25.0</v>
      </c>
      <c r="BN55" s="38">
        <v>25.0</v>
      </c>
      <c r="BO55" s="38">
        <v>26.0</v>
      </c>
      <c r="BP55" s="38">
        <v>26.0</v>
      </c>
      <c r="BQ55" s="38">
        <v>26.0</v>
      </c>
      <c r="BR55" s="38">
        <v>28.0</v>
      </c>
      <c r="BS55" s="38">
        <v>28.0</v>
      </c>
      <c r="BT55" s="38">
        <v>29.0</v>
      </c>
      <c r="BU55" s="38">
        <v>43.0</v>
      </c>
      <c r="BV55" s="38">
        <v>59.0</v>
      </c>
      <c r="BW55" s="38">
        <v>66.0</v>
      </c>
      <c r="BX55" s="38">
        <v>74.0</v>
      </c>
      <c r="BY55" s="38">
        <v>84.0</v>
      </c>
      <c r="BZ55" s="38">
        <v>94.0</v>
      </c>
      <c r="CA55" s="38">
        <v>105.0</v>
      </c>
      <c r="CB55" s="38">
        <v>122.0</v>
      </c>
      <c r="CC55" s="38">
        <v>147.0</v>
      </c>
      <c r="CD55" s="38">
        <v>159.0</v>
      </c>
      <c r="CE55" s="38">
        <v>170.0</v>
      </c>
      <c r="CF55" s="38">
        <v>189.0</v>
      </c>
      <c r="CG55" s="38">
        <v>214.0</v>
      </c>
      <c r="CH55" s="38">
        <v>228.0</v>
      </c>
      <c r="CI55" s="38">
        <v>241.0</v>
      </c>
      <c r="CJ55" s="38">
        <v>256.0</v>
      </c>
      <c r="CK55" s="38">
        <v>274.0</v>
      </c>
      <c r="CL55" s="38">
        <v>293.0</v>
      </c>
      <c r="CM55" s="38">
        <v>331.0</v>
      </c>
    </row>
    <row r="56">
      <c r="A56" s="59" t="s">
        <v>177</v>
      </c>
      <c r="B56" s="38">
        <v>0.0</v>
      </c>
      <c r="C56" s="38">
        <v>2.0</v>
      </c>
      <c r="D56" s="38">
        <v>2.0</v>
      </c>
      <c r="E56" s="38">
        <v>4.0</v>
      </c>
      <c r="F56" s="38">
        <v>7.0</v>
      </c>
      <c r="G56" s="38">
        <v>14.0</v>
      </c>
      <c r="H56" s="38">
        <v>19.0</v>
      </c>
      <c r="I56" s="38">
        <v>24.0</v>
      </c>
      <c r="J56" s="38">
        <v>26.0</v>
      </c>
      <c r="K56" s="38">
        <v>29.0</v>
      </c>
      <c r="L56" s="38">
        <v>40.0</v>
      </c>
      <c r="M56" s="38">
        <v>51.0</v>
      </c>
      <c r="N56" s="38">
        <v>55.0</v>
      </c>
      <c r="O56" s="38">
        <v>57.0</v>
      </c>
      <c r="P56" s="38">
        <v>62.0</v>
      </c>
      <c r="Q56" s="38">
        <v>62.0</v>
      </c>
      <c r="R56" s="38">
        <v>67.0</v>
      </c>
      <c r="S56" s="38">
        <v>79.0</v>
      </c>
      <c r="T56" s="38">
        <v>83.0</v>
      </c>
      <c r="U56" s="38">
        <v>83.0</v>
      </c>
      <c r="V56" s="38">
        <v>86.0</v>
      </c>
      <c r="W56" s="38">
        <v>87.0</v>
      </c>
      <c r="X56" s="38">
        <v>90.0</v>
      </c>
      <c r="Y56" s="38">
        <v>90.0</v>
      </c>
      <c r="Z56" s="38">
        <v>90.0</v>
      </c>
      <c r="AA56" s="38">
        <v>90.0</v>
      </c>
      <c r="AB56" s="38">
        <v>91.0</v>
      </c>
      <c r="AC56" s="38">
        <v>91.0</v>
      </c>
      <c r="AD56" s="38">
        <v>91.0</v>
      </c>
      <c r="AE56" s="38">
        <v>91.0</v>
      </c>
      <c r="AF56" s="38">
        <v>91.0</v>
      </c>
      <c r="AG56" s="38">
        <v>91.0</v>
      </c>
      <c r="AH56" s="38">
        <v>91.0</v>
      </c>
      <c r="AI56" s="38">
        <v>91.0</v>
      </c>
      <c r="AJ56" s="38">
        <v>91.0</v>
      </c>
      <c r="AK56" s="38">
        <v>91.0</v>
      </c>
      <c r="AL56" s="38">
        <v>91.0</v>
      </c>
      <c r="AM56" s="38">
        <v>91.0</v>
      </c>
      <c r="AN56" s="38">
        <v>91.0</v>
      </c>
      <c r="AO56" s="38">
        <v>91.0</v>
      </c>
      <c r="AP56" s="38">
        <v>91.0</v>
      </c>
      <c r="AQ56" s="38">
        <v>91.0</v>
      </c>
      <c r="AR56" s="38">
        <v>91.0</v>
      </c>
      <c r="AV56" s="59" t="s">
        <v>102</v>
      </c>
      <c r="AW56" s="38">
        <v>0.0</v>
      </c>
      <c r="AX56" s="38">
        <v>0.0</v>
      </c>
      <c r="AY56" s="38">
        <v>2.0</v>
      </c>
      <c r="AZ56" s="38">
        <v>3.0</v>
      </c>
      <c r="BA56" s="38">
        <v>3.0</v>
      </c>
      <c r="BB56" s="38">
        <v>3.0</v>
      </c>
      <c r="BC56" s="38">
        <v>4.0</v>
      </c>
      <c r="BD56" s="38">
        <v>5.0</v>
      </c>
      <c r="BE56" s="38">
        <v>5.0</v>
      </c>
      <c r="BF56" s="38">
        <v>5.0</v>
      </c>
      <c r="BG56" s="38">
        <v>6.0</v>
      </c>
      <c r="BH56" s="38">
        <v>6.0</v>
      </c>
      <c r="BI56" s="38">
        <v>6.0</v>
      </c>
      <c r="BJ56" s="38">
        <v>6.0</v>
      </c>
      <c r="BK56" s="38">
        <v>6.0</v>
      </c>
      <c r="BL56" s="38">
        <v>6.0</v>
      </c>
      <c r="BM56" s="38">
        <v>6.0</v>
      </c>
      <c r="BN56" s="38">
        <v>11.0</v>
      </c>
      <c r="BO56" s="38">
        <v>11.0</v>
      </c>
      <c r="BP56" s="38">
        <v>11.0</v>
      </c>
      <c r="BQ56" s="38">
        <v>11.0</v>
      </c>
      <c r="BR56" s="38">
        <v>11.0</v>
      </c>
      <c r="BS56" s="38">
        <v>11.0</v>
      </c>
      <c r="BT56" s="38">
        <v>11.0</v>
      </c>
      <c r="BU56" s="38">
        <v>12.0</v>
      </c>
      <c r="BV56" s="38">
        <v>12.0</v>
      </c>
      <c r="BW56" s="38">
        <v>12.0</v>
      </c>
      <c r="BX56" s="38">
        <v>12.0</v>
      </c>
      <c r="BY56" s="38">
        <v>12.0</v>
      </c>
      <c r="BZ56" s="38">
        <v>12.0</v>
      </c>
      <c r="CA56" s="38">
        <v>12.0</v>
      </c>
      <c r="CB56" s="38">
        <v>12.0</v>
      </c>
      <c r="CC56" s="38">
        <v>12.0</v>
      </c>
      <c r="CD56" s="38">
        <v>12.0</v>
      </c>
      <c r="CE56" s="38">
        <v>14.0</v>
      </c>
      <c r="CF56" s="38">
        <v>18.0</v>
      </c>
      <c r="CG56" s="38">
        <v>38.0</v>
      </c>
      <c r="CH56" s="38">
        <v>57.0</v>
      </c>
      <c r="CI56" s="38">
        <v>100.0</v>
      </c>
      <c r="CJ56" s="38">
        <v>130.0</v>
      </c>
      <c r="CK56" s="38">
        <v>191.0</v>
      </c>
      <c r="CL56" s="38">
        <v>204.0</v>
      </c>
      <c r="CM56" s="38">
        <v>285.0</v>
      </c>
    </row>
    <row r="57">
      <c r="A57" s="59" t="s">
        <v>178</v>
      </c>
      <c r="B57" s="38">
        <v>26.0</v>
      </c>
      <c r="C57" s="38">
        <v>32.0</v>
      </c>
      <c r="D57" s="38">
        <v>53.0</v>
      </c>
      <c r="E57" s="38">
        <v>78.0</v>
      </c>
      <c r="F57" s="38">
        <v>111.0</v>
      </c>
      <c r="G57" s="38">
        <v>151.0</v>
      </c>
      <c r="H57" s="38">
        <v>207.0</v>
      </c>
      <c r="I57" s="38">
        <v>277.0</v>
      </c>
      <c r="J57" s="38">
        <v>354.0</v>
      </c>
      <c r="K57" s="38">
        <v>436.0</v>
      </c>
      <c r="L57" s="38">
        <v>535.0</v>
      </c>
      <c r="M57" s="38">
        <v>632.0</v>
      </c>
      <c r="N57" s="38">
        <v>725.0</v>
      </c>
      <c r="O57" s="38">
        <v>813.0</v>
      </c>
      <c r="P57" s="38">
        <v>895.0</v>
      </c>
      <c r="Q57" s="38">
        <v>970.0</v>
      </c>
      <c r="R57" s="38">
        <v>1034.0</v>
      </c>
      <c r="S57" s="38">
        <v>1095.0</v>
      </c>
      <c r="T57" s="38">
        <v>1131.0</v>
      </c>
      <c r="U57" s="38">
        <v>1159.0</v>
      </c>
      <c r="V57" s="38">
        <v>1177.0</v>
      </c>
      <c r="W57" s="38">
        <v>1219.0</v>
      </c>
      <c r="X57" s="38">
        <v>1241.0</v>
      </c>
      <c r="Y57" s="38">
        <v>1261.0</v>
      </c>
      <c r="Z57" s="38">
        <v>1294.0</v>
      </c>
      <c r="AA57" s="38">
        <v>1316.0</v>
      </c>
      <c r="AB57" s="38">
        <v>1322.0</v>
      </c>
      <c r="AC57" s="38">
        <v>1328.0</v>
      </c>
      <c r="AD57" s="38">
        <v>1331.0</v>
      </c>
      <c r="AE57" s="38">
        <v>1332.0</v>
      </c>
      <c r="AF57" s="38">
        <v>1333.0</v>
      </c>
      <c r="AG57" s="38">
        <v>1339.0</v>
      </c>
      <c r="AH57" s="38">
        <v>1342.0</v>
      </c>
      <c r="AI57" s="38">
        <v>1345.0</v>
      </c>
      <c r="AJ57" s="38">
        <v>1347.0</v>
      </c>
      <c r="AK57" s="38">
        <v>1347.0</v>
      </c>
      <c r="AL57" s="38">
        <v>1347.0</v>
      </c>
      <c r="AM57" s="38">
        <v>1348.0</v>
      </c>
      <c r="AN57" s="38">
        <v>1349.0</v>
      </c>
      <c r="AO57" s="38">
        <v>1349.0</v>
      </c>
      <c r="AP57" s="38">
        <v>1350.0</v>
      </c>
      <c r="AQ57" s="38">
        <v>1350.0</v>
      </c>
      <c r="AR57" s="38">
        <v>1350.0</v>
      </c>
      <c r="AV57" s="59" t="s">
        <v>104</v>
      </c>
      <c r="AW57" s="38">
        <v>0.0</v>
      </c>
      <c r="AX57" s="38">
        <v>0.0</v>
      </c>
      <c r="AY57" s="38">
        <v>0.0</v>
      </c>
      <c r="AZ57" s="38">
        <v>0.0</v>
      </c>
      <c r="BA57" s="38">
        <v>0.0</v>
      </c>
      <c r="BB57" s="38">
        <v>1.0</v>
      </c>
      <c r="BC57" s="38">
        <v>4.0</v>
      </c>
      <c r="BD57" s="38">
        <v>4.0</v>
      </c>
      <c r="BE57" s="38">
        <v>4.0</v>
      </c>
      <c r="BF57" s="38">
        <v>5.0</v>
      </c>
      <c r="BG57" s="38">
        <v>8.0</v>
      </c>
      <c r="BH57" s="38">
        <v>10.0</v>
      </c>
      <c r="BI57" s="38">
        <v>12.0</v>
      </c>
      <c r="BJ57" s="38">
        <v>12.0</v>
      </c>
      <c r="BK57" s="38">
        <v>12.0</v>
      </c>
      <c r="BL57" s="38">
        <v>12.0</v>
      </c>
      <c r="BM57" s="38">
        <v>13.0</v>
      </c>
      <c r="BN57" s="38">
        <v>13.0</v>
      </c>
      <c r="BO57" s="38">
        <v>14.0</v>
      </c>
      <c r="BP57" s="38">
        <v>14.0</v>
      </c>
      <c r="BQ57" s="38">
        <v>16.0</v>
      </c>
      <c r="BR57" s="38">
        <v>16.0</v>
      </c>
      <c r="BS57" s="38">
        <v>16.0</v>
      </c>
      <c r="BT57" s="38">
        <v>16.0</v>
      </c>
      <c r="BU57" s="38">
        <v>16.0</v>
      </c>
      <c r="BV57" s="38">
        <v>16.0</v>
      </c>
      <c r="BW57" s="38">
        <v>16.0</v>
      </c>
      <c r="BX57" s="38">
        <v>16.0</v>
      </c>
      <c r="BY57" s="38">
        <v>16.0</v>
      </c>
      <c r="BZ57" s="38">
        <v>16.0</v>
      </c>
      <c r="CA57" s="38">
        <v>16.0</v>
      </c>
      <c r="CB57" s="38">
        <v>16.0</v>
      </c>
      <c r="CC57" s="38">
        <v>16.0</v>
      </c>
      <c r="CD57" s="38">
        <v>16.0</v>
      </c>
      <c r="CE57" s="38">
        <v>17.0</v>
      </c>
      <c r="CF57" s="38">
        <v>27.0</v>
      </c>
      <c r="CG57" s="38">
        <v>46.0</v>
      </c>
      <c r="CH57" s="38">
        <v>48.0</v>
      </c>
      <c r="CI57" s="38">
        <v>79.0</v>
      </c>
      <c r="CJ57" s="38">
        <v>130.0</v>
      </c>
      <c r="CK57" s="38">
        <v>159.0</v>
      </c>
      <c r="CL57" s="38">
        <v>196.0</v>
      </c>
      <c r="CM57" s="38">
        <v>262.0</v>
      </c>
    </row>
    <row r="58">
      <c r="A58" s="59" t="s">
        <v>180</v>
      </c>
      <c r="B58" s="38">
        <v>2.0</v>
      </c>
      <c r="C58" s="38">
        <v>5.0</v>
      </c>
      <c r="D58" s="38">
        <v>23.0</v>
      </c>
      <c r="E58" s="38">
        <v>23.0</v>
      </c>
      <c r="F58" s="38">
        <v>36.0</v>
      </c>
      <c r="G58" s="38">
        <v>46.0</v>
      </c>
      <c r="H58" s="38">
        <v>51.0</v>
      </c>
      <c r="I58" s="38">
        <v>58.0</v>
      </c>
      <c r="J58" s="38">
        <v>78.0</v>
      </c>
      <c r="K58" s="38">
        <v>87.0</v>
      </c>
      <c r="L58" s="38">
        <v>100.0</v>
      </c>
      <c r="M58" s="38">
        <v>111.0</v>
      </c>
      <c r="N58" s="38">
        <v>127.0</v>
      </c>
      <c r="O58" s="38">
        <v>139.0</v>
      </c>
      <c r="P58" s="38">
        <v>150.0</v>
      </c>
      <c r="Q58" s="38">
        <v>168.0</v>
      </c>
      <c r="R58" s="38">
        <v>172.0</v>
      </c>
      <c r="S58" s="38">
        <v>183.0</v>
      </c>
      <c r="T58" s="38">
        <v>195.0</v>
      </c>
      <c r="U58" s="38">
        <v>210.0</v>
      </c>
      <c r="V58" s="38">
        <v>215.0</v>
      </c>
      <c r="W58" s="38">
        <v>222.0</v>
      </c>
      <c r="X58" s="38">
        <v>222.0</v>
      </c>
      <c r="Y58" s="38">
        <v>226.0</v>
      </c>
      <c r="Z58" s="38">
        <v>235.0</v>
      </c>
      <c r="AA58" s="38">
        <v>237.0</v>
      </c>
      <c r="AB58" s="38">
        <v>238.0</v>
      </c>
      <c r="AC58" s="38">
        <v>242.0</v>
      </c>
      <c r="AD58" s="38">
        <v>244.0</v>
      </c>
      <c r="AE58" s="38">
        <v>245.0</v>
      </c>
      <c r="AF58" s="38">
        <v>246.0</v>
      </c>
      <c r="AG58" s="38">
        <v>249.0</v>
      </c>
      <c r="AH58" s="38">
        <v>249.0</v>
      </c>
      <c r="AI58" s="38">
        <v>251.0</v>
      </c>
      <c r="AJ58" s="38">
        <v>252.0</v>
      </c>
      <c r="AK58" s="38">
        <v>252.0</v>
      </c>
      <c r="AL58" s="38">
        <v>252.0</v>
      </c>
      <c r="AM58" s="38">
        <v>252.0</v>
      </c>
      <c r="AN58" s="38">
        <v>252.0</v>
      </c>
      <c r="AO58" s="38">
        <v>252.0</v>
      </c>
      <c r="AP58" s="38">
        <v>252.0</v>
      </c>
      <c r="AQ58" s="38">
        <v>252.0</v>
      </c>
      <c r="AR58" s="38">
        <v>252.0</v>
      </c>
      <c r="AV58" s="59" t="s">
        <v>106</v>
      </c>
      <c r="AW58" s="38">
        <v>0.0</v>
      </c>
      <c r="AX58" s="38">
        <v>0.0</v>
      </c>
      <c r="AY58" s="38">
        <v>0.0</v>
      </c>
      <c r="AZ58" s="38">
        <v>0.0</v>
      </c>
      <c r="BA58" s="38">
        <v>0.0</v>
      </c>
      <c r="BB58" s="38">
        <v>0.0</v>
      </c>
      <c r="BC58" s="38">
        <v>0.0</v>
      </c>
      <c r="BD58" s="38">
        <v>0.0</v>
      </c>
      <c r="BE58" s="38">
        <v>0.0</v>
      </c>
      <c r="BF58" s="38">
        <v>0.0</v>
      </c>
      <c r="BG58" s="38">
        <v>1.0</v>
      </c>
      <c r="BH58" s="38">
        <v>1.0</v>
      </c>
      <c r="BI58" s="38">
        <v>1.0</v>
      </c>
      <c r="BJ58" s="38">
        <v>1.0</v>
      </c>
      <c r="BK58" s="38">
        <v>1.0</v>
      </c>
      <c r="BL58" s="38">
        <v>1.0</v>
      </c>
      <c r="BM58" s="38">
        <v>1.0</v>
      </c>
      <c r="BN58" s="38">
        <v>1.0</v>
      </c>
      <c r="BO58" s="38">
        <v>2.0</v>
      </c>
      <c r="BP58" s="38">
        <v>2.0</v>
      </c>
      <c r="BQ58" s="38">
        <v>2.0</v>
      </c>
      <c r="BR58" s="38">
        <v>2.0</v>
      </c>
      <c r="BS58" s="38">
        <v>2.0</v>
      </c>
      <c r="BT58" s="38">
        <v>2.0</v>
      </c>
      <c r="BU58" s="38">
        <v>2.0</v>
      </c>
      <c r="BV58" s="38">
        <v>2.0</v>
      </c>
      <c r="BW58" s="38">
        <v>2.0</v>
      </c>
      <c r="BX58" s="38">
        <v>2.0</v>
      </c>
      <c r="BY58" s="38">
        <v>2.0</v>
      </c>
      <c r="BZ58" s="38">
        <v>2.0</v>
      </c>
      <c r="CA58" s="38">
        <v>2.0</v>
      </c>
      <c r="CB58" s="38">
        <v>2.0</v>
      </c>
      <c r="CC58" s="38">
        <v>2.0</v>
      </c>
      <c r="CD58" s="38">
        <v>2.0</v>
      </c>
      <c r="CE58" s="38">
        <v>6.0</v>
      </c>
      <c r="CF58" s="38">
        <v>13.0</v>
      </c>
      <c r="CG58" s="38">
        <v>15.0</v>
      </c>
      <c r="CH58" s="38">
        <v>32.0</v>
      </c>
      <c r="CI58" s="38">
        <v>45.0</v>
      </c>
      <c r="CJ58" s="38">
        <v>84.0</v>
      </c>
      <c r="CK58" s="38">
        <v>120.0</v>
      </c>
      <c r="CL58" s="38">
        <v>165.0</v>
      </c>
      <c r="CM58" s="38">
        <v>222.0</v>
      </c>
    </row>
    <row r="59">
      <c r="A59" s="59" t="s">
        <v>181</v>
      </c>
      <c r="B59" s="38">
        <v>1.0</v>
      </c>
      <c r="C59" s="38">
        <v>3.0</v>
      </c>
      <c r="D59" s="38">
        <v>3.0</v>
      </c>
      <c r="E59" s="38">
        <v>4.0</v>
      </c>
      <c r="F59" s="38">
        <v>5.0</v>
      </c>
      <c r="G59" s="38">
        <v>7.0</v>
      </c>
      <c r="H59" s="38">
        <v>9.0</v>
      </c>
      <c r="I59" s="38">
        <v>9.0</v>
      </c>
      <c r="J59" s="38">
        <v>12.0</v>
      </c>
      <c r="K59" s="38">
        <v>29.0</v>
      </c>
      <c r="L59" s="38">
        <v>29.0</v>
      </c>
      <c r="M59" s="38">
        <v>38.0</v>
      </c>
      <c r="N59" s="38">
        <v>46.0</v>
      </c>
      <c r="O59" s="38">
        <v>58.0</v>
      </c>
      <c r="P59" s="38">
        <v>64.0</v>
      </c>
      <c r="Q59" s="38">
        <v>71.0</v>
      </c>
      <c r="R59" s="38">
        <v>81.0</v>
      </c>
      <c r="S59" s="38">
        <v>89.0</v>
      </c>
      <c r="T59" s="38">
        <v>99.0</v>
      </c>
      <c r="U59" s="38">
        <v>109.0</v>
      </c>
      <c r="V59" s="38">
        <v>127.0</v>
      </c>
      <c r="W59" s="38">
        <v>133.0</v>
      </c>
      <c r="X59" s="38">
        <v>135.0</v>
      </c>
      <c r="Y59" s="38">
        <v>140.0</v>
      </c>
      <c r="Z59" s="38">
        <v>143.0</v>
      </c>
      <c r="AA59" s="38">
        <v>144.0</v>
      </c>
      <c r="AB59" s="38">
        <v>146.0</v>
      </c>
      <c r="AC59" s="38">
        <v>146.0</v>
      </c>
      <c r="AD59" s="38">
        <v>146.0</v>
      </c>
      <c r="AE59" s="38">
        <v>146.0</v>
      </c>
      <c r="AF59" s="38">
        <v>146.0</v>
      </c>
      <c r="AG59" s="38">
        <v>146.0</v>
      </c>
      <c r="AH59" s="38">
        <v>146.0</v>
      </c>
      <c r="AI59" s="38">
        <v>146.0</v>
      </c>
      <c r="AJ59" s="38">
        <v>146.0</v>
      </c>
      <c r="AK59" s="38">
        <v>146.0</v>
      </c>
      <c r="AL59" s="38">
        <v>146.0</v>
      </c>
      <c r="AM59" s="38">
        <v>146.0</v>
      </c>
      <c r="AN59" s="38">
        <v>146.0</v>
      </c>
      <c r="AO59" s="38">
        <v>146.0</v>
      </c>
      <c r="AP59" s="38">
        <v>146.0</v>
      </c>
      <c r="AQ59" s="38">
        <v>146.0</v>
      </c>
      <c r="AR59" s="38">
        <v>146.0</v>
      </c>
      <c r="AV59" s="59" t="s">
        <v>107</v>
      </c>
      <c r="AW59" s="38">
        <v>1.0</v>
      </c>
      <c r="AX59" s="38">
        <v>1.0</v>
      </c>
      <c r="AY59" s="38">
        <v>2.0</v>
      </c>
      <c r="AZ59" s="38">
        <v>2.0</v>
      </c>
      <c r="BA59" s="38">
        <v>5.0</v>
      </c>
      <c r="BB59" s="38">
        <v>5.0</v>
      </c>
      <c r="BC59" s="38">
        <v>5.0</v>
      </c>
      <c r="BD59" s="38">
        <v>5.0</v>
      </c>
      <c r="BE59" s="38">
        <v>5.0</v>
      </c>
      <c r="BF59" s="38">
        <v>7.0</v>
      </c>
      <c r="BG59" s="38">
        <v>8.0</v>
      </c>
      <c r="BH59" s="38">
        <v>8.0</v>
      </c>
      <c r="BI59" s="38">
        <v>11.0</v>
      </c>
      <c r="BJ59" s="38">
        <v>11.0</v>
      </c>
      <c r="BK59" s="38">
        <v>12.0</v>
      </c>
      <c r="BL59" s="38">
        <v>12.0</v>
      </c>
      <c r="BM59" s="38">
        <v>12.0</v>
      </c>
      <c r="BN59" s="38">
        <v>12.0</v>
      </c>
      <c r="BO59" s="38">
        <v>12.0</v>
      </c>
      <c r="BP59" s="38">
        <v>12.0</v>
      </c>
      <c r="BQ59" s="38">
        <v>13.0</v>
      </c>
      <c r="BR59" s="38">
        <v>13.0</v>
      </c>
      <c r="BS59" s="38">
        <v>15.0</v>
      </c>
      <c r="BT59" s="38">
        <v>15.0</v>
      </c>
      <c r="BU59" s="38">
        <v>15.0</v>
      </c>
      <c r="BV59" s="38">
        <v>15.0</v>
      </c>
      <c r="BW59" s="38">
        <v>15.0</v>
      </c>
      <c r="BX59" s="38">
        <v>15.0</v>
      </c>
      <c r="BY59" s="38">
        <v>15.0</v>
      </c>
      <c r="BZ59" s="38">
        <v>15.0</v>
      </c>
      <c r="CA59" s="38">
        <v>35.0</v>
      </c>
      <c r="CB59" s="38">
        <v>35.0</v>
      </c>
      <c r="CC59" s="38">
        <v>35.0</v>
      </c>
      <c r="CD59" s="38">
        <v>53.0</v>
      </c>
      <c r="CE59" s="38">
        <v>53.0</v>
      </c>
      <c r="CF59" s="38">
        <v>59.0</v>
      </c>
      <c r="CG59" s="38">
        <v>60.0</v>
      </c>
      <c r="CH59" s="38">
        <v>62.0</v>
      </c>
      <c r="CI59" s="38">
        <v>70.0</v>
      </c>
      <c r="CJ59" s="38">
        <v>76.0</v>
      </c>
      <c r="CK59" s="38">
        <v>101.0</v>
      </c>
      <c r="CL59" s="38">
        <v>122.0</v>
      </c>
      <c r="CM59" s="38">
        <v>153.0</v>
      </c>
    </row>
    <row r="60">
      <c r="A60" s="59" t="s">
        <v>182</v>
      </c>
      <c r="B60" s="38">
        <v>4.0</v>
      </c>
      <c r="C60" s="38">
        <v>5.0</v>
      </c>
      <c r="D60" s="38">
        <v>8.0</v>
      </c>
      <c r="E60" s="38">
        <v>19.0</v>
      </c>
      <c r="F60" s="38">
        <v>22.0</v>
      </c>
      <c r="G60" s="38">
        <v>33.0</v>
      </c>
      <c r="H60" s="38">
        <v>40.0</v>
      </c>
      <c r="I60" s="38">
        <v>43.0</v>
      </c>
      <c r="J60" s="38">
        <v>46.0</v>
      </c>
      <c r="K60" s="38">
        <v>52.0</v>
      </c>
      <c r="L60" s="38">
        <v>62.0</v>
      </c>
      <c r="M60" s="38">
        <v>64.0</v>
      </c>
      <c r="N60" s="38">
        <v>72.0</v>
      </c>
      <c r="O60" s="38">
        <v>80.0</v>
      </c>
      <c r="P60" s="38">
        <v>99.0</v>
      </c>
      <c r="Q60" s="38">
        <v>106.0</v>
      </c>
      <c r="R60" s="38">
        <v>117.0</v>
      </c>
      <c r="S60" s="38">
        <v>124.0</v>
      </c>
      <c r="T60" s="38">
        <v>131.0</v>
      </c>
      <c r="U60" s="38">
        <v>138.0</v>
      </c>
      <c r="V60" s="38">
        <v>144.0</v>
      </c>
      <c r="W60" s="38">
        <v>157.0</v>
      </c>
      <c r="X60" s="38">
        <v>157.0</v>
      </c>
      <c r="Y60" s="38">
        <v>159.0</v>
      </c>
      <c r="Z60" s="38">
        <v>162.0</v>
      </c>
      <c r="AA60" s="38">
        <v>162.0</v>
      </c>
      <c r="AB60" s="38">
        <v>163.0</v>
      </c>
      <c r="AC60" s="38">
        <v>163.0</v>
      </c>
      <c r="AD60" s="38">
        <v>168.0</v>
      </c>
      <c r="AE60" s="38">
        <v>168.0</v>
      </c>
      <c r="AF60" s="38">
        <v>168.0</v>
      </c>
      <c r="AG60" s="38">
        <v>168.0</v>
      </c>
      <c r="AH60" s="38">
        <v>168.0</v>
      </c>
      <c r="AI60" s="38">
        <v>168.0</v>
      </c>
      <c r="AJ60" s="38">
        <v>168.0</v>
      </c>
      <c r="AK60" s="38">
        <v>168.0</v>
      </c>
      <c r="AL60" s="38">
        <v>168.0</v>
      </c>
      <c r="AM60" s="38">
        <v>168.0</v>
      </c>
      <c r="AN60" s="38">
        <v>168.0</v>
      </c>
      <c r="AO60" s="38">
        <v>168.0</v>
      </c>
      <c r="AP60" s="38">
        <v>168.0</v>
      </c>
      <c r="AQ60" s="38">
        <v>168.0</v>
      </c>
      <c r="AR60" s="38">
        <v>168.0</v>
      </c>
      <c r="AV60" s="59" t="s">
        <v>183</v>
      </c>
      <c r="AW60" s="38">
        <v>0.0</v>
      </c>
      <c r="AX60" s="38">
        <v>1.0</v>
      </c>
      <c r="AY60" s="38">
        <v>3.0</v>
      </c>
      <c r="AZ60" s="38">
        <v>3.0</v>
      </c>
      <c r="BA60" s="38">
        <v>4.0</v>
      </c>
      <c r="BB60" s="38">
        <v>5.0</v>
      </c>
      <c r="BC60" s="38">
        <v>7.0</v>
      </c>
      <c r="BD60" s="38">
        <v>7.0</v>
      </c>
      <c r="BE60" s="38">
        <v>10.0</v>
      </c>
      <c r="BF60" s="38">
        <v>13.0</v>
      </c>
      <c r="BG60" s="38">
        <v>16.0</v>
      </c>
      <c r="BH60" s="38">
        <v>18.0</v>
      </c>
      <c r="BI60" s="38">
        <v>18.0</v>
      </c>
      <c r="BJ60" s="38">
        <v>24.0</v>
      </c>
      <c r="BK60" s="38">
        <v>28.0</v>
      </c>
      <c r="BL60" s="38">
        <v>28.0</v>
      </c>
      <c r="BM60" s="38">
        <v>30.0</v>
      </c>
      <c r="BN60" s="38">
        <v>33.0</v>
      </c>
      <c r="BO60" s="38">
        <v>40.0</v>
      </c>
      <c r="BP60" s="38">
        <v>45.0</v>
      </c>
      <c r="BQ60" s="38">
        <v>47.0</v>
      </c>
      <c r="BR60" s="38">
        <v>50.0</v>
      </c>
      <c r="BS60" s="38">
        <v>58.0</v>
      </c>
      <c r="BT60" s="38">
        <v>67.0</v>
      </c>
      <c r="BU60" s="38">
        <v>72.0</v>
      </c>
      <c r="BV60" s="38">
        <v>75.0</v>
      </c>
      <c r="BW60" s="38">
        <v>77.0</v>
      </c>
      <c r="BX60" s="38">
        <v>81.0</v>
      </c>
      <c r="BY60" s="38">
        <v>84.0</v>
      </c>
      <c r="BZ60" s="38">
        <v>84.0</v>
      </c>
      <c r="CA60" s="38">
        <v>85.0</v>
      </c>
      <c r="CB60" s="38">
        <v>85.0</v>
      </c>
      <c r="CC60" s="38">
        <v>89.0</v>
      </c>
      <c r="CD60" s="38">
        <v>89.0</v>
      </c>
      <c r="CE60" s="38">
        <v>91.0</v>
      </c>
      <c r="CF60" s="38">
        <v>93.0</v>
      </c>
      <c r="CG60" s="38">
        <v>93.0</v>
      </c>
      <c r="CH60" s="38">
        <v>93.0</v>
      </c>
      <c r="CI60" s="38">
        <v>102.0</v>
      </c>
      <c r="CJ60" s="38">
        <v>106.0</v>
      </c>
      <c r="CK60" s="38">
        <v>108.0</v>
      </c>
      <c r="CL60" s="38">
        <v>110.0</v>
      </c>
      <c r="CM60" s="38">
        <v>110.0</v>
      </c>
    </row>
    <row r="61">
      <c r="A61" s="59" t="s">
        <v>184</v>
      </c>
      <c r="B61" s="38">
        <v>1.0</v>
      </c>
      <c r="C61" s="38">
        <v>1.0</v>
      </c>
      <c r="D61" s="38">
        <v>2.0</v>
      </c>
      <c r="E61" s="38">
        <v>8.0</v>
      </c>
      <c r="F61" s="38">
        <v>13.0</v>
      </c>
      <c r="G61" s="38">
        <v>18.0</v>
      </c>
      <c r="H61" s="38">
        <v>33.0</v>
      </c>
      <c r="I61" s="38">
        <v>48.0</v>
      </c>
      <c r="J61" s="38">
        <v>65.0</v>
      </c>
      <c r="K61" s="38">
        <v>82.0</v>
      </c>
      <c r="L61" s="38">
        <v>96.0</v>
      </c>
      <c r="M61" s="38">
        <v>104.0</v>
      </c>
      <c r="N61" s="38">
        <v>113.0</v>
      </c>
      <c r="O61" s="38">
        <v>126.0</v>
      </c>
      <c r="P61" s="38">
        <v>135.0</v>
      </c>
      <c r="Q61" s="38">
        <v>157.0</v>
      </c>
      <c r="R61" s="38">
        <v>172.0</v>
      </c>
      <c r="S61" s="38">
        <v>195.0</v>
      </c>
      <c r="T61" s="38">
        <v>206.0</v>
      </c>
      <c r="U61" s="38">
        <v>218.0</v>
      </c>
      <c r="V61" s="38">
        <v>239.0</v>
      </c>
      <c r="W61" s="38">
        <v>251.0</v>
      </c>
      <c r="X61" s="38">
        <v>265.0</v>
      </c>
      <c r="Y61" s="38">
        <v>283.0</v>
      </c>
      <c r="Z61" s="38">
        <v>291.0</v>
      </c>
      <c r="AA61" s="38">
        <v>300.0</v>
      </c>
      <c r="AB61" s="38">
        <v>301.0</v>
      </c>
      <c r="AC61" s="38">
        <v>306.0</v>
      </c>
      <c r="AD61" s="38">
        <v>306.0</v>
      </c>
      <c r="AE61" s="38">
        <v>307.0</v>
      </c>
      <c r="AF61" s="38">
        <v>308.0</v>
      </c>
      <c r="AG61" s="38">
        <v>309.0</v>
      </c>
      <c r="AH61" s="38">
        <v>311.0</v>
      </c>
      <c r="AI61" s="38">
        <v>311.0</v>
      </c>
      <c r="AJ61" s="38">
        <v>311.0</v>
      </c>
      <c r="AK61" s="38">
        <v>312.0</v>
      </c>
      <c r="AL61" s="38">
        <v>317.0</v>
      </c>
      <c r="AM61" s="38">
        <v>318.0</v>
      </c>
      <c r="AN61" s="38">
        <v>318.0</v>
      </c>
      <c r="AO61" s="38">
        <v>318.0</v>
      </c>
      <c r="AP61" s="38">
        <v>318.0</v>
      </c>
      <c r="AQ61" s="38">
        <v>318.0</v>
      </c>
      <c r="AR61" s="38">
        <v>318.0</v>
      </c>
      <c r="AV61" s="59" t="s">
        <v>185</v>
      </c>
      <c r="AW61" s="38">
        <v>0.0</v>
      </c>
      <c r="AX61" s="38">
        <v>2.0</v>
      </c>
      <c r="AY61" s="38">
        <v>2.0</v>
      </c>
      <c r="AZ61" s="38">
        <v>5.0</v>
      </c>
      <c r="BA61" s="38">
        <v>8.0</v>
      </c>
      <c r="BB61" s="38">
        <v>8.0</v>
      </c>
      <c r="BC61" s="38">
        <v>8.0</v>
      </c>
      <c r="BD61" s="38">
        <v>10.0</v>
      </c>
      <c r="BE61" s="38">
        <v>10.0</v>
      </c>
      <c r="BF61" s="38">
        <v>12.0</v>
      </c>
      <c r="BG61" s="38">
        <v>13.0</v>
      </c>
      <c r="BH61" s="38">
        <v>15.0</v>
      </c>
      <c r="BI61" s="38">
        <v>15.0</v>
      </c>
      <c r="BJ61" s="38">
        <v>17.0</v>
      </c>
      <c r="BK61" s="38">
        <v>21.0</v>
      </c>
      <c r="BL61" s="38">
        <v>24.0</v>
      </c>
      <c r="BM61" s="38">
        <v>25.0</v>
      </c>
      <c r="BN61" s="38">
        <v>26.0</v>
      </c>
      <c r="BO61" s="38">
        <v>29.0</v>
      </c>
      <c r="BP61" s="38">
        <v>38.0</v>
      </c>
      <c r="BQ61" s="38">
        <v>49.0</v>
      </c>
      <c r="BR61" s="38">
        <v>50.0</v>
      </c>
      <c r="BS61" s="38">
        <v>53.0</v>
      </c>
      <c r="BT61" s="38">
        <v>56.0</v>
      </c>
      <c r="BU61" s="38">
        <v>56.0</v>
      </c>
      <c r="BV61" s="38">
        <v>57.0</v>
      </c>
      <c r="BW61" s="38">
        <v>60.0</v>
      </c>
      <c r="BX61" s="38">
        <v>62.0</v>
      </c>
      <c r="BY61" s="38">
        <v>63.0</v>
      </c>
      <c r="BZ61" s="38">
        <v>68.0</v>
      </c>
      <c r="CA61" s="38">
        <v>68.0</v>
      </c>
      <c r="CB61" s="38">
        <v>69.0</v>
      </c>
      <c r="CC61" s="38">
        <v>74.0</v>
      </c>
      <c r="CD61" s="38">
        <v>79.0</v>
      </c>
      <c r="CE61" s="38">
        <v>84.0</v>
      </c>
      <c r="CF61" s="38">
        <v>91.0</v>
      </c>
      <c r="CG61" s="38">
        <v>92.0</v>
      </c>
      <c r="CH61" s="38">
        <v>94.0</v>
      </c>
      <c r="CI61" s="38">
        <v>95.0</v>
      </c>
      <c r="CJ61" s="38">
        <v>96.0</v>
      </c>
      <c r="CK61" s="38">
        <v>100.0</v>
      </c>
      <c r="CL61" s="38">
        <v>100.0</v>
      </c>
      <c r="CM61" s="38">
        <v>105.0</v>
      </c>
    </row>
    <row r="62">
      <c r="A62" s="59" t="s">
        <v>186</v>
      </c>
      <c r="B62" s="38">
        <v>0.0</v>
      </c>
      <c r="C62" s="38">
        <v>2.0</v>
      </c>
      <c r="D62" s="38">
        <v>4.0</v>
      </c>
      <c r="E62" s="38">
        <v>9.0</v>
      </c>
      <c r="F62" s="38">
        <v>15.0</v>
      </c>
      <c r="G62" s="38">
        <v>21.0</v>
      </c>
      <c r="H62" s="38">
        <v>33.0</v>
      </c>
      <c r="I62" s="38">
        <v>38.0</v>
      </c>
      <c r="J62" s="38">
        <v>44.0</v>
      </c>
      <c r="K62" s="38">
        <v>59.0</v>
      </c>
      <c r="L62" s="38">
        <v>80.0</v>
      </c>
      <c r="M62" s="38">
        <v>95.0</v>
      </c>
      <c r="N62" s="38">
        <v>121.0</v>
      </c>
      <c r="O62" s="38">
        <v>155.0</v>
      </c>
      <c r="P62" s="38">
        <v>190.0</v>
      </c>
      <c r="Q62" s="38">
        <v>227.0</v>
      </c>
      <c r="R62" s="38">
        <v>277.0</v>
      </c>
      <c r="S62" s="38">
        <v>295.0</v>
      </c>
      <c r="T62" s="38">
        <v>307.0</v>
      </c>
      <c r="U62" s="38">
        <v>331.0</v>
      </c>
      <c r="V62" s="38">
        <v>360.0</v>
      </c>
      <c r="W62" s="38">
        <v>378.0</v>
      </c>
      <c r="X62" s="38">
        <v>395.0</v>
      </c>
      <c r="Y62" s="38">
        <v>419.0</v>
      </c>
      <c r="Z62" s="38">
        <v>425.0</v>
      </c>
      <c r="AA62" s="38">
        <v>445.0</v>
      </c>
      <c r="AB62" s="38">
        <v>457.0</v>
      </c>
      <c r="AC62" s="38">
        <v>464.0</v>
      </c>
      <c r="AD62" s="38">
        <v>470.0</v>
      </c>
      <c r="AE62" s="38">
        <v>476.0</v>
      </c>
      <c r="AF62" s="38">
        <v>479.0</v>
      </c>
      <c r="AG62" s="38">
        <v>479.0</v>
      </c>
      <c r="AH62" s="38">
        <v>480.0</v>
      </c>
      <c r="AI62" s="38">
        <v>480.0</v>
      </c>
      <c r="AJ62" s="38">
        <v>480.0</v>
      </c>
      <c r="AK62" s="38">
        <v>480.0</v>
      </c>
      <c r="AL62" s="38">
        <v>480.0</v>
      </c>
      <c r="AM62" s="38">
        <v>480.0</v>
      </c>
      <c r="AN62" s="38">
        <v>480.0</v>
      </c>
      <c r="AO62" s="38">
        <v>480.0</v>
      </c>
      <c r="AP62" s="38">
        <v>480.0</v>
      </c>
      <c r="AQ62" s="38">
        <v>480.0</v>
      </c>
      <c r="AR62" s="38">
        <v>480.0</v>
      </c>
      <c r="AV62" s="59" t="s">
        <v>110</v>
      </c>
      <c r="AW62" s="38">
        <v>0.0</v>
      </c>
      <c r="AX62" s="38">
        <v>0.0</v>
      </c>
      <c r="AY62" s="38">
        <v>0.0</v>
      </c>
      <c r="AZ62" s="38">
        <v>0.0</v>
      </c>
      <c r="BA62" s="38">
        <v>0.0</v>
      </c>
      <c r="BB62" s="38">
        <v>0.0</v>
      </c>
      <c r="BC62" s="38">
        <v>0.0</v>
      </c>
      <c r="BD62" s="38">
        <v>0.0</v>
      </c>
      <c r="BE62" s="38">
        <v>0.0</v>
      </c>
      <c r="BF62" s="38">
        <v>0.0</v>
      </c>
      <c r="BG62" s="38">
        <v>0.0</v>
      </c>
      <c r="BH62" s="38">
        <v>0.0</v>
      </c>
      <c r="BI62" s="38">
        <v>0.0</v>
      </c>
      <c r="BJ62" s="38">
        <v>0.0</v>
      </c>
      <c r="BK62" s="38">
        <v>0.0</v>
      </c>
      <c r="BL62" s="38">
        <v>0.0</v>
      </c>
      <c r="BM62" s="38">
        <v>0.0</v>
      </c>
      <c r="BN62" s="38">
        <v>0.0</v>
      </c>
      <c r="BO62" s="38">
        <v>0.0</v>
      </c>
      <c r="BP62" s="38">
        <v>0.0</v>
      </c>
      <c r="BQ62" s="38">
        <v>0.0</v>
      </c>
      <c r="BR62" s="38">
        <v>0.0</v>
      </c>
      <c r="BS62" s="38">
        <v>0.0</v>
      </c>
      <c r="BT62" s="38">
        <v>0.0</v>
      </c>
      <c r="BU62" s="38">
        <v>0.0</v>
      </c>
      <c r="BV62" s="38">
        <v>0.0</v>
      </c>
      <c r="BW62" s="38">
        <v>0.0</v>
      </c>
      <c r="BX62" s="38">
        <v>0.0</v>
      </c>
      <c r="BY62" s="38">
        <v>0.0</v>
      </c>
      <c r="BZ62" s="38">
        <v>0.0</v>
      </c>
      <c r="CA62" s="38">
        <v>0.0</v>
      </c>
      <c r="CB62" s="38">
        <v>0.0</v>
      </c>
      <c r="CC62" s="38">
        <v>0.0</v>
      </c>
      <c r="CD62" s="38">
        <v>0.0</v>
      </c>
      <c r="CE62" s="38">
        <v>1.0</v>
      </c>
      <c r="CF62" s="38">
        <v>1.0</v>
      </c>
      <c r="CG62" s="38">
        <v>8.0</v>
      </c>
      <c r="CH62" s="38">
        <v>8.0</v>
      </c>
      <c r="CI62" s="38">
        <v>18.0</v>
      </c>
      <c r="CJ62" s="38">
        <v>27.0</v>
      </c>
      <c r="CK62" s="38">
        <v>42.0</v>
      </c>
      <c r="CL62" s="38">
        <v>56.0</v>
      </c>
      <c r="CM62" s="38">
        <v>90.0</v>
      </c>
    </row>
    <row r="63">
      <c r="A63" s="59" t="s">
        <v>188</v>
      </c>
      <c r="B63" s="38">
        <v>5.0</v>
      </c>
      <c r="C63" s="38">
        <v>5.0</v>
      </c>
      <c r="D63" s="38">
        <v>9.0</v>
      </c>
      <c r="E63" s="38">
        <v>32.0</v>
      </c>
      <c r="F63" s="38">
        <v>83.0</v>
      </c>
      <c r="G63" s="38">
        <v>128.0</v>
      </c>
      <c r="H63" s="38">
        <v>168.0</v>
      </c>
      <c r="I63" s="38">
        <v>206.0</v>
      </c>
      <c r="J63" s="38">
        <v>278.0</v>
      </c>
      <c r="K63" s="38">
        <v>352.0</v>
      </c>
      <c r="L63" s="38">
        <v>422.0</v>
      </c>
      <c r="M63" s="38">
        <v>493.0</v>
      </c>
      <c r="N63" s="38">
        <v>566.0</v>
      </c>
      <c r="O63" s="38">
        <v>675.0</v>
      </c>
      <c r="P63" s="38">
        <v>764.0</v>
      </c>
      <c r="Q63" s="38">
        <v>851.0</v>
      </c>
      <c r="R63" s="38">
        <v>914.0</v>
      </c>
      <c r="S63" s="38">
        <v>981.0</v>
      </c>
      <c r="T63" s="38">
        <v>1033.0</v>
      </c>
      <c r="U63" s="38">
        <v>1073.0</v>
      </c>
      <c r="V63" s="38">
        <v>1105.0</v>
      </c>
      <c r="W63" s="38">
        <v>1135.0</v>
      </c>
      <c r="X63" s="38">
        <v>1169.0</v>
      </c>
      <c r="Y63" s="38">
        <v>1184.0</v>
      </c>
      <c r="Z63" s="38">
        <v>1212.0</v>
      </c>
      <c r="AA63" s="38">
        <v>1231.0</v>
      </c>
      <c r="AB63" s="38">
        <v>1246.0</v>
      </c>
      <c r="AC63" s="38">
        <v>1257.0</v>
      </c>
      <c r="AD63" s="38">
        <v>1262.0</v>
      </c>
      <c r="AE63" s="38">
        <v>1265.0</v>
      </c>
      <c r="AF63" s="38">
        <v>1267.0</v>
      </c>
      <c r="AG63" s="38">
        <v>1270.0</v>
      </c>
      <c r="AH63" s="38">
        <v>1271.0</v>
      </c>
      <c r="AI63" s="38">
        <v>1271.0</v>
      </c>
      <c r="AJ63" s="38">
        <v>1271.0</v>
      </c>
      <c r="AK63" s="38">
        <v>1271.0</v>
      </c>
      <c r="AL63" s="38">
        <v>1272.0</v>
      </c>
      <c r="AM63" s="38">
        <v>1272.0</v>
      </c>
      <c r="AN63" s="38">
        <v>1272.0</v>
      </c>
      <c r="AO63" s="38">
        <v>1272.0</v>
      </c>
      <c r="AP63" s="38">
        <v>1272.0</v>
      </c>
      <c r="AQ63" s="38">
        <v>1272.0</v>
      </c>
      <c r="AR63" s="38">
        <v>1272.0</v>
      </c>
      <c r="AV63" s="59" t="s">
        <v>111</v>
      </c>
      <c r="AW63" s="38">
        <v>0.0</v>
      </c>
      <c r="AX63" s="38">
        <v>0.0</v>
      </c>
      <c r="AY63" s="38">
        <v>0.0</v>
      </c>
      <c r="AZ63" s="38">
        <v>0.0</v>
      </c>
      <c r="BA63" s="38">
        <v>0.0</v>
      </c>
      <c r="BB63" s="38">
        <v>0.0</v>
      </c>
      <c r="BC63" s="38">
        <v>0.0</v>
      </c>
      <c r="BD63" s="38">
        <v>0.0</v>
      </c>
      <c r="BE63" s="38">
        <v>0.0</v>
      </c>
      <c r="BF63" s="38">
        <v>2.0</v>
      </c>
      <c r="BG63" s="38">
        <v>2.0</v>
      </c>
      <c r="BH63" s="38">
        <v>2.0</v>
      </c>
      <c r="BI63" s="38">
        <v>2.0</v>
      </c>
      <c r="BJ63" s="38">
        <v>2.0</v>
      </c>
      <c r="BK63" s="38">
        <v>2.0</v>
      </c>
      <c r="BL63" s="38">
        <v>2.0</v>
      </c>
      <c r="BM63" s="38">
        <v>3.0</v>
      </c>
      <c r="BN63" s="38">
        <v>3.0</v>
      </c>
      <c r="BO63" s="38">
        <v>3.0</v>
      </c>
      <c r="BP63" s="38">
        <v>8.0</v>
      </c>
      <c r="BQ63" s="38">
        <v>8.0</v>
      </c>
      <c r="BR63" s="38">
        <v>9.0</v>
      </c>
      <c r="BS63" s="38">
        <v>9.0</v>
      </c>
      <c r="BT63" s="38">
        <v>9.0</v>
      </c>
      <c r="BU63" s="38">
        <v>9.0</v>
      </c>
      <c r="BV63" s="38">
        <v>9.0</v>
      </c>
      <c r="BW63" s="38">
        <v>9.0</v>
      </c>
      <c r="BX63" s="38">
        <v>9.0</v>
      </c>
      <c r="BY63" s="38">
        <v>9.0</v>
      </c>
      <c r="BZ63" s="38">
        <v>9.0</v>
      </c>
      <c r="CA63" s="38">
        <v>9.0</v>
      </c>
      <c r="CB63" s="38">
        <v>9.0</v>
      </c>
      <c r="CC63" s="38">
        <v>9.0</v>
      </c>
      <c r="CD63" s="38">
        <v>13.0</v>
      </c>
      <c r="CE63" s="38">
        <v>13.0</v>
      </c>
      <c r="CF63" s="38">
        <v>13.0</v>
      </c>
      <c r="CG63" s="38">
        <v>15.0</v>
      </c>
      <c r="CH63" s="38">
        <v>20.0</v>
      </c>
      <c r="CI63" s="38">
        <v>23.0</v>
      </c>
      <c r="CJ63" s="38">
        <v>36.0</v>
      </c>
      <c r="CK63" s="38">
        <v>40.0</v>
      </c>
      <c r="CL63" s="38">
        <v>51.0</v>
      </c>
      <c r="CM63" s="38">
        <v>85.0</v>
      </c>
    </row>
    <row r="64">
      <c r="A64" s="59" t="s">
        <v>119</v>
      </c>
      <c r="B64" s="38">
        <v>444.0</v>
      </c>
      <c r="C64" s="38">
        <v>444.0</v>
      </c>
      <c r="D64" s="38">
        <v>549.0</v>
      </c>
      <c r="E64" s="38">
        <v>761.0</v>
      </c>
      <c r="F64" s="38">
        <v>1058.0</v>
      </c>
      <c r="G64" s="38">
        <v>1423.0</v>
      </c>
      <c r="H64" s="38">
        <v>3554.0</v>
      </c>
      <c r="I64" s="38">
        <v>3554.0</v>
      </c>
      <c r="J64" s="38">
        <v>4903.0</v>
      </c>
      <c r="K64" s="38">
        <v>5806.0</v>
      </c>
      <c r="L64" s="38">
        <v>7153.0</v>
      </c>
      <c r="M64" s="38">
        <v>11177.0</v>
      </c>
      <c r="N64" s="38">
        <v>13522.0</v>
      </c>
      <c r="O64" s="38">
        <v>16678.0</v>
      </c>
      <c r="P64" s="38">
        <v>19665.0</v>
      </c>
      <c r="Q64" s="38">
        <v>22112.0</v>
      </c>
      <c r="R64" s="38">
        <v>24953.0</v>
      </c>
      <c r="S64" s="38">
        <v>27100.0</v>
      </c>
      <c r="T64" s="38">
        <v>29631.0</v>
      </c>
      <c r="U64" s="38">
        <v>31728.0</v>
      </c>
      <c r="V64" s="38">
        <v>33366.0</v>
      </c>
      <c r="W64" s="38">
        <v>33366.0</v>
      </c>
      <c r="X64" s="38">
        <v>48206.0</v>
      </c>
      <c r="Y64" s="38">
        <v>54406.0</v>
      </c>
      <c r="Z64" s="38">
        <v>56249.0</v>
      </c>
      <c r="AA64" s="38">
        <v>58182.0</v>
      </c>
      <c r="AB64" s="38">
        <v>59989.0</v>
      </c>
      <c r="AC64" s="38">
        <v>61682.0</v>
      </c>
      <c r="AD64" s="38">
        <v>62031.0</v>
      </c>
      <c r="AE64" s="38">
        <v>62442.0</v>
      </c>
      <c r="AF64" s="38">
        <v>62662.0</v>
      </c>
      <c r="AG64" s="38">
        <v>64084.0</v>
      </c>
      <c r="AH64" s="38">
        <v>64084.0</v>
      </c>
      <c r="AI64" s="38">
        <v>64287.0</v>
      </c>
      <c r="AJ64" s="38">
        <v>64786.0</v>
      </c>
      <c r="AK64" s="38">
        <v>65187.0</v>
      </c>
      <c r="AL64" s="38">
        <v>65596.0</v>
      </c>
      <c r="AM64" s="38">
        <v>65914.0</v>
      </c>
      <c r="AN64" s="38">
        <v>66337.0</v>
      </c>
      <c r="AO64" s="38">
        <v>66907.0</v>
      </c>
      <c r="AP64" s="38">
        <v>67103.0</v>
      </c>
      <c r="AQ64" s="38">
        <v>67217.0</v>
      </c>
      <c r="AR64" s="38">
        <v>67332.0</v>
      </c>
      <c r="AV64" s="59" t="s">
        <v>190</v>
      </c>
      <c r="AW64" s="38">
        <v>0.0</v>
      </c>
      <c r="AX64" s="38">
        <v>0.0</v>
      </c>
      <c r="AY64" s="38">
        <v>0.0</v>
      </c>
      <c r="AZ64" s="38">
        <v>0.0</v>
      </c>
      <c r="BA64" s="38">
        <v>0.0</v>
      </c>
      <c r="BB64" s="38">
        <v>0.0</v>
      </c>
      <c r="BC64" s="38">
        <v>0.0</v>
      </c>
      <c r="BD64" s="38">
        <v>0.0</v>
      </c>
      <c r="BE64" s="38">
        <v>0.0</v>
      </c>
      <c r="BF64" s="38">
        <v>0.0</v>
      </c>
      <c r="BG64" s="38">
        <v>0.0</v>
      </c>
      <c r="BH64" s="38">
        <v>0.0</v>
      </c>
      <c r="BI64" s="38">
        <v>0.0</v>
      </c>
      <c r="BJ64" s="38">
        <v>0.0</v>
      </c>
      <c r="BK64" s="38">
        <v>0.0</v>
      </c>
      <c r="BL64" s="38">
        <v>0.0</v>
      </c>
      <c r="BM64" s="38">
        <v>0.0</v>
      </c>
      <c r="BN64" s="38">
        <v>0.0</v>
      </c>
      <c r="BO64" s="38">
        <v>0.0</v>
      </c>
      <c r="BP64" s="38">
        <v>0.0</v>
      </c>
      <c r="BQ64" s="38">
        <v>0.0</v>
      </c>
      <c r="BR64" s="38">
        <v>0.0</v>
      </c>
      <c r="BS64" s="38">
        <v>0.0</v>
      </c>
      <c r="BT64" s="38">
        <v>0.0</v>
      </c>
      <c r="BU64" s="38">
        <v>0.0</v>
      </c>
      <c r="BV64" s="38">
        <v>0.0</v>
      </c>
      <c r="BW64" s="38">
        <v>0.0</v>
      </c>
      <c r="BX64" s="38">
        <v>0.0</v>
      </c>
      <c r="BY64" s="38">
        <v>0.0</v>
      </c>
      <c r="BZ64" s="38">
        <v>0.0</v>
      </c>
      <c r="CA64" s="38">
        <v>0.0</v>
      </c>
      <c r="CB64" s="38">
        <v>0.0</v>
      </c>
      <c r="CC64" s="38">
        <v>0.0</v>
      </c>
      <c r="CD64" s="38">
        <v>1.0</v>
      </c>
      <c r="CE64" s="38">
        <v>11.0</v>
      </c>
      <c r="CF64" s="38">
        <v>26.0</v>
      </c>
      <c r="CG64" s="38">
        <v>43.0</v>
      </c>
      <c r="CH64" s="38">
        <v>45.0</v>
      </c>
      <c r="CI64" s="38">
        <v>45.0</v>
      </c>
      <c r="CJ64" s="38">
        <v>45.0</v>
      </c>
      <c r="CK64" s="38">
        <v>56.0</v>
      </c>
      <c r="CL64" s="38">
        <v>56.0</v>
      </c>
      <c r="CM64" s="38">
        <v>56.0</v>
      </c>
    </row>
    <row r="65">
      <c r="A65" s="59" t="s">
        <v>192</v>
      </c>
      <c r="B65" s="38">
        <v>4.0</v>
      </c>
      <c r="C65" s="38">
        <v>9.0</v>
      </c>
      <c r="D65" s="38">
        <v>24.0</v>
      </c>
      <c r="E65" s="38">
        <v>43.0</v>
      </c>
      <c r="F65" s="38">
        <v>69.0</v>
      </c>
      <c r="G65" s="38">
        <v>100.0</v>
      </c>
      <c r="H65" s="38">
        <v>143.0</v>
      </c>
      <c r="I65" s="38">
        <v>221.0</v>
      </c>
      <c r="J65" s="38">
        <v>277.0</v>
      </c>
      <c r="K65" s="38">
        <v>332.0</v>
      </c>
      <c r="L65" s="38">
        <v>389.0</v>
      </c>
      <c r="M65" s="38">
        <v>463.0</v>
      </c>
      <c r="N65" s="38">
        <v>521.0</v>
      </c>
      <c r="O65" s="38">
        <v>593.0</v>
      </c>
      <c r="P65" s="38">
        <v>661.0</v>
      </c>
      <c r="Q65" s="38">
        <v>711.0</v>
      </c>
      <c r="R65" s="38">
        <v>772.0</v>
      </c>
      <c r="S65" s="38">
        <v>803.0</v>
      </c>
      <c r="T65" s="38">
        <v>838.0</v>
      </c>
      <c r="U65" s="38">
        <v>879.0</v>
      </c>
      <c r="V65" s="38">
        <v>912.0</v>
      </c>
      <c r="W65" s="38">
        <v>946.0</v>
      </c>
      <c r="X65" s="38">
        <v>968.0</v>
      </c>
      <c r="Y65" s="38">
        <v>988.0</v>
      </c>
      <c r="Z65" s="38">
        <v>1001.0</v>
      </c>
      <c r="AA65" s="38">
        <v>1004.0</v>
      </c>
      <c r="AB65" s="38">
        <v>1006.0</v>
      </c>
      <c r="AC65" s="38">
        <v>1007.0</v>
      </c>
      <c r="AD65" s="38">
        <v>1008.0</v>
      </c>
      <c r="AE65" s="38">
        <v>1010.0</v>
      </c>
      <c r="AF65" s="38">
        <v>1011.0</v>
      </c>
      <c r="AG65" s="38">
        <v>1013.0</v>
      </c>
      <c r="AH65" s="38">
        <v>1016.0</v>
      </c>
      <c r="AI65" s="38">
        <v>1016.0</v>
      </c>
      <c r="AJ65" s="38">
        <v>1016.0</v>
      </c>
      <c r="AK65" s="38">
        <v>1016.0</v>
      </c>
      <c r="AL65" s="38">
        <v>1017.0</v>
      </c>
      <c r="AM65" s="38">
        <v>1017.0</v>
      </c>
      <c r="AN65" s="38">
        <v>1018.0</v>
      </c>
      <c r="AO65" s="38">
        <v>1018.0</v>
      </c>
      <c r="AP65" s="38">
        <v>1018.0</v>
      </c>
      <c r="AQ65" s="38">
        <v>1018.0</v>
      </c>
      <c r="AR65" s="38">
        <v>1018.0</v>
      </c>
      <c r="AV65" s="59" t="s">
        <v>193</v>
      </c>
      <c r="AW65" s="38">
        <v>0.0</v>
      </c>
      <c r="AX65" s="38">
        <v>0.0</v>
      </c>
      <c r="AY65" s="38">
        <v>0.0</v>
      </c>
      <c r="AZ65" s="38">
        <v>0.0</v>
      </c>
      <c r="BA65" s="38">
        <v>0.0</v>
      </c>
      <c r="BB65" s="38">
        <v>0.0</v>
      </c>
      <c r="BC65" s="38">
        <v>0.0</v>
      </c>
      <c r="BD65" s="38">
        <v>0.0</v>
      </c>
      <c r="BE65" s="38">
        <v>0.0</v>
      </c>
      <c r="BF65" s="38">
        <v>0.0</v>
      </c>
      <c r="BG65" s="38">
        <v>0.0</v>
      </c>
      <c r="BH65" s="38">
        <v>0.0</v>
      </c>
      <c r="BI65" s="38">
        <v>0.0</v>
      </c>
      <c r="BJ65" s="38">
        <v>0.0</v>
      </c>
      <c r="BK65" s="38">
        <v>0.0</v>
      </c>
      <c r="BL65" s="38">
        <v>0.0</v>
      </c>
      <c r="BM65" s="38">
        <v>0.0</v>
      </c>
      <c r="BN65" s="38">
        <v>0.0</v>
      </c>
      <c r="BO65" s="38">
        <v>0.0</v>
      </c>
      <c r="BP65" s="38">
        <v>0.0</v>
      </c>
      <c r="BQ65" s="38">
        <v>0.0</v>
      </c>
      <c r="BR65" s="38">
        <v>0.0</v>
      </c>
      <c r="BS65" s="38">
        <v>0.0</v>
      </c>
      <c r="BT65" s="38">
        <v>0.0</v>
      </c>
      <c r="BU65" s="38">
        <v>0.0</v>
      </c>
      <c r="BV65" s="38">
        <v>0.0</v>
      </c>
      <c r="BW65" s="38">
        <v>0.0</v>
      </c>
      <c r="BX65" s="38">
        <v>0.0</v>
      </c>
      <c r="BY65" s="38">
        <v>0.0</v>
      </c>
      <c r="BZ65" s="38">
        <v>0.0</v>
      </c>
      <c r="CA65" s="38">
        <v>0.0</v>
      </c>
      <c r="CB65" s="38">
        <v>0.0</v>
      </c>
      <c r="CC65" s="38">
        <v>0.0</v>
      </c>
      <c r="CD65" s="38">
        <v>0.0</v>
      </c>
      <c r="CE65" s="38">
        <v>0.0</v>
      </c>
      <c r="CF65" s="38">
        <v>1.0</v>
      </c>
      <c r="CG65" s="38">
        <v>1.0</v>
      </c>
      <c r="CH65" s="38">
        <v>6.0</v>
      </c>
      <c r="CI65" s="38">
        <v>15.0</v>
      </c>
      <c r="CJ65" s="38">
        <v>19.0</v>
      </c>
      <c r="CK65" s="38">
        <v>25.0</v>
      </c>
      <c r="CL65" s="38">
        <v>32.0</v>
      </c>
      <c r="CM65" s="38">
        <v>56.0</v>
      </c>
    </row>
    <row r="66">
      <c r="A66" s="59" t="s">
        <v>195</v>
      </c>
      <c r="B66" s="38">
        <v>0.0</v>
      </c>
      <c r="C66" s="38">
        <v>0.0</v>
      </c>
      <c r="D66" s="38">
        <v>1.0</v>
      </c>
      <c r="E66" s="38">
        <v>7.0</v>
      </c>
      <c r="F66" s="38">
        <v>7.0</v>
      </c>
      <c r="G66" s="38">
        <v>11.0</v>
      </c>
      <c r="H66" s="38">
        <v>15.0</v>
      </c>
      <c r="I66" s="38">
        <v>16.0</v>
      </c>
      <c r="J66" s="38">
        <v>19.0</v>
      </c>
      <c r="K66" s="38">
        <v>20.0</v>
      </c>
      <c r="L66" s="38">
        <v>23.0</v>
      </c>
      <c r="M66" s="38">
        <v>27.0</v>
      </c>
      <c r="N66" s="38">
        <v>34.0</v>
      </c>
      <c r="O66" s="38">
        <v>35.0</v>
      </c>
      <c r="P66" s="38">
        <v>42.0</v>
      </c>
      <c r="Q66" s="38">
        <v>46.0</v>
      </c>
      <c r="R66" s="38">
        <v>50.0</v>
      </c>
      <c r="S66" s="38">
        <v>52.0</v>
      </c>
      <c r="T66" s="38">
        <v>54.0</v>
      </c>
      <c r="U66" s="38">
        <v>58.0</v>
      </c>
      <c r="V66" s="38">
        <v>58.0</v>
      </c>
      <c r="W66" s="38">
        <v>60.0</v>
      </c>
      <c r="X66" s="38">
        <v>61.0</v>
      </c>
      <c r="Y66" s="38">
        <v>65.0</v>
      </c>
      <c r="Z66" s="38">
        <v>68.0</v>
      </c>
      <c r="AA66" s="38">
        <v>70.0</v>
      </c>
      <c r="AB66" s="38">
        <v>72.0</v>
      </c>
      <c r="AC66" s="38">
        <v>73.0</v>
      </c>
      <c r="AD66" s="38">
        <v>75.0</v>
      </c>
      <c r="AE66" s="38">
        <v>75.0</v>
      </c>
      <c r="AF66" s="38">
        <v>75.0</v>
      </c>
      <c r="AG66" s="38">
        <v>75.0</v>
      </c>
      <c r="AH66" s="38">
        <v>75.0</v>
      </c>
      <c r="AI66" s="38">
        <v>75.0</v>
      </c>
      <c r="AJ66" s="38">
        <v>75.0</v>
      </c>
      <c r="AK66" s="38">
        <v>75.0</v>
      </c>
      <c r="AL66" s="38">
        <v>75.0</v>
      </c>
      <c r="AM66" s="38">
        <v>75.0</v>
      </c>
      <c r="AN66" s="38">
        <v>75.0</v>
      </c>
      <c r="AO66" s="38">
        <v>75.0</v>
      </c>
      <c r="AP66" s="38">
        <v>75.0</v>
      </c>
      <c r="AQ66" s="38">
        <v>75.0</v>
      </c>
      <c r="AR66" s="38">
        <v>75.0</v>
      </c>
      <c r="AV66" s="59" t="s">
        <v>196</v>
      </c>
      <c r="AW66" s="38">
        <v>0.0</v>
      </c>
      <c r="AX66" s="38">
        <v>0.0</v>
      </c>
      <c r="AY66" s="38">
        <v>0.0</v>
      </c>
      <c r="AZ66" s="38">
        <v>0.0</v>
      </c>
      <c r="BA66" s="38">
        <v>4.0</v>
      </c>
      <c r="BB66" s="38">
        <v>5.0</v>
      </c>
      <c r="BC66" s="38">
        <v>5.0</v>
      </c>
      <c r="BD66" s="38">
        <v>6.0</v>
      </c>
      <c r="BE66" s="38">
        <v>9.0</v>
      </c>
      <c r="BF66" s="38">
        <v>9.0</v>
      </c>
      <c r="BG66" s="38">
        <v>12.0</v>
      </c>
      <c r="BH66" s="38">
        <v>12.0</v>
      </c>
      <c r="BI66" s="38">
        <v>12.0</v>
      </c>
      <c r="BJ66" s="38">
        <v>13.0</v>
      </c>
      <c r="BK66" s="38">
        <v>13.0</v>
      </c>
      <c r="BL66" s="38">
        <v>14.0</v>
      </c>
      <c r="BM66" s="38">
        <v>15.0</v>
      </c>
      <c r="BN66" s="38">
        <v>15.0</v>
      </c>
      <c r="BO66" s="38">
        <v>15.0</v>
      </c>
      <c r="BP66" s="38">
        <v>15.0</v>
      </c>
      <c r="BQ66" s="38">
        <v>15.0</v>
      </c>
      <c r="BR66" s="38">
        <v>15.0</v>
      </c>
      <c r="BS66" s="38">
        <v>15.0</v>
      </c>
      <c r="BT66" s="38">
        <v>15.0</v>
      </c>
      <c r="BU66" s="38">
        <v>15.0</v>
      </c>
      <c r="BV66" s="38">
        <v>15.0</v>
      </c>
      <c r="BW66" s="38">
        <v>15.0</v>
      </c>
      <c r="BX66" s="38">
        <v>15.0</v>
      </c>
      <c r="BY66" s="38">
        <v>15.0</v>
      </c>
      <c r="BZ66" s="38">
        <v>15.0</v>
      </c>
      <c r="CA66" s="38">
        <v>19.0</v>
      </c>
      <c r="CB66" s="38">
        <v>22.0</v>
      </c>
      <c r="CC66" s="38">
        <v>22.0</v>
      </c>
      <c r="CD66" s="38">
        <v>22.0</v>
      </c>
      <c r="CE66" s="38">
        <v>22.0</v>
      </c>
      <c r="CF66" s="38">
        <v>22.0</v>
      </c>
      <c r="CG66" s="38">
        <v>23.0</v>
      </c>
      <c r="CH66" s="38">
        <v>23.0</v>
      </c>
      <c r="CI66" s="38">
        <v>25.0</v>
      </c>
      <c r="CJ66" s="38">
        <v>27.0</v>
      </c>
      <c r="CK66" s="38">
        <v>30.0</v>
      </c>
      <c r="CL66" s="38">
        <v>39.0</v>
      </c>
      <c r="CM66" s="38">
        <v>52.0</v>
      </c>
    </row>
    <row r="67">
      <c r="A67" s="59" t="s">
        <v>197</v>
      </c>
      <c r="B67" s="38">
        <v>1.0</v>
      </c>
      <c r="C67" s="38">
        <v>5.0</v>
      </c>
      <c r="D67" s="38">
        <v>9.0</v>
      </c>
      <c r="E67" s="38">
        <v>18.0</v>
      </c>
      <c r="F67" s="38">
        <v>33.0</v>
      </c>
      <c r="G67" s="38">
        <v>47.0</v>
      </c>
      <c r="H67" s="38">
        <v>70.0</v>
      </c>
      <c r="I67" s="38">
        <v>99.0</v>
      </c>
      <c r="J67" s="38">
        <v>129.0</v>
      </c>
      <c r="K67" s="38">
        <v>168.0</v>
      </c>
      <c r="L67" s="38">
        <v>202.0</v>
      </c>
      <c r="M67" s="38">
        <v>236.0</v>
      </c>
      <c r="N67" s="38">
        <v>271.0</v>
      </c>
      <c r="O67" s="38">
        <v>308.0</v>
      </c>
      <c r="P67" s="38">
        <v>341.0</v>
      </c>
      <c r="Q67" s="38">
        <v>373.0</v>
      </c>
      <c r="R67" s="38">
        <v>408.0</v>
      </c>
      <c r="S67" s="38">
        <v>439.0</v>
      </c>
      <c r="T67" s="38">
        <v>468.0</v>
      </c>
      <c r="U67" s="38">
        <v>492.0</v>
      </c>
      <c r="V67" s="38">
        <v>515.0</v>
      </c>
      <c r="W67" s="38">
        <v>543.0</v>
      </c>
      <c r="X67" s="38">
        <v>570.0</v>
      </c>
      <c r="Y67" s="38">
        <v>593.0</v>
      </c>
      <c r="Z67" s="38">
        <v>604.0</v>
      </c>
      <c r="AA67" s="38">
        <v>617.0</v>
      </c>
      <c r="AB67" s="38">
        <v>626.0</v>
      </c>
      <c r="AC67" s="38">
        <v>629.0</v>
      </c>
      <c r="AD67" s="38">
        <v>631.0</v>
      </c>
      <c r="AE67" s="38">
        <v>631.0</v>
      </c>
      <c r="AF67" s="38">
        <v>631.0</v>
      </c>
      <c r="AG67" s="38">
        <v>631.0</v>
      </c>
      <c r="AH67" s="38">
        <v>631.0</v>
      </c>
      <c r="AI67" s="38">
        <v>631.0</v>
      </c>
      <c r="AJ67" s="38">
        <v>631.0</v>
      </c>
      <c r="AK67" s="38">
        <v>631.0</v>
      </c>
      <c r="AL67" s="38">
        <v>631.0</v>
      </c>
      <c r="AM67" s="38">
        <v>631.0</v>
      </c>
      <c r="AN67" s="38">
        <v>631.0</v>
      </c>
      <c r="AO67" s="38">
        <v>631.0</v>
      </c>
      <c r="AP67" s="38">
        <v>631.0</v>
      </c>
      <c r="AQ67" s="38">
        <v>631.0</v>
      </c>
      <c r="AR67" s="38">
        <v>631.0</v>
      </c>
      <c r="AV67" s="59" t="s">
        <v>198</v>
      </c>
      <c r="AW67" s="38">
        <v>0.0</v>
      </c>
      <c r="AX67" s="38">
        <v>0.0</v>
      </c>
      <c r="AY67" s="38">
        <v>0.0</v>
      </c>
      <c r="AZ67" s="38">
        <v>0.0</v>
      </c>
      <c r="BA67" s="38">
        <v>0.0</v>
      </c>
      <c r="BB67" s="38">
        <v>0.0</v>
      </c>
      <c r="BC67" s="38">
        <v>0.0</v>
      </c>
      <c r="BD67" s="38">
        <v>0.0</v>
      </c>
      <c r="BE67" s="38">
        <v>0.0</v>
      </c>
      <c r="BF67" s="38">
        <v>0.0</v>
      </c>
      <c r="BG67" s="38">
        <v>0.0</v>
      </c>
      <c r="BH67" s="38">
        <v>0.0</v>
      </c>
      <c r="BI67" s="38">
        <v>0.0</v>
      </c>
      <c r="BJ67" s="38">
        <v>0.0</v>
      </c>
      <c r="BK67" s="38">
        <v>0.0</v>
      </c>
      <c r="BL67" s="38">
        <v>0.0</v>
      </c>
      <c r="BM67" s="38">
        <v>0.0</v>
      </c>
      <c r="BN67" s="38">
        <v>0.0</v>
      </c>
      <c r="BO67" s="38">
        <v>0.0</v>
      </c>
      <c r="BP67" s="38">
        <v>0.0</v>
      </c>
      <c r="BQ67" s="38">
        <v>0.0</v>
      </c>
      <c r="BR67" s="38">
        <v>0.0</v>
      </c>
      <c r="BS67" s="38">
        <v>0.0</v>
      </c>
      <c r="BT67" s="38">
        <v>0.0</v>
      </c>
      <c r="BU67" s="38">
        <v>0.0</v>
      </c>
      <c r="BV67" s="38">
        <v>0.0</v>
      </c>
      <c r="BW67" s="38">
        <v>0.0</v>
      </c>
      <c r="BX67" s="38">
        <v>0.0</v>
      </c>
      <c r="BY67" s="38">
        <v>0.0</v>
      </c>
      <c r="BZ67" s="38">
        <v>0.0</v>
      </c>
      <c r="CA67" s="38">
        <v>0.0</v>
      </c>
      <c r="CB67" s="38">
        <v>0.0</v>
      </c>
      <c r="CC67" s="38">
        <v>0.0</v>
      </c>
      <c r="CD67" s="38">
        <v>1.0</v>
      </c>
      <c r="CE67" s="38">
        <v>23.0</v>
      </c>
      <c r="CF67" s="38">
        <v>33.0</v>
      </c>
      <c r="CG67" s="38">
        <v>33.0</v>
      </c>
      <c r="CH67" s="38">
        <v>36.0</v>
      </c>
      <c r="CI67" s="38">
        <v>41.0</v>
      </c>
      <c r="CJ67" s="38">
        <v>47.0</v>
      </c>
      <c r="CK67" s="38">
        <v>49.0</v>
      </c>
      <c r="CL67" s="38">
        <v>49.0</v>
      </c>
      <c r="CM67" s="38">
        <v>52.0</v>
      </c>
    </row>
    <row r="68">
      <c r="A68" s="59" t="s">
        <v>199</v>
      </c>
      <c r="B68" s="38">
        <v>2.0</v>
      </c>
      <c r="C68" s="38">
        <v>7.0</v>
      </c>
      <c r="D68" s="38">
        <v>18.0</v>
      </c>
      <c r="E68" s="38">
        <v>18.0</v>
      </c>
      <c r="F68" s="38">
        <v>36.0</v>
      </c>
      <c r="G68" s="38">
        <v>72.0</v>
      </c>
      <c r="H68" s="38">
        <v>109.0</v>
      </c>
      <c r="I68" s="38">
        <v>109.0</v>
      </c>
      <c r="J68" s="38">
        <v>162.0</v>
      </c>
      <c r="K68" s="38">
        <v>240.0</v>
      </c>
      <c r="L68" s="38">
        <v>286.0</v>
      </c>
      <c r="M68" s="38">
        <v>333.0</v>
      </c>
      <c r="N68" s="38">
        <v>391.0</v>
      </c>
      <c r="O68" s="38">
        <v>476.0</v>
      </c>
      <c r="P68" s="38">
        <v>548.0</v>
      </c>
      <c r="Q68" s="38">
        <v>600.0</v>
      </c>
      <c r="R68" s="38">
        <v>661.0</v>
      </c>
      <c r="S68" s="38">
        <v>698.0</v>
      </c>
      <c r="T68" s="38">
        <v>740.0</v>
      </c>
      <c r="U68" s="38">
        <v>771.0</v>
      </c>
      <c r="V68" s="38">
        <v>804.0</v>
      </c>
      <c r="W68" s="38">
        <v>844.0</v>
      </c>
      <c r="X68" s="38">
        <v>872.0</v>
      </c>
      <c r="Y68" s="38">
        <v>900.0</v>
      </c>
      <c r="Z68" s="38">
        <v>913.0</v>
      </c>
      <c r="AA68" s="38">
        <v>925.0</v>
      </c>
      <c r="AB68" s="38">
        <v>930.0</v>
      </c>
      <c r="AC68" s="38">
        <v>933.0</v>
      </c>
      <c r="AD68" s="38">
        <v>934.0</v>
      </c>
      <c r="AE68" s="38">
        <v>934.0</v>
      </c>
      <c r="AF68" s="38">
        <v>934.0</v>
      </c>
      <c r="AG68" s="38">
        <v>934.0</v>
      </c>
      <c r="AH68" s="38">
        <v>934.0</v>
      </c>
      <c r="AI68" s="38">
        <v>934.0</v>
      </c>
      <c r="AJ68" s="38">
        <v>934.0</v>
      </c>
      <c r="AK68" s="38">
        <v>934.0</v>
      </c>
      <c r="AL68" s="38">
        <v>934.0</v>
      </c>
      <c r="AM68" s="38">
        <v>935.0</v>
      </c>
      <c r="AN68" s="38">
        <v>935.0</v>
      </c>
      <c r="AO68" s="38">
        <v>935.0</v>
      </c>
      <c r="AP68" s="38">
        <v>935.0</v>
      </c>
      <c r="AQ68" s="38">
        <v>935.0</v>
      </c>
      <c r="AR68" s="38">
        <v>935.0</v>
      </c>
      <c r="AV68" s="59" t="s">
        <v>200</v>
      </c>
      <c r="AW68" s="38">
        <v>0.0</v>
      </c>
      <c r="AX68" s="38">
        <v>0.0</v>
      </c>
      <c r="AY68" s="38">
        <v>0.0</v>
      </c>
      <c r="AZ68" s="38">
        <v>3.0</v>
      </c>
      <c r="BA68" s="38">
        <v>4.0</v>
      </c>
      <c r="BB68" s="38">
        <v>4.0</v>
      </c>
      <c r="BC68" s="38">
        <v>4.0</v>
      </c>
      <c r="BD68" s="38">
        <v>7.0</v>
      </c>
      <c r="BE68" s="38">
        <v>8.0</v>
      </c>
      <c r="BF68" s="38">
        <v>8.0</v>
      </c>
      <c r="BG68" s="38">
        <v>8.0</v>
      </c>
      <c r="BH68" s="38">
        <v>8.0</v>
      </c>
      <c r="BI68" s="38">
        <v>8.0</v>
      </c>
      <c r="BJ68" s="38">
        <v>10.0</v>
      </c>
      <c r="BK68" s="38">
        <v>12.0</v>
      </c>
      <c r="BL68" s="38">
        <v>12.0</v>
      </c>
      <c r="BM68" s="38">
        <v>12.0</v>
      </c>
      <c r="BN68" s="38">
        <v>16.0</v>
      </c>
      <c r="BO68" s="38">
        <v>16.0</v>
      </c>
      <c r="BP68" s="38">
        <v>18.0</v>
      </c>
      <c r="BQ68" s="38">
        <v>18.0</v>
      </c>
      <c r="BR68" s="38">
        <v>18.0</v>
      </c>
      <c r="BS68" s="38">
        <v>19.0</v>
      </c>
      <c r="BT68" s="38">
        <v>19.0</v>
      </c>
      <c r="BU68" s="38">
        <v>22.0</v>
      </c>
      <c r="BV68" s="38">
        <v>22.0</v>
      </c>
      <c r="BW68" s="38">
        <v>22.0</v>
      </c>
      <c r="BX68" s="38">
        <v>22.0</v>
      </c>
      <c r="BY68" s="38">
        <v>22.0</v>
      </c>
      <c r="BZ68" s="38">
        <v>22.0</v>
      </c>
      <c r="CA68" s="38">
        <v>22.0</v>
      </c>
      <c r="CB68" s="38">
        <v>22.0</v>
      </c>
      <c r="CC68" s="38">
        <v>22.0</v>
      </c>
      <c r="CD68" s="38">
        <v>22.0</v>
      </c>
      <c r="CE68" s="38">
        <v>22.0</v>
      </c>
      <c r="CF68" s="38">
        <v>22.0</v>
      </c>
      <c r="CG68" s="38">
        <v>23.0</v>
      </c>
      <c r="CH68" s="38">
        <v>23.0</v>
      </c>
      <c r="CI68" s="38">
        <v>25.0</v>
      </c>
      <c r="CJ68" s="38">
        <v>29.0</v>
      </c>
      <c r="CK68" s="38">
        <v>29.0</v>
      </c>
      <c r="CL68" s="38">
        <v>36.0</v>
      </c>
      <c r="CM68" s="38">
        <v>50.0</v>
      </c>
    </row>
    <row r="69">
      <c r="A69" s="59" t="s">
        <v>201</v>
      </c>
      <c r="B69" s="38">
        <v>0.0</v>
      </c>
      <c r="C69" s="38">
        <v>1.0</v>
      </c>
      <c r="D69" s="38">
        <v>3.0</v>
      </c>
      <c r="E69" s="38">
        <v>4.0</v>
      </c>
      <c r="F69" s="38">
        <v>4.0</v>
      </c>
      <c r="G69" s="38">
        <v>6.0</v>
      </c>
      <c r="H69" s="38">
        <v>8.0</v>
      </c>
      <c r="I69" s="38">
        <v>9.0</v>
      </c>
      <c r="J69" s="38">
        <v>14.0</v>
      </c>
      <c r="K69" s="38">
        <v>14.0</v>
      </c>
      <c r="L69" s="38">
        <v>17.0</v>
      </c>
      <c r="M69" s="38">
        <v>23.0</v>
      </c>
      <c r="N69" s="38">
        <v>31.0</v>
      </c>
      <c r="O69" s="38">
        <v>42.0</v>
      </c>
      <c r="P69" s="38">
        <v>54.0</v>
      </c>
      <c r="Q69" s="38">
        <v>59.0</v>
      </c>
      <c r="R69" s="38">
        <v>65.0</v>
      </c>
      <c r="S69" s="38">
        <v>69.0</v>
      </c>
      <c r="T69" s="38">
        <v>78.0</v>
      </c>
      <c r="U69" s="38">
        <v>80.0</v>
      </c>
      <c r="V69" s="38">
        <v>81.0</v>
      </c>
      <c r="W69" s="38">
        <v>83.0</v>
      </c>
      <c r="X69" s="38">
        <v>84.0</v>
      </c>
      <c r="Y69" s="38">
        <v>86.0</v>
      </c>
      <c r="Z69" s="38">
        <v>88.0</v>
      </c>
      <c r="AA69" s="38">
        <v>89.0</v>
      </c>
      <c r="AB69" s="38">
        <v>89.0</v>
      </c>
      <c r="AC69" s="38">
        <v>89.0</v>
      </c>
      <c r="AD69" s="38">
        <v>90.0</v>
      </c>
      <c r="AE69" s="38">
        <v>91.0</v>
      </c>
      <c r="AF69" s="38">
        <v>91.0</v>
      </c>
      <c r="AG69" s="38">
        <v>91.0</v>
      </c>
      <c r="AH69" s="38">
        <v>91.0</v>
      </c>
      <c r="AI69" s="38">
        <v>93.0</v>
      </c>
      <c r="AJ69" s="38">
        <v>93.0</v>
      </c>
      <c r="AK69" s="38">
        <v>93.0</v>
      </c>
      <c r="AL69" s="38">
        <v>93.0</v>
      </c>
      <c r="AM69" s="38">
        <v>93.0</v>
      </c>
      <c r="AN69" s="38">
        <v>93.0</v>
      </c>
      <c r="AO69" s="38">
        <v>93.0</v>
      </c>
      <c r="AP69" s="38">
        <v>93.0</v>
      </c>
      <c r="AQ69" s="38">
        <v>93.0</v>
      </c>
      <c r="AR69" s="38">
        <v>93.0</v>
      </c>
      <c r="AV69" s="59" t="s">
        <v>202</v>
      </c>
      <c r="AW69" s="38">
        <v>2.0</v>
      </c>
      <c r="AX69" s="38">
        <v>3.0</v>
      </c>
      <c r="AY69" s="38">
        <v>5.0</v>
      </c>
      <c r="AZ69" s="38">
        <v>7.0</v>
      </c>
      <c r="BA69" s="38">
        <v>8.0</v>
      </c>
      <c r="BB69" s="38">
        <v>8.0</v>
      </c>
      <c r="BC69" s="38">
        <v>14.0</v>
      </c>
      <c r="BD69" s="38">
        <v>14.0</v>
      </c>
      <c r="BE69" s="38">
        <v>14.0</v>
      </c>
      <c r="BF69" s="38">
        <v>19.0</v>
      </c>
      <c r="BG69" s="38">
        <v>19.0</v>
      </c>
      <c r="BH69" s="38">
        <v>19.0</v>
      </c>
      <c r="BI69" s="38">
        <v>19.0</v>
      </c>
      <c r="BJ69" s="38">
        <v>25.0</v>
      </c>
      <c r="BK69" s="38">
        <v>25.0</v>
      </c>
      <c r="BL69" s="38">
        <v>25.0</v>
      </c>
      <c r="BM69" s="38">
        <v>25.0</v>
      </c>
      <c r="BN69" s="38">
        <v>32.0</v>
      </c>
      <c r="BO69" s="38">
        <v>32.0</v>
      </c>
      <c r="BP69" s="38">
        <v>32.0</v>
      </c>
      <c r="BQ69" s="38">
        <v>33.0</v>
      </c>
      <c r="BR69" s="38">
        <v>33.0</v>
      </c>
      <c r="BS69" s="38">
        <v>33.0</v>
      </c>
      <c r="BT69" s="38">
        <v>33.0</v>
      </c>
      <c r="BU69" s="38">
        <v>33.0</v>
      </c>
      <c r="BV69" s="38">
        <v>34.0</v>
      </c>
      <c r="BW69" s="38">
        <v>35.0</v>
      </c>
      <c r="BX69" s="38">
        <v>35.0</v>
      </c>
      <c r="BY69" s="38">
        <v>35.0</v>
      </c>
      <c r="BZ69" s="38">
        <v>35.0</v>
      </c>
      <c r="CA69" s="38">
        <v>35.0</v>
      </c>
      <c r="CB69" s="38">
        <v>35.0</v>
      </c>
      <c r="CC69" s="38">
        <v>35.0</v>
      </c>
      <c r="CD69" s="38">
        <v>35.0</v>
      </c>
      <c r="CE69" s="38">
        <v>37.0</v>
      </c>
      <c r="CF69" s="38">
        <v>40.0</v>
      </c>
      <c r="CG69" s="38">
        <v>40.0</v>
      </c>
      <c r="CH69" s="38">
        <v>41.0</v>
      </c>
      <c r="CI69" s="38">
        <v>42.0</v>
      </c>
      <c r="CJ69" s="38">
        <v>42.0</v>
      </c>
      <c r="CK69" s="38">
        <v>43.0</v>
      </c>
      <c r="CL69" s="38">
        <v>43.0</v>
      </c>
      <c r="CM69" s="38">
        <v>43.0</v>
      </c>
    </row>
    <row r="70">
      <c r="A70" s="59" t="s">
        <v>203</v>
      </c>
      <c r="B70" s="38">
        <v>2.0</v>
      </c>
      <c r="C70" s="38">
        <v>3.0</v>
      </c>
      <c r="D70" s="38">
        <v>4.0</v>
      </c>
      <c r="E70" s="38">
        <v>17.0</v>
      </c>
      <c r="F70" s="38">
        <v>21.0</v>
      </c>
      <c r="G70" s="38">
        <v>27.0</v>
      </c>
      <c r="H70" s="38">
        <v>34.0</v>
      </c>
      <c r="I70" s="38">
        <v>39.0</v>
      </c>
      <c r="J70" s="38">
        <v>41.0</v>
      </c>
      <c r="K70" s="38">
        <v>48.0</v>
      </c>
      <c r="L70" s="38">
        <v>64.0</v>
      </c>
      <c r="M70" s="38">
        <v>70.0</v>
      </c>
      <c r="N70" s="38">
        <v>74.0</v>
      </c>
      <c r="O70" s="38">
        <v>81.0</v>
      </c>
      <c r="P70" s="38">
        <v>89.0</v>
      </c>
      <c r="Q70" s="38">
        <v>94.0</v>
      </c>
      <c r="R70" s="38">
        <v>99.0</v>
      </c>
      <c r="S70" s="38">
        <v>105.0</v>
      </c>
      <c r="T70" s="38">
        <v>107.0</v>
      </c>
      <c r="U70" s="38">
        <v>108.0</v>
      </c>
      <c r="V70" s="38">
        <v>111.0</v>
      </c>
      <c r="W70" s="38">
        <v>116.0</v>
      </c>
      <c r="X70" s="38">
        <v>117.0</v>
      </c>
      <c r="Y70" s="38">
        <v>119.0</v>
      </c>
      <c r="Z70" s="38">
        <v>119.0</v>
      </c>
      <c r="AA70" s="38">
        <v>121.0</v>
      </c>
      <c r="AB70" s="38">
        <v>121.0</v>
      </c>
      <c r="AC70" s="38">
        <v>121.0</v>
      </c>
      <c r="AD70" s="38">
        <v>121.0</v>
      </c>
      <c r="AE70" s="38">
        <v>121.0</v>
      </c>
      <c r="AF70" s="38">
        <v>121.0</v>
      </c>
      <c r="AG70" s="38">
        <v>121.0</v>
      </c>
      <c r="AH70" s="38">
        <v>121.0</v>
      </c>
      <c r="AI70" s="38">
        <v>121.0</v>
      </c>
      <c r="AJ70" s="38">
        <v>121.0</v>
      </c>
      <c r="AK70" s="38">
        <v>121.0</v>
      </c>
      <c r="AL70" s="38">
        <v>121.0</v>
      </c>
      <c r="AM70" s="38">
        <v>121.0</v>
      </c>
      <c r="AN70" s="38">
        <v>121.0</v>
      </c>
      <c r="AO70" s="38">
        <v>122.0</v>
      </c>
      <c r="AP70" s="38">
        <v>122.0</v>
      </c>
      <c r="AQ70" s="38">
        <v>125.0</v>
      </c>
      <c r="AR70" s="38">
        <v>125.0</v>
      </c>
      <c r="AV70" s="59" t="s">
        <v>204</v>
      </c>
      <c r="AW70" s="38">
        <v>1.0</v>
      </c>
      <c r="AX70" s="38">
        <v>1.0</v>
      </c>
      <c r="AY70" s="38">
        <v>3.0</v>
      </c>
      <c r="AZ70" s="38">
        <v>3.0</v>
      </c>
      <c r="BA70" s="38">
        <v>4.0</v>
      </c>
      <c r="BB70" s="38">
        <v>5.0</v>
      </c>
      <c r="BC70" s="38">
        <v>8.0</v>
      </c>
      <c r="BD70" s="38">
        <v>8.0</v>
      </c>
      <c r="BE70" s="38">
        <v>9.0</v>
      </c>
      <c r="BF70" s="38">
        <v>10.0</v>
      </c>
      <c r="BG70" s="38">
        <v>10.0</v>
      </c>
      <c r="BH70" s="38">
        <v>10.0</v>
      </c>
      <c r="BI70" s="38">
        <v>10.0</v>
      </c>
      <c r="BJ70" s="38">
        <v>11.0</v>
      </c>
      <c r="BK70" s="38">
        <v>11.0</v>
      </c>
      <c r="BL70" s="38">
        <v>16.0</v>
      </c>
      <c r="BM70" s="38">
        <v>16.0</v>
      </c>
      <c r="BN70" s="38">
        <v>17.0</v>
      </c>
      <c r="BO70" s="38">
        <v>18.0</v>
      </c>
      <c r="BP70" s="38">
        <v>18.0</v>
      </c>
      <c r="BQ70" s="38">
        <v>18.0</v>
      </c>
      <c r="BR70" s="38">
        <v>18.0</v>
      </c>
      <c r="BS70" s="38">
        <v>18.0</v>
      </c>
      <c r="BT70" s="38">
        <v>18.0</v>
      </c>
      <c r="BU70" s="38">
        <v>18.0</v>
      </c>
      <c r="BV70" s="38">
        <v>20.0</v>
      </c>
      <c r="BW70" s="38">
        <v>22.0</v>
      </c>
      <c r="BX70" s="38">
        <v>22.0</v>
      </c>
      <c r="BY70" s="38">
        <v>23.0</v>
      </c>
      <c r="BZ70" s="38">
        <v>24.0</v>
      </c>
      <c r="CA70" s="38">
        <v>26.0</v>
      </c>
      <c r="CB70" s="38">
        <v>26.0</v>
      </c>
      <c r="CC70" s="38">
        <v>28.0</v>
      </c>
      <c r="CD70" s="38">
        <v>30.0</v>
      </c>
      <c r="CE70" s="38">
        <v>31.0</v>
      </c>
      <c r="CF70" s="38">
        <v>32.0</v>
      </c>
      <c r="CG70" s="38">
        <v>32.0</v>
      </c>
      <c r="CH70" s="38">
        <v>34.0</v>
      </c>
      <c r="CI70" s="38">
        <v>39.0</v>
      </c>
      <c r="CJ70" s="38">
        <v>40.0</v>
      </c>
      <c r="CK70" s="38">
        <v>41.0</v>
      </c>
      <c r="CL70" s="38">
        <v>42.0</v>
      </c>
      <c r="CM70" s="38">
        <v>42.0</v>
      </c>
    </row>
    <row r="71">
      <c r="A71" s="59" t="s">
        <v>205</v>
      </c>
      <c r="B71" s="38">
        <v>1.0</v>
      </c>
      <c r="C71" s="38">
        <v>1.0</v>
      </c>
      <c r="D71" s="38">
        <v>2.0</v>
      </c>
      <c r="E71" s="38">
        <v>3.0</v>
      </c>
      <c r="F71" s="38">
        <v>4.0</v>
      </c>
      <c r="G71" s="38">
        <v>7.0</v>
      </c>
      <c r="H71" s="38">
        <v>11.0</v>
      </c>
      <c r="I71" s="38">
        <v>12.0</v>
      </c>
      <c r="J71" s="38">
        <v>17.0</v>
      </c>
      <c r="K71" s="38">
        <v>21.0</v>
      </c>
      <c r="L71" s="38">
        <v>26.0</v>
      </c>
      <c r="M71" s="38">
        <v>28.0</v>
      </c>
      <c r="N71" s="38">
        <v>31.0</v>
      </c>
      <c r="O71" s="38">
        <v>34.0</v>
      </c>
      <c r="P71" s="38">
        <v>34.0</v>
      </c>
      <c r="Q71" s="38">
        <v>40.0</v>
      </c>
      <c r="R71" s="38">
        <v>43.0</v>
      </c>
      <c r="S71" s="38">
        <v>45.0</v>
      </c>
      <c r="T71" s="38">
        <v>45.0</v>
      </c>
      <c r="U71" s="38">
        <v>49.0</v>
      </c>
      <c r="V71" s="38">
        <v>53.0</v>
      </c>
      <c r="W71" s="38">
        <v>58.0</v>
      </c>
      <c r="X71" s="38">
        <v>64.0</v>
      </c>
      <c r="Y71" s="38">
        <v>67.0</v>
      </c>
      <c r="Z71" s="38">
        <v>70.0</v>
      </c>
      <c r="AA71" s="38">
        <v>70.0</v>
      </c>
      <c r="AB71" s="38">
        <v>70.0</v>
      </c>
      <c r="AC71" s="38">
        <v>70.0</v>
      </c>
      <c r="AD71" s="38">
        <v>71.0</v>
      </c>
      <c r="AE71" s="38">
        <v>71.0</v>
      </c>
      <c r="AF71" s="38">
        <v>71.0</v>
      </c>
      <c r="AG71" s="38">
        <v>71.0</v>
      </c>
      <c r="AH71" s="38">
        <v>71.0</v>
      </c>
      <c r="AI71" s="38">
        <v>71.0</v>
      </c>
      <c r="AJ71" s="38">
        <v>71.0</v>
      </c>
      <c r="AK71" s="38">
        <v>71.0</v>
      </c>
      <c r="AL71" s="38">
        <v>72.0</v>
      </c>
      <c r="AM71" s="38">
        <v>72.0</v>
      </c>
      <c r="AN71" s="38">
        <v>73.0</v>
      </c>
      <c r="AO71" s="38">
        <v>73.0</v>
      </c>
      <c r="AP71" s="38">
        <v>74.0</v>
      </c>
      <c r="AQ71" s="38">
        <v>74.0</v>
      </c>
      <c r="AR71" s="38">
        <v>75.0</v>
      </c>
      <c r="AV71" s="59" t="s">
        <v>206</v>
      </c>
      <c r="AW71" s="38">
        <v>0.0</v>
      </c>
      <c r="AX71" s="38">
        <v>0.0</v>
      </c>
      <c r="AY71" s="38">
        <v>0.0</v>
      </c>
      <c r="AZ71" s="38">
        <v>0.0</v>
      </c>
      <c r="BA71" s="38">
        <v>0.0</v>
      </c>
      <c r="BB71" s="38">
        <v>0.0</v>
      </c>
      <c r="BC71" s="38">
        <v>0.0</v>
      </c>
      <c r="BD71" s="38">
        <v>0.0</v>
      </c>
      <c r="BE71" s="38">
        <v>0.0</v>
      </c>
      <c r="BF71" s="38">
        <v>0.0</v>
      </c>
      <c r="BG71" s="38">
        <v>0.0</v>
      </c>
      <c r="BH71" s="38">
        <v>0.0</v>
      </c>
      <c r="BI71" s="38">
        <v>0.0</v>
      </c>
      <c r="BJ71" s="38">
        <v>0.0</v>
      </c>
      <c r="BK71" s="38">
        <v>0.0</v>
      </c>
      <c r="BL71" s="38">
        <v>0.0</v>
      </c>
      <c r="BM71" s="38">
        <v>0.0</v>
      </c>
      <c r="BN71" s="38">
        <v>0.0</v>
      </c>
      <c r="BO71" s="38">
        <v>0.0</v>
      </c>
      <c r="BP71" s="38">
        <v>0.0</v>
      </c>
      <c r="BQ71" s="38">
        <v>0.0</v>
      </c>
      <c r="BR71" s="38">
        <v>0.0</v>
      </c>
      <c r="BS71" s="38">
        <v>0.0</v>
      </c>
      <c r="BT71" s="38">
        <v>0.0</v>
      </c>
      <c r="BU71" s="38">
        <v>0.0</v>
      </c>
      <c r="BV71" s="38">
        <v>0.0</v>
      </c>
      <c r="BW71" s="38">
        <v>0.0</v>
      </c>
      <c r="BX71" s="38">
        <v>0.0</v>
      </c>
      <c r="BY71" s="38">
        <v>0.0</v>
      </c>
      <c r="BZ71" s="38">
        <v>0.0</v>
      </c>
      <c r="CA71" s="38">
        <v>0.0</v>
      </c>
      <c r="CB71" s="38">
        <v>0.0</v>
      </c>
      <c r="CC71" s="38">
        <v>0.0</v>
      </c>
      <c r="CD71" s="38">
        <v>0.0</v>
      </c>
      <c r="CE71" s="38">
        <v>0.0</v>
      </c>
      <c r="CF71" s="38">
        <v>0.0</v>
      </c>
      <c r="CG71" s="38">
        <v>1.0</v>
      </c>
      <c r="CH71" s="38">
        <v>1.0</v>
      </c>
      <c r="CI71" s="38">
        <v>6.0</v>
      </c>
      <c r="CJ71" s="38">
        <v>10.0</v>
      </c>
      <c r="CK71" s="38">
        <v>18.0</v>
      </c>
      <c r="CL71" s="38">
        <v>24.0</v>
      </c>
      <c r="CM71" s="38">
        <v>38.0</v>
      </c>
    </row>
    <row r="72">
      <c r="A72" s="59" t="s">
        <v>207</v>
      </c>
      <c r="B72" s="38">
        <v>0.0</v>
      </c>
      <c r="C72" s="38">
        <v>0.0</v>
      </c>
      <c r="D72" s="38">
        <v>0.0</v>
      </c>
      <c r="E72" s="38">
        <v>1.0</v>
      </c>
      <c r="F72" s="38">
        <v>1.0</v>
      </c>
      <c r="G72" s="38">
        <v>6.0</v>
      </c>
      <c r="H72" s="38">
        <v>6.0</v>
      </c>
      <c r="I72" s="38">
        <v>6.0</v>
      </c>
      <c r="J72" s="38">
        <v>8.0</v>
      </c>
      <c r="K72" s="38">
        <v>8.0</v>
      </c>
      <c r="L72" s="38">
        <v>9.0</v>
      </c>
      <c r="M72" s="38">
        <v>11.0</v>
      </c>
      <c r="N72" s="38">
        <v>13.0</v>
      </c>
      <c r="O72" s="38">
        <v>15.0</v>
      </c>
      <c r="P72" s="38">
        <v>17.0</v>
      </c>
      <c r="Q72" s="38">
        <v>18.0</v>
      </c>
      <c r="R72" s="38">
        <v>18.0</v>
      </c>
      <c r="S72" s="38">
        <v>18.0</v>
      </c>
      <c r="T72" s="38">
        <v>18.0</v>
      </c>
      <c r="U72" s="38">
        <v>18.0</v>
      </c>
      <c r="V72" s="38">
        <v>18.0</v>
      </c>
      <c r="W72" s="38">
        <v>18.0</v>
      </c>
      <c r="X72" s="38">
        <v>18.0</v>
      </c>
      <c r="Y72" s="38">
        <v>18.0</v>
      </c>
      <c r="Z72" s="38">
        <v>18.0</v>
      </c>
      <c r="AA72" s="38">
        <v>18.0</v>
      </c>
      <c r="AB72" s="38">
        <v>18.0</v>
      </c>
      <c r="AC72" s="38">
        <v>18.0</v>
      </c>
      <c r="AD72" s="38">
        <v>18.0</v>
      </c>
      <c r="AE72" s="38">
        <v>18.0</v>
      </c>
      <c r="AF72" s="38">
        <v>18.0</v>
      </c>
      <c r="AG72" s="38">
        <v>18.0</v>
      </c>
      <c r="AH72" s="38">
        <v>18.0</v>
      </c>
      <c r="AI72" s="38">
        <v>18.0</v>
      </c>
      <c r="AJ72" s="38">
        <v>18.0</v>
      </c>
      <c r="AK72" s="38">
        <v>18.0</v>
      </c>
      <c r="AL72" s="38">
        <v>18.0</v>
      </c>
      <c r="AM72" s="38">
        <v>18.0</v>
      </c>
      <c r="AN72" s="38">
        <v>18.0</v>
      </c>
      <c r="AO72" s="38">
        <v>18.0</v>
      </c>
      <c r="AP72" s="38">
        <v>18.0</v>
      </c>
      <c r="AQ72" s="38">
        <v>18.0</v>
      </c>
      <c r="AR72" s="38">
        <v>18.0</v>
      </c>
      <c r="AV72" s="59" t="s">
        <v>208</v>
      </c>
      <c r="AW72" s="38">
        <v>0.0</v>
      </c>
      <c r="AX72" s="38">
        <v>0.0</v>
      </c>
      <c r="AY72" s="38">
        <v>0.0</v>
      </c>
      <c r="AZ72" s="38">
        <v>0.0</v>
      </c>
      <c r="BA72" s="38">
        <v>0.0</v>
      </c>
      <c r="BB72" s="38">
        <v>0.0</v>
      </c>
      <c r="BC72" s="38">
        <v>0.0</v>
      </c>
      <c r="BD72" s="38">
        <v>0.0</v>
      </c>
      <c r="BE72" s="38">
        <v>0.0</v>
      </c>
      <c r="BF72" s="38">
        <v>0.0</v>
      </c>
      <c r="BG72" s="38">
        <v>0.0</v>
      </c>
      <c r="BH72" s="38">
        <v>0.0</v>
      </c>
      <c r="BI72" s="38">
        <v>0.0</v>
      </c>
      <c r="BJ72" s="38">
        <v>0.0</v>
      </c>
      <c r="BK72" s="38">
        <v>0.0</v>
      </c>
      <c r="BL72" s="38">
        <v>0.0</v>
      </c>
      <c r="BM72" s="38">
        <v>0.0</v>
      </c>
      <c r="BN72" s="38">
        <v>0.0</v>
      </c>
      <c r="BO72" s="38">
        <v>0.0</v>
      </c>
      <c r="BP72" s="38">
        <v>0.0</v>
      </c>
      <c r="BQ72" s="38">
        <v>0.0</v>
      </c>
      <c r="BR72" s="38">
        <v>0.0</v>
      </c>
      <c r="BS72" s="38">
        <v>0.0</v>
      </c>
      <c r="BT72" s="38">
        <v>0.0</v>
      </c>
      <c r="BU72" s="38">
        <v>0.0</v>
      </c>
      <c r="BV72" s="38">
        <v>0.0</v>
      </c>
      <c r="BW72" s="38">
        <v>0.0</v>
      </c>
      <c r="BX72" s="38">
        <v>0.0</v>
      </c>
      <c r="BY72" s="38">
        <v>0.0</v>
      </c>
      <c r="BZ72" s="38">
        <v>0.0</v>
      </c>
      <c r="CA72" s="38">
        <v>0.0</v>
      </c>
      <c r="CB72" s="38">
        <v>0.0</v>
      </c>
      <c r="CC72" s="38">
        <v>0.0</v>
      </c>
      <c r="CD72" s="38">
        <v>1.0</v>
      </c>
      <c r="CE72" s="38">
        <v>1.0</v>
      </c>
      <c r="CF72" s="38">
        <v>5.0</v>
      </c>
      <c r="CG72" s="38">
        <v>7.0</v>
      </c>
      <c r="CH72" s="38">
        <v>7.0</v>
      </c>
      <c r="CI72" s="38">
        <v>13.0</v>
      </c>
      <c r="CJ72" s="38">
        <v>19.0</v>
      </c>
      <c r="CK72" s="38">
        <v>26.0</v>
      </c>
      <c r="CL72" s="38">
        <v>32.0</v>
      </c>
      <c r="CM72" s="38">
        <v>35.0</v>
      </c>
    </row>
    <row r="73">
      <c r="A73" s="59" t="s">
        <v>209</v>
      </c>
      <c r="B73" s="38">
        <v>0.0</v>
      </c>
      <c r="C73" s="38">
        <v>3.0</v>
      </c>
      <c r="D73" s="38">
        <v>5.0</v>
      </c>
      <c r="E73" s="38">
        <v>15.0</v>
      </c>
      <c r="F73" s="38">
        <v>22.0</v>
      </c>
      <c r="G73" s="38">
        <v>35.0</v>
      </c>
      <c r="H73" s="38">
        <v>46.0</v>
      </c>
      <c r="I73" s="38">
        <v>56.0</v>
      </c>
      <c r="J73" s="38">
        <v>63.0</v>
      </c>
      <c r="K73" s="38">
        <v>87.0</v>
      </c>
      <c r="L73" s="38">
        <v>101.0</v>
      </c>
      <c r="M73" s="38">
        <v>116.0</v>
      </c>
      <c r="N73" s="38">
        <v>128.0</v>
      </c>
      <c r="O73" s="38">
        <v>142.0</v>
      </c>
      <c r="P73" s="38">
        <v>165.0</v>
      </c>
      <c r="Q73" s="38">
        <v>173.0</v>
      </c>
      <c r="R73" s="38">
        <v>184.0</v>
      </c>
      <c r="S73" s="38">
        <v>195.0</v>
      </c>
      <c r="T73" s="38">
        <v>208.0</v>
      </c>
      <c r="U73" s="38">
        <v>213.0</v>
      </c>
      <c r="V73" s="38">
        <v>219.0</v>
      </c>
      <c r="W73" s="38">
        <v>225.0</v>
      </c>
      <c r="X73" s="38">
        <v>229.0</v>
      </c>
      <c r="Y73" s="38">
        <v>230.0</v>
      </c>
      <c r="Z73" s="38">
        <v>232.0</v>
      </c>
      <c r="AA73" s="38">
        <v>236.0</v>
      </c>
      <c r="AB73" s="38">
        <v>240.0</v>
      </c>
      <c r="AC73" s="38">
        <v>240.0</v>
      </c>
      <c r="AD73" s="38">
        <v>242.0</v>
      </c>
      <c r="AE73" s="38">
        <v>245.0</v>
      </c>
      <c r="AF73" s="38">
        <v>245.0</v>
      </c>
      <c r="AG73" s="38">
        <v>245.0</v>
      </c>
      <c r="AH73" s="38">
        <v>245.0</v>
      </c>
      <c r="AI73" s="38">
        <v>245.0</v>
      </c>
      <c r="AJ73" s="38">
        <v>245.0</v>
      </c>
      <c r="AK73" s="38">
        <v>245.0</v>
      </c>
      <c r="AL73" s="38">
        <v>245.0</v>
      </c>
      <c r="AM73" s="38">
        <v>245.0</v>
      </c>
      <c r="AN73" s="38">
        <v>245.0</v>
      </c>
      <c r="AO73" s="38">
        <v>245.0</v>
      </c>
      <c r="AP73" s="38">
        <v>245.0</v>
      </c>
      <c r="AQ73" s="38">
        <v>245.0</v>
      </c>
      <c r="AR73" s="38">
        <v>245.0</v>
      </c>
      <c r="AV73" s="59" t="s">
        <v>210</v>
      </c>
      <c r="AW73" s="38">
        <v>0.0</v>
      </c>
      <c r="AX73" s="38">
        <v>0.0</v>
      </c>
      <c r="AY73" s="38">
        <v>0.0</v>
      </c>
      <c r="AZ73" s="38">
        <v>0.0</v>
      </c>
      <c r="BA73" s="38">
        <v>0.0</v>
      </c>
      <c r="BB73" s="38">
        <v>0.0</v>
      </c>
      <c r="BC73" s="38">
        <v>0.0</v>
      </c>
      <c r="BD73" s="38">
        <v>0.0</v>
      </c>
      <c r="BE73" s="38">
        <v>0.0</v>
      </c>
      <c r="BF73" s="38">
        <v>1.0</v>
      </c>
      <c r="BG73" s="38">
        <v>1.0</v>
      </c>
      <c r="BH73" s="38">
        <v>1.0</v>
      </c>
      <c r="BI73" s="38">
        <v>1.0</v>
      </c>
      <c r="BJ73" s="38">
        <v>1.0</v>
      </c>
      <c r="BK73" s="38">
        <v>1.0</v>
      </c>
      <c r="BL73" s="38">
        <v>1.0</v>
      </c>
      <c r="BM73" s="38">
        <v>1.0</v>
      </c>
      <c r="BN73" s="38">
        <v>1.0</v>
      </c>
      <c r="BO73" s="38">
        <v>1.0</v>
      </c>
      <c r="BP73" s="38">
        <v>1.0</v>
      </c>
      <c r="BQ73" s="38">
        <v>1.0</v>
      </c>
      <c r="BR73" s="38">
        <v>1.0</v>
      </c>
      <c r="BS73" s="38">
        <v>1.0</v>
      </c>
      <c r="BT73" s="38">
        <v>1.0</v>
      </c>
      <c r="BU73" s="38">
        <v>1.0</v>
      </c>
      <c r="BV73" s="38">
        <v>1.0</v>
      </c>
      <c r="BW73" s="38">
        <v>1.0</v>
      </c>
      <c r="BX73" s="38">
        <v>1.0</v>
      </c>
      <c r="BY73" s="38">
        <v>1.0</v>
      </c>
      <c r="BZ73" s="38">
        <v>1.0</v>
      </c>
      <c r="CA73" s="38">
        <v>1.0</v>
      </c>
      <c r="CB73" s="38">
        <v>1.0</v>
      </c>
      <c r="CC73" s="38">
        <v>1.0</v>
      </c>
      <c r="CD73" s="38">
        <v>1.0</v>
      </c>
      <c r="CE73" s="38">
        <v>1.0</v>
      </c>
      <c r="CF73" s="38">
        <v>2.0</v>
      </c>
      <c r="CG73" s="38">
        <v>7.0</v>
      </c>
      <c r="CH73" s="38">
        <v>7.0</v>
      </c>
      <c r="CI73" s="38">
        <v>12.0</v>
      </c>
      <c r="CJ73" s="38">
        <v>14.0</v>
      </c>
      <c r="CK73" s="38">
        <v>15.0</v>
      </c>
      <c r="CL73" s="38">
        <v>21.0</v>
      </c>
      <c r="CM73" s="38">
        <v>35.0</v>
      </c>
    </row>
    <row r="74">
      <c r="A74" s="59" t="s">
        <v>211</v>
      </c>
      <c r="B74" s="38">
        <v>2.0</v>
      </c>
      <c r="C74" s="38">
        <v>6.0</v>
      </c>
      <c r="D74" s="38">
        <v>15.0</v>
      </c>
      <c r="E74" s="38">
        <v>27.0</v>
      </c>
      <c r="F74" s="38">
        <v>46.0</v>
      </c>
      <c r="G74" s="38">
        <v>75.0</v>
      </c>
      <c r="H74" s="38">
        <v>95.0</v>
      </c>
      <c r="I74" s="38">
        <v>130.0</v>
      </c>
      <c r="J74" s="38">
        <v>158.0</v>
      </c>
      <c r="K74" s="38">
        <v>184.0</v>
      </c>
      <c r="L74" s="38">
        <v>206.0</v>
      </c>
      <c r="M74" s="38">
        <v>230.0</v>
      </c>
      <c r="N74" s="38">
        <v>259.0</v>
      </c>
      <c r="O74" s="38">
        <v>275.0</v>
      </c>
      <c r="P74" s="38">
        <v>307.0</v>
      </c>
      <c r="Q74" s="38">
        <v>347.0</v>
      </c>
      <c r="R74" s="38">
        <v>386.0</v>
      </c>
      <c r="S74" s="38">
        <v>416.0</v>
      </c>
      <c r="T74" s="38">
        <v>444.0</v>
      </c>
      <c r="U74" s="38">
        <v>466.0</v>
      </c>
      <c r="V74" s="38">
        <v>487.0</v>
      </c>
      <c r="W74" s="38">
        <v>497.0</v>
      </c>
      <c r="X74" s="38">
        <v>509.0</v>
      </c>
      <c r="Y74" s="38">
        <v>523.0</v>
      </c>
      <c r="Z74" s="38">
        <v>532.0</v>
      </c>
      <c r="AA74" s="38">
        <v>537.0</v>
      </c>
      <c r="AB74" s="38">
        <v>541.0</v>
      </c>
      <c r="AC74" s="38">
        <v>543.0</v>
      </c>
      <c r="AD74" s="38">
        <v>544.0</v>
      </c>
      <c r="AE74" s="38">
        <v>546.0</v>
      </c>
      <c r="AF74" s="38">
        <v>749.0</v>
      </c>
      <c r="AG74" s="38">
        <v>750.0</v>
      </c>
      <c r="AH74" s="38">
        <v>754.0</v>
      </c>
      <c r="AI74" s="38">
        <v>755.0</v>
      </c>
      <c r="AJ74" s="38">
        <v>756.0</v>
      </c>
      <c r="AK74" s="38">
        <v>756.0</v>
      </c>
      <c r="AL74" s="38">
        <v>756.0</v>
      </c>
      <c r="AM74" s="38">
        <v>756.0</v>
      </c>
      <c r="AN74" s="38">
        <v>756.0</v>
      </c>
      <c r="AO74" s="38">
        <v>758.0</v>
      </c>
      <c r="AP74" s="38">
        <v>758.0</v>
      </c>
      <c r="AQ74" s="38">
        <v>758.0</v>
      </c>
      <c r="AR74" s="38">
        <v>758.0</v>
      </c>
      <c r="AV74" s="59" t="s">
        <v>212</v>
      </c>
      <c r="AW74" s="38">
        <v>0.0</v>
      </c>
      <c r="AX74" s="38">
        <v>0.0</v>
      </c>
      <c r="AY74" s="38">
        <v>0.0</v>
      </c>
      <c r="AZ74" s="38">
        <v>0.0</v>
      </c>
      <c r="BA74" s="38">
        <v>1.0</v>
      </c>
      <c r="BB74" s="38">
        <v>1.0</v>
      </c>
      <c r="BC74" s="38">
        <v>2.0</v>
      </c>
      <c r="BD74" s="38">
        <v>2.0</v>
      </c>
      <c r="BE74" s="38">
        <v>2.0</v>
      </c>
      <c r="BF74" s="38">
        <v>4.0</v>
      </c>
      <c r="BG74" s="38">
        <v>4.0</v>
      </c>
      <c r="BH74" s="38">
        <v>4.0</v>
      </c>
      <c r="BI74" s="38">
        <v>4.0</v>
      </c>
      <c r="BJ74" s="38">
        <v>4.0</v>
      </c>
      <c r="BK74" s="38">
        <v>5.0</v>
      </c>
      <c r="BL74" s="38">
        <v>5.0</v>
      </c>
      <c r="BM74" s="38">
        <v>7.0</v>
      </c>
      <c r="BN74" s="38">
        <v>7.0</v>
      </c>
      <c r="BO74" s="38">
        <v>7.0</v>
      </c>
      <c r="BP74" s="38">
        <v>7.0</v>
      </c>
      <c r="BQ74" s="38">
        <v>7.0</v>
      </c>
      <c r="BR74" s="38">
        <v>7.0</v>
      </c>
      <c r="BS74" s="38">
        <v>7.0</v>
      </c>
      <c r="BT74" s="38">
        <v>7.0</v>
      </c>
      <c r="BU74" s="38">
        <v>7.0</v>
      </c>
      <c r="BV74" s="38">
        <v>7.0</v>
      </c>
      <c r="BW74" s="38">
        <v>8.0</v>
      </c>
      <c r="BX74" s="38">
        <v>8.0</v>
      </c>
      <c r="BY74" s="38">
        <v>8.0</v>
      </c>
      <c r="BZ74" s="38">
        <v>8.0</v>
      </c>
      <c r="CA74" s="38">
        <v>9.0</v>
      </c>
      <c r="CB74" s="38">
        <v>9.0</v>
      </c>
      <c r="CC74" s="38">
        <v>9.0</v>
      </c>
      <c r="CD74" s="38">
        <v>10.0</v>
      </c>
      <c r="CE74" s="38">
        <v>11.0</v>
      </c>
      <c r="CF74" s="38">
        <v>11.0</v>
      </c>
      <c r="CG74" s="38">
        <v>13.0</v>
      </c>
      <c r="CH74" s="38">
        <v>14.0</v>
      </c>
      <c r="CI74" s="38">
        <v>20.0</v>
      </c>
      <c r="CJ74" s="38">
        <v>24.0</v>
      </c>
      <c r="CK74" s="38">
        <v>27.0</v>
      </c>
      <c r="CL74" s="38">
        <v>30.0</v>
      </c>
      <c r="CM74" s="38">
        <v>33.0</v>
      </c>
    </row>
    <row r="75">
      <c r="A75" s="59" t="s">
        <v>213</v>
      </c>
      <c r="B75" s="38">
        <v>9.0</v>
      </c>
      <c r="C75" s="38">
        <v>16.0</v>
      </c>
      <c r="D75" s="38">
        <v>20.0</v>
      </c>
      <c r="E75" s="38">
        <v>33.0</v>
      </c>
      <c r="F75" s="38">
        <v>40.0</v>
      </c>
      <c r="G75" s="38">
        <v>53.0</v>
      </c>
      <c r="H75" s="38">
        <v>66.0</v>
      </c>
      <c r="I75" s="38">
        <v>96.0</v>
      </c>
      <c r="J75" s="38">
        <v>112.0</v>
      </c>
      <c r="K75" s="38">
        <v>135.0</v>
      </c>
      <c r="L75" s="38">
        <v>169.0</v>
      </c>
      <c r="M75" s="38">
        <v>182.0</v>
      </c>
      <c r="N75" s="38">
        <v>203.0</v>
      </c>
      <c r="O75" s="38">
        <v>219.0</v>
      </c>
      <c r="P75" s="38">
        <v>243.0</v>
      </c>
      <c r="Q75" s="38">
        <v>257.0</v>
      </c>
      <c r="R75" s="38">
        <v>277.0</v>
      </c>
      <c r="S75" s="38">
        <v>286.0</v>
      </c>
      <c r="T75" s="38">
        <v>293.0</v>
      </c>
      <c r="U75" s="38">
        <v>299.0</v>
      </c>
      <c r="V75" s="38">
        <v>303.0</v>
      </c>
      <c r="W75" s="38">
        <v>311.0</v>
      </c>
      <c r="X75" s="38">
        <v>315.0</v>
      </c>
      <c r="Y75" s="38">
        <v>318.0</v>
      </c>
      <c r="Z75" s="38">
        <v>326.0</v>
      </c>
      <c r="AA75" s="38">
        <v>328.0</v>
      </c>
      <c r="AB75" s="38">
        <v>333.0</v>
      </c>
      <c r="AC75" s="38">
        <v>333.0</v>
      </c>
      <c r="AD75" s="38">
        <v>333.0</v>
      </c>
      <c r="AE75" s="38">
        <v>334.0</v>
      </c>
      <c r="AF75" s="38">
        <v>334.0</v>
      </c>
      <c r="AG75" s="38">
        <v>335.0</v>
      </c>
      <c r="AH75" s="38">
        <v>335.0</v>
      </c>
      <c r="AI75" s="38">
        <v>335.0</v>
      </c>
      <c r="AJ75" s="38">
        <v>336.0</v>
      </c>
      <c r="AK75" s="38">
        <v>337.0</v>
      </c>
      <c r="AL75" s="38">
        <v>337.0</v>
      </c>
      <c r="AM75" s="38">
        <v>337.0</v>
      </c>
      <c r="AN75" s="38">
        <v>337.0</v>
      </c>
      <c r="AO75" s="38">
        <v>337.0</v>
      </c>
      <c r="AP75" s="38">
        <v>337.0</v>
      </c>
      <c r="AQ75" s="38">
        <v>338.0</v>
      </c>
      <c r="AR75" s="38">
        <v>338.0</v>
      </c>
      <c r="AV75" s="59" t="s">
        <v>214</v>
      </c>
      <c r="AW75" s="38">
        <v>0.0</v>
      </c>
      <c r="AX75" s="38">
        <v>0.0</v>
      </c>
      <c r="AY75" s="38">
        <v>0.0</v>
      </c>
      <c r="AZ75" s="38">
        <v>0.0</v>
      </c>
      <c r="BA75" s="38">
        <v>0.0</v>
      </c>
      <c r="BB75" s="38">
        <v>0.0</v>
      </c>
      <c r="BC75" s="38">
        <v>0.0</v>
      </c>
      <c r="BD75" s="38">
        <v>0.0</v>
      </c>
      <c r="BE75" s="38">
        <v>0.0</v>
      </c>
      <c r="BF75" s="38">
        <v>0.0</v>
      </c>
      <c r="BG75" s="38">
        <v>0.0</v>
      </c>
      <c r="BH75" s="38">
        <v>0.0</v>
      </c>
      <c r="BI75" s="38">
        <v>0.0</v>
      </c>
      <c r="BJ75" s="38">
        <v>0.0</v>
      </c>
      <c r="BK75" s="38">
        <v>0.0</v>
      </c>
      <c r="BL75" s="38">
        <v>0.0</v>
      </c>
      <c r="BM75" s="38">
        <v>0.0</v>
      </c>
      <c r="BN75" s="38">
        <v>0.0</v>
      </c>
      <c r="BO75" s="38">
        <v>0.0</v>
      </c>
      <c r="BP75" s="38">
        <v>0.0</v>
      </c>
      <c r="BQ75" s="38">
        <v>0.0</v>
      </c>
      <c r="BR75" s="38">
        <v>0.0</v>
      </c>
      <c r="BS75" s="38">
        <v>0.0</v>
      </c>
      <c r="BT75" s="38">
        <v>0.0</v>
      </c>
      <c r="BU75" s="38">
        <v>0.0</v>
      </c>
      <c r="BV75" s="38">
        <v>0.0</v>
      </c>
      <c r="BW75" s="38">
        <v>0.0</v>
      </c>
      <c r="BX75" s="38">
        <v>0.0</v>
      </c>
      <c r="BY75" s="38">
        <v>0.0</v>
      </c>
      <c r="BZ75" s="38">
        <v>0.0</v>
      </c>
      <c r="CA75" s="38">
        <v>0.0</v>
      </c>
      <c r="CB75" s="38">
        <v>0.0</v>
      </c>
      <c r="CC75" s="38">
        <v>0.0</v>
      </c>
      <c r="CD75" s="38">
        <v>0.0</v>
      </c>
      <c r="CE75" s="38">
        <v>2.0</v>
      </c>
      <c r="CF75" s="38">
        <v>2.0</v>
      </c>
      <c r="CG75" s="38">
        <v>3.0</v>
      </c>
      <c r="CH75" s="38">
        <v>3.0</v>
      </c>
      <c r="CI75" s="38">
        <v>9.0</v>
      </c>
      <c r="CJ75" s="38">
        <v>14.0</v>
      </c>
      <c r="CK75" s="38">
        <v>18.0</v>
      </c>
      <c r="CL75" s="38">
        <v>21.0</v>
      </c>
      <c r="CM75" s="38">
        <v>29.0</v>
      </c>
    </row>
    <row r="76">
      <c r="A76" s="59" t="s">
        <v>215</v>
      </c>
      <c r="B76" s="38">
        <v>1.0</v>
      </c>
      <c r="C76" s="38">
        <v>1.0</v>
      </c>
      <c r="D76" s="38">
        <v>1.0</v>
      </c>
      <c r="E76" s="38">
        <v>6.0</v>
      </c>
      <c r="F76" s="38">
        <v>9.0</v>
      </c>
      <c r="G76" s="38">
        <v>13.0</v>
      </c>
      <c r="H76" s="38">
        <v>27.0</v>
      </c>
      <c r="I76" s="38">
        <v>27.0</v>
      </c>
      <c r="J76" s="38">
        <v>35.0</v>
      </c>
      <c r="K76" s="38">
        <v>39.0</v>
      </c>
      <c r="L76" s="38">
        <v>47.0</v>
      </c>
      <c r="M76" s="38">
        <v>66.0</v>
      </c>
      <c r="N76" s="38">
        <v>74.0</v>
      </c>
      <c r="O76" s="38">
        <v>81.0</v>
      </c>
      <c r="P76" s="38">
        <v>81.0</v>
      </c>
      <c r="Q76" s="38">
        <v>96.0</v>
      </c>
      <c r="R76" s="38">
        <v>104.0</v>
      </c>
      <c r="S76" s="38">
        <v>115.0</v>
      </c>
      <c r="T76" s="38">
        <v>119.0</v>
      </c>
      <c r="U76" s="38">
        <v>119.0</v>
      </c>
      <c r="V76" s="38">
        <v>124.0</v>
      </c>
      <c r="W76" s="38">
        <v>126.0</v>
      </c>
      <c r="X76" s="38">
        <v>126.0</v>
      </c>
      <c r="Y76" s="38">
        <v>127.0</v>
      </c>
      <c r="Z76" s="38">
        <v>128.0</v>
      </c>
      <c r="AA76" s="38">
        <v>129.0</v>
      </c>
      <c r="AB76" s="38">
        <v>130.0</v>
      </c>
      <c r="AC76" s="38">
        <v>131.0</v>
      </c>
      <c r="AD76" s="38">
        <v>131.0</v>
      </c>
      <c r="AE76" s="38">
        <v>132.0</v>
      </c>
      <c r="AF76" s="38">
        <v>132.0</v>
      </c>
      <c r="AG76" s="38">
        <v>132.0</v>
      </c>
      <c r="AH76" s="38">
        <v>132.0</v>
      </c>
      <c r="AI76" s="38">
        <v>133.0</v>
      </c>
      <c r="AJ76" s="38">
        <v>133.0</v>
      </c>
      <c r="AK76" s="38">
        <v>133.0</v>
      </c>
      <c r="AL76" s="38">
        <v>133.0</v>
      </c>
      <c r="AM76" s="38">
        <v>133.0</v>
      </c>
      <c r="AN76" s="38">
        <v>133.0</v>
      </c>
      <c r="AO76" s="38">
        <v>133.0</v>
      </c>
      <c r="AP76" s="38">
        <v>133.0</v>
      </c>
      <c r="AQ76" s="38">
        <v>133.0</v>
      </c>
      <c r="AR76" s="38">
        <v>133.0</v>
      </c>
      <c r="AV76" s="59" t="s">
        <v>216</v>
      </c>
      <c r="AW76" s="38">
        <v>0.0</v>
      </c>
      <c r="AX76" s="38">
        <v>0.0</v>
      </c>
      <c r="AY76" s="38">
        <v>0.0</v>
      </c>
      <c r="AZ76" s="38">
        <v>0.0</v>
      </c>
      <c r="BA76" s="38">
        <v>0.0</v>
      </c>
      <c r="BB76" s="38">
        <v>0.0</v>
      </c>
      <c r="BC76" s="38">
        <v>0.0</v>
      </c>
      <c r="BD76" s="38">
        <v>0.0</v>
      </c>
      <c r="BE76" s="38">
        <v>1.0</v>
      </c>
      <c r="BF76" s="38">
        <v>1.0</v>
      </c>
      <c r="BG76" s="38">
        <v>1.0</v>
      </c>
      <c r="BH76" s="38">
        <v>2.0</v>
      </c>
      <c r="BI76" s="38">
        <v>3.0</v>
      </c>
      <c r="BJ76" s="38">
        <v>3.0</v>
      </c>
      <c r="BK76" s="38">
        <v>3.0</v>
      </c>
      <c r="BL76" s="38">
        <v>3.0</v>
      </c>
      <c r="BM76" s="38">
        <v>3.0</v>
      </c>
      <c r="BN76" s="38">
        <v>3.0</v>
      </c>
      <c r="BO76" s="38">
        <v>3.0</v>
      </c>
      <c r="BP76" s="38">
        <v>3.0</v>
      </c>
      <c r="BQ76" s="38">
        <v>3.0</v>
      </c>
      <c r="BR76" s="38">
        <v>3.0</v>
      </c>
      <c r="BS76" s="38">
        <v>3.0</v>
      </c>
      <c r="BT76" s="38">
        <v>3.0</v>
      </c>
      <c r="BU76" s="38">
        <v>3.0</v>
      </c>
      <c r="BV76" s="38">
        <v>3.0</v>
      </c>
      <c r="BW76" s="38">
        <v>3.0</v>
      </c>
      <c r="BX76" s="38">
        <v>3.0</v>
      </c>
      <c r="BY76" s="38">
        <v>3.0</v>
      </c>
      <c r="BZ76" s="38">
        <v>3.0</v>
      </c>
      <c r="CA76" s="38">
        <v>3.0</v>
      </c>
      <c r="CB76" s="38">
        <v>3.0</v>
      </c>
      <c r="CC76" s="38">
        <v>3.0</v>
      </c>
      <c r="CD76" s="38">
        <v>3.0</v>
      </c>
      <c r="CE76" s="38">
        <v>3.0</v>
      </c>
      <c r="CF76" s="38">
        <v>3.0</v>
      </c>
      <c r="CG76" s="38">
        <v>3.0</v>
      </c>
      <c r="CH76" s="38">
        <v>3.0</v>
      </c>
      <c r="CI76" s="38">
        <v>3.0</v>
      </c>
      <c r="CJ76" s="38">
        <v>3.0</v>
      </c>
      <c r="CK76" s="38">
        <v>5.0</v>
      </c>
      <c r="CL76" s="38">
        <v>5.0</v>
      </c>
      <c r="CM76" s="38">
        <v>28.0</v>
      </c>
    </row>
    <row r="77">
      <c r="A77" s="59" t="s">
        <v>217</v>
      </c>
      <c r="B77" s="38">
        <v>5.0</v>
      </c>
      <c r="C77" s="38">
        <v>8.0</v>
      </c>
      <c r="D77" s="38">
        <v>15.0</v>
      </c>
      <c r="E77" s="38">
        <v>28.0</v>
      </c>
      <c r="F77" s="38">
        <v>44.0</v>
      </c>
      <c r="G77" s="38">
        <v>69.0</v>
      </c>
      <c r="H77" s="38">
        <v>90.0</v>
      </c>
      <c r="I77" s="38">
        <v>108.0</v>
      </c>
      <c r="J77" s="38">
        <v>142.0</v>
      </c>
      <c r="K77" s="38">
        <v>177.0</v>
      </c>
      <c r="L77" s="38">
        <v>207.0</v>
      </c>
      <c r="M77" s="38">
        <v>231.0</v>
      </c>
      <c r="N77" s="38">
        <v>254.0</v>
      </c>
      <c r="O77" s="38">
        <v>282.0</v>
      </c>
      <c r="P77" s="38">
        <v>301.0</v>
      </c>
      <c r="Q77" s="38">
        <v>321.0</v>
      </c>
      <c r="R77" s="38">
        <v>344.0</v>
      </c>
      <c r="S77" s="38">
        <v>364.0</v>
      </c>
      <c r="T77" s="38">
        <v>386.0</v>
      </c>
      <c r="U77" s="38">
        <v>405.0</v>
      </c>
      <c r="V77" s="38">
        <v>417.0</v>
      </c>
      <c r="W77" s="38">
        <v>436.0</v>
      </c>
      <c r="X77" s="38">
        <v>451.0</v>
      </c>
      <c r="Y77" s="38">
        <v>463.0</v>
      </c>
      <c r="Z77" s="38">
        <v>470.0</v>
      </c>
      <c r="AA77" s="38">
        <v>481.0</v>
      </c>
      <c r="AB77" s="38">
        <v>495.0</v>
      </c>
      <c r="AC77" s="38">
        <v>508.0</v>
      </c>
      <c r="AD77" s="38">
        <v>514.0</v>
      </c>
      <c r="AE77" s="38">
        <v>520.0</v>
      </c>
      <c r="AF77" s="38">
        <v>525.0</v>
      </c>
      <c r="AG77" s="38">
        <v>526.0</v>
      </c>
      <c r="AH77" s="38">
        <v>526.0</v>
      </c>
      <c r="AI77" s="38">
        <v>527.0</v>
      </c>
      <c r="AJ77" s="38">
        <v>529.0</v>
      </c>
      <c r="AK77" s="38">
        <v>531.0</v>
      </c>
      <c r="AL77" s="38">
        <v>534.0</v>
      </c>
      <c r="AM77" s="38">
        <v>538.0</v>
      </c>
      <c r="AN77" s="38">
        <v>538.0</v>
      </c>
      <c r="AO77" s="38">
        <v>538.0</v>
      </c>
      <c r="AP77" s="38">
        <v>538.0</v>
      </c>
      <c r="AQ77" s="38">
        <v>538.0</v>
      </c>
      <c r="AR77" s="38">
        <v>538.0</v>
      </c>
      <c r="AV77" s="59" t="s">
        <v>218</v>
      </c>
      <c r="AW77" s="38">
        <v>0.0</v>
      </c>
      <c r="AX77" s="38">
        <v>0.0</v>
      </c>
      <c r="AY77" s="38">
        <v>0.0</v>
      </c>
      <c r="AZ77" s="38">
        <v>0.0</v>
      </c>
      <c r="BA77" s="38">
        <v>0.0</v>
      </c>
      <c r="BB77" s="38">
        <v>0.0</v>
      </c>
      <c r="BC77" s="38">
        <v>0.0</v>
      </c>
      <c r="BD77" s="38">
        <v>4.0</v>
      </c>
      <c r="BE77" s="38">
        <v>4.0</v>
      </c>
      <c r="BF77" s="38">
        <v>4.0</v>
      </c>
      <c r="BG77" s="38">
        <v>4.0</v>
      </c>
      <c r="BH77" s="38">
        <v>5.0</v>
      </c>
      <c r="BI77" s="38">
        <v>5.0</v>
      </c>
      <c r="BJ77" s="38">
        <v>5.0</v>
      </c>
      <c r="BK77" s="38">
        <v>5.0</v>
      </c>
      <c r="BL77" s="38">
        <v>5.0</v>
      </c>
      <c r="BM77" s="38">
        <v>5.0</v>
      </c>
      <c r="BN77" s="38">
        <v>7.0</v>
      </c>
      <c r="BO77" s="38">
        <v>7.0</v>
      </c>
      <c r="BP77" s="38">
        <v>8.0</v>
      </c>
      <c r="BQ77" s="38">
        <v>8.0</v>
      </c>
      <c r="BR77" s="38">
        <v>8.0</v>
      </c>
      <c r="BS77" s="38">
        <v>8.0</v>
      </c>
      <c r="BT77" s="38">
        <v>8.0</v>
      </c>
      <c r="BU77" s="38">
        <v>8.0</v>
      </c>
      <c r="BV77" s="38">
        <v>9.0</v>
      </c>
      <c r="BW77" s="38">
        <v>9.0</v>
      </c>
      <c r="BX77" s="38">
        <v>9.0</v>
      </c>
      <c r="BY77" s="38">
        <v>9.0</v>
      </c>
      <c r="BZ77" s="38">
        <v>9.0</v>
      </c>
      <c r="CA77" s="38">
        <v>9.0</v>
      </c>
      <c r="CB77" s="38">
        <v>13.0</v>
      </c>
      <c r="CC77" s="38">
        <v>13.0</v>
      </c>
      <c r="CD77" s="38">
        <v>13.0</v>
      </c>
      <c r="CE77" s="38">
        <v>13.0</v>
      </c>
      <c r="CF77" s="38">
        <v>13.0</v>
      </c>
      <c r="CG77" s="38">
        <v>13.0</v>
      </c>
      <c r="CH77" s="38">
        <v>19.0</v>
      </c>
      <c r="CI77" s="38">
        <v>21.0</v>
      </c>
      <c r="CJ77" s="38">
        <v>21.0</v>
      </c>
      <c r="CK77" s="38">
        <v>21.0</v>
      </c>
      <c r="CL77" s="38">
        <v>27.0</v>
      </c>
      <c r="CM77" s="38">
        <v>27.0</v>
      </c>
    </row>
    <row r="78">
      <c r="A78" s="59" t="s">
        <v>219</v>
      </c>
      <c r="B78" s="38">
        <v>4.0</v>
      </c>
      <c r="C78" s="38">
        <v>4.0</v>
      </c>
      <c r="D78" s="38">
        <v>8.0</v>
      </c>
      <c r="E78" s="38">
        <v>10.0</v>
      </c>
      <c r="F78" s="38">
        <v>14.0</v>
      </c>
      <c r="G78" s="38">
        <v>23.0</v>
      </c>
      <c r="H78" s="38">
        <v>24.0</v>
      </c>
      <c r="I78" s="38">
        <v>27.0</v>
      </c>
      <c r="J78" s="38">
        <v>31.0</v>
      </c>
      <c r="K78" s="38">
        <v>32.0</v>
      </c>
      <c r="L78" s="38">
        <v>41.0</v>
      </c>
      <c r="M78" s="38">
        <v>48.0</v>
      </c>
      <c r="N78" s="38">
        <v>60.0</v>
      </c>
      <c r="O78" s="38">
        <v>67.0</v>
      </c>
      <c r="P78" s="38">
        <v>69.0</v>
      </c>
      <c r="Q78" s="38">
        <v>79.0</v>
      </c>
      <c r="R78" s="38">
        <v>81.0</v>
      </c>
      <c r="S78" s="38">
        <v>88.0</v>
      </c>
      <c r="T78" s="38">
        <v>91.0</v>
      </c>
      <c r="U78" s="38">
        <v>95.0</v>
      </c>
      <c r="V78" s="38">
        <v>106.0</v>
      </c>
      <c r="W78" s="38">
        <v>112.0</v>
      </c>
      <c r="X78" s="38">
        <v>119.0</v>
      </c>
      <c r="Y78" s="38">
        <v>120.0</v>
      </c>
      <c r="Z78" s="38">
        <v>122.0</v>
      </c>
      <c r="AA78" s="38">
        <v>124.0</v>
      </c>
      <c r="AB78" s="38">
        <v>125.0</v>
      </c>
      <c r="AC78" s="38">
        <v>128.0</v>
      </c>
      <c r="AD78" s="38">
        <v>130.0</v>
      </c>
      <c r="AE78" s="38">
        <v>131.0</v>
      </c>
      <c r="AF78" s="38">
        <v>132.0</v>
      </c>
      <c r="AG78" s="38">
        <v>135.0</v>
      </c>
      <c r="AH78" s="38">
        <v>135.0</v>
      </c>
      <c r="AI78" s="38">
        <v>135.0</v>
      </c>
      <c r="AJ78" s="38">
        <v>135.0</v>
      </c>
      <c r="AK78" s="38">
        <v>135.0</v>
      </c>
      <c r="AL78" s="38">
        <v>136.0</v>
      </c>
      <c r="AM78" s="38">
        <v>136.0</v>
      </c>
      <c r="AN78" s="38">
        <v>136.0</v>
      </c>
      <c r="AO78" s="38">
        <v>136.0</v>
      </c>
      <c r="AP78" s="38">
        <v>136.0</v>
      </c>
      <c r="AQ78" s="38">
        <v>136.0</v>
      </c>
      <c r="AR78" s="38">
        <v>136.0</v>
      </c>
      <c r="AV78" s="59" t="s">
        <v>220</v>
      </c>
      <c r="AW78" s="38">
        <v>0.0</v>
      </c>
      <c r="AX78" s="38">
        <v>0.0</v>
      </c>
      <c r="AY78" s="38">
        <v>0.0</v>
      </c>
      <c r="AZ78" s="38">
        <v>0.0</v>
      </c>
      <c r="BA78" s="38">
        <v>0.0</v>
      </c>
      <c r="BB78" s="38">
        <v>0.0</v>
      </c>
      <c r="BC78" s="38">
        <v>0.0</v>
      </c>
      <c r="BD78" s="38">
        <v>0.0</v>
      </c>
      <c r="BE78" s="38">
        <v>0.0</v>
      </c>
      <c r="BF78" s="38">
        <v>0.0</v>
      </c>
      <c r="BG78" s="38">
        <v>0.0</v>
      </c>
      <c r="BH78" s="38">
        <v>0.0</v>
      </c>
      <c r="BI78" s="38">
        <v>0.0</v>
      </c>
      <c r="BJ78" s="38">
        <v>0.0</v>
      </c>
      <c r="BK78" s="38">
        <v>0.0</v>
      </c>
      <c r="BL78" s="38">
        <v>0.0</v>
      </c>
      <c r="BM78" s="38">
        <v>0.0</v>
      </c>
      <c r="BN78" s="38">
        <v>0.0</v>
      </c>
      <c r="BO78" s="38">
        <v>0.0</v>
      </c>
      <c r="BP78" s="38">
        <v>0.0</v>
      </c>
      <c r="BQ78" s="38">
        <v>0.0</v>
      </c>
      <c r="BR78" s="38">
        <v>0.0</v>
      </c>
      <c r="BS78" s="38">
        <v>0.0</v>
      </c>
      <c r="BT78" s="38">
        <v>0.0</v>
      </c>
      <c r="BU78" s="38">
        <v>0.0</v>
      </c>
      <c r="BV78" s="38">
        <v>0.0</v>
      </c>
      <c r="BW78" s="38">
        <v>0.0</v>
      </c>
      <c r="BX78" s="38">
        <v>0.0</v>
      </c>
      <c r="BY78" s="38">
        <v>0.0</v>
      </c>
      <c r="BZ78" s="38">
        <v>0.0</v>
      </c>
      <c r="CA78" s="38">
        <v>0.0</v>
      </c>
      <c r="CB78" s="38">
        <v>0.0</v>
      </c>
      <c r="CC78" s="38">
        <v>0.0</v>
      </c>
      <c r="CD78" s="38">
        <v>0.0</v>
      </c>
      <c r="CE78" s="38">
        <v>0.0</v>
      </c>
      <c r="CF78" s="38">
        <v>0.0</v>
      </c>
      <c r="CG78" s="38">
        <v>0.0</v>
      </c>
      <c r="CH78" s="38">
        <v>1.0</v>
      </c>
      <c r="CI78" s="38">
        <v>1.0</v>
      </c>
      <c r="CJ78" s="38">
        <v>3.0</v>
      </c>
      <c r="CK78" s="38">
        <v>6.0</v>
      </c>
      <c r="CL78" s="38">
        <v>11.0</v>
      </c>
      <c r="CM78" s="38">
        <v>26.0</v>
      </c>
    </row>
    <row r="79">
      <c r="A79" s="59" t="s">
        <v>221</v>
      </c>
      <c r="B79" s="38">
        <v>0.0</v>
      </c>
      <c r="C79" s="38">
        <v>0.0</v>
      </c>
      <c r="D79" s="38">
        <v>0.0</v>
      </c>
      <c r="E79" s="38">
        <v>0.0</v>
      </c>
      <c r="F79" s="38">
        <v>0.0</v>
      </c>
      <c r="G79" s="38">
        <v>0.0</v>
      </c>
      <c r="H79" s="38">
        <v>0.0</v>
      </c>
      <c r="I79" s="38">
        <v>0.0</v>
      </c>
      <c r="J79" s="38">
        <v>1.0</v>
      </c>
      <c r="K79" s="38">
        <v>1.0</v>
      </c>
      <c r="L79" s="38">
        <v>1.0</v>
      </c>
      <c r="M79" s="38">
        <v>1.0</v>
      </c>
      <c r="N79" s="38">
        <v>1.0</v>
      </c>
      <c r="O79" s="38">
        <v>1.0</v>
      </c>
      <c r="P79" s="38">
        <v>1.0</v>
      </c>
      <c r="Q79" s="38">
        <v>1.0</v>
      </c>
      <c r="R79" s="38">
        <v>1.0</v>
      </c>
      <c r="S79" s="38">
        <v>1.0</v>
      </c>
      <c r="T79" s="38">
        <v>1.0</v>
      </c>
      <c r="U79" s="38">
        <v>1.0</v>
      </c>
      <c r="V79" s="38">
        <v>1.0</v>
      </c>
      <c r="W79" s="38">
        <v>1.0</v>
      </c>
      <c r="X79" s="38">
        <v>1.0</v>
      </c>
      <c r="Y79" s="38">
        <v>1.0</v>
      </c>
      <c r="Z79" s="38">
        <v>1.0</v>
      </c>
      <c r="AA79" s="38">
        <v>1.0</v>
      </c>
      <c r="AB79" s="38">
        <v>1.0</v>
      </c>
      <c r="AC79" s="38">
        <v>1.0</v>
      </c>
      <c r="AD79" s="38">
        <v>1.0</v>
      </c>
      <c r="AE79" s="38">
        <v>1.0</v>
      </c>
      <c r="AF79" s="38">
        <v>1.0</v>
      </c>
      <c r="AG79" s="38">
        <v>1.0</v>
      </c>
      <c r="AH79" s="38">
        <v>1.0</v>
      </c>
      <c r="AI79" s="38">
        <v>1.0</v>
      </c>
      <c r="AJ79" s="38">
        <v>1.0</v>
      </c>
      <c r="AK79" s="38">
        <v>1.0</v>
      </c>
      <c r="AL79" s="38">
        <v>1.0</v>
      </c>
      <c r="AM79" s="38">
        <v>1.0</v>
      </c>
      <c r="AN79" s="38">
        <v>1.0</v>
      </c>
      <c r="AO79" s="38">
        <v>1.0</v>
      </c>
      <c r="AP79" s="38">
        <v>1.0</v>
      </c>
      <c r="AQ79" s="38">
        <v>1.0</v>
      </c>
      <c r="AR79" s="38">
        <v>1.0</v>
      </c>
      <c r="AV79" s="59" t="s">
        <v>223</v>
      </c>
      <c r="AW79" s="38">
        <v>0.0</v>
      </c>
      <c r="AX79" s="38">
        <v>0.0</v>
      </c>
      <c r="AY79" s="38">
        <v>0.0</v>
      </c>
      <c r="AZ79" s="38">
        <v>0.0</v>
      </c>
      <c r="BA79" s="38">
        <v>0.0</v>
      </c>
      <c r="BB79" s="38">
        <v>0.0</v>
      </c>
      <c r="BC79" s="38">
        <v>0.0</v>
      </c>
      <c r="BD79" s="38">
        <v>0.0</v>
      </c>
      <c r="BE79" s="38">
        <v>0.0</v>
      </c>
      <c r="BF79" s="38">
        <v>0.0</v>
      </c>
      <c r="BG79" s="38">
        <v>0.0</v>
      </c>
      <c r="BH79" s="38">
        <v>0.0</v>
      </c>
      <c r="BI79" s="38">
        <v>0.0</v>
      </c>
      <c r="BJ79" s="38">
        <v>1.0</v>
      </c>
      <c r="BK79" s="38">
        <v>1.0</v>
      </c>
      <c r="BL79" s="38">
        <v>1.0</v>
      </c>
      <c r="BM79" s="38">
        <v>1.0</v>
      </c>
      <c r="BN79" s="38">
        <v>1.0</v>
      </c>
      <c r="BO79" s="38">
        <v>1.0</v>
      </c>
      <c r="BP79" s="38">
        <v>1.0</v>
      </c>
      <c r="BQ79" s="38">
        <v>1.0</v>
      </c>
      <c r="BR79" s="38">
        <v>1.0</v>
      </c>
      <c r="BS79" s="38">
        <v>1.0</v>
      </c>
      <c r="BT79" s="38">
        <v>1.0</v>
      </c>
      <c r="BU79" s="38">
        <v>1.0</v>
      </c>
      <c r="BV79" s="38">
        <v>1.0</v>
      </c>
      <c r="BW79" s="38">
        <v>1.0</v>
      </c>
      <c r="BX79" s="38">
        <v>1.0</v>
      </c>
      <c r="BY79" s="38">
        <v>1.0</v>
      </c>
      <c r="BZ79" s="38">
        <v>1.0</v>
      </c>
      <c r="CA79" s="38">
        <v>1.0</v>
      </c>
      <c r="CB79" s="38">
        <v>1.0</v>
      </c>
      <c r="CC79" s="38">
        <v>1.0</v>
      </c>
      <c r="CD79" s="38">
        <v>1.0</v>
      </c>
      <c r="CE79" s="38">
        <v>1.0</v>
      </c>
      <c r="CF79" s="38">
        <v>1.0</v>
      </c>
      <c r="CG79" s="38">
        <v>1.0</v>
      </c>
      <c r="CH79" s="38">
        <v>1.0</v>
      </c>
      <c r="CI79" s="38">
        <v>1.0</v>
      </c>
      <c r="CJ79" s="38">
        <v>2.0</v>
      </c>
      <c r="CK79" s="38">
        <v>8.0</v>
      </c>
      <c r="CL79" s="38">
        <v>13.0</v>
      </c>
      <c r="CM79" s="38">
        <v>23.0</v>
      </c>
    </row>
    <row r="80">
      <c r="A80" s="59" t="s">
        <v>224</v>
      </c>
      <c r="B80" s="38">
        <v>0.0</v>
      </c>
      <c r="C80" s="38">
        <v>2.0</v>
      </c>
      <c r="D80" s="38">
        <v>2.0</v>
      </c>
      <c r="E80" s="38">
        <v>3.0</v>
      </c>
      <c r="F80" s="38">
        <v>4.0</v>
      </c>
      <c r="G80" s="38">
        <v>5.0</v>
      </c>
      <c r="H80" s="38">
        <v>10.0</v>
      </c>
      <c r="I80" s="38">
        <v>13.0</v>
      </c>
      <c r="J80" s="38">
        <v>14.0</v>
      </c>
      <c r="K80" s="38">
        <v>17.0</v>
      </c>
      <c r="L80" s="38">
        <v>18.0</v>
      </c>
      <c r="M80" s="38">
        <v>21.0</v>
      </c>
      <c r="N80" s="38">
        <v>24.0</v>
      </c>
      <c r="O80" s="38">
        <v>29.0</v>
      </c>
      <c r="P80" s="38">
        <v>32.0</v>
      </c>
      <c r="Q80" s="38">
        <v>36.0</v>
      </c>
      <c r="R80" s="38">
        <v>39.0</v>
      </c>
      <c r="S80" s="38">
        <v>42.0</v>
      </c>
      <c r="T80" s="38">
        <v>45.0</v>
      </c>
      <c r="U80" s="38">
        <v>49.0</v>
      </c>
      <c r="V80" s="38">
        <v>55.0</v>
      </c>
      <c r="W80" s="38">
        <v>59.0</v>
      </c>
      <c r="X80" s="38">
        <v>63.0</v>
      </c>
      <c r="Y80" s="38">
        <v>65.0</v>
      </c>
      <c r="Z80" s="38">
        <v>70.0</v>
      </c>
      <c r="AA80" s="38">
        <v>71.0</v>
      </c>
      <c r="AB80" s="38">
        <v>75.0</v>
      </c>
      <c r="AC80" s="38">
        <v>76.0</v>
      </c>
      <c r="AD80" s="38">
        <v>76.0</v>
      </c>
      <c r="AE80" s="38">
        <v>76.0</v>
      </c>
      <c r="AF80" s="38">
        <v>76.0</v>
      </c>
      <c r="AG80" s="38">
        <v>76.0</v>
      </c>
      <c r="AH80" s="38">
        <v>76.0</v>
      </c>
      <c r="AI80" s="38">
        <v>76.0</v>
      </c>
      <c r="AJ80" s="38">
        <v>76.0</v>
      </c>
      <c r="AK80" s="38">
        <v>76.0</v>
      </c>
      <c r="AL80" s="38">
        <v>76.0</v>
      </c>
      <c r="AM80" s="38">
        <v>76.0</v>
      </c>
      <c r="AN80" s="38">
        <v>76.0</v>
      </c>
      <c r="AO80" s="38">
        <v>76.0</v>
      </c>
      <c r="AP80" s="38">
        <v>76.0</v>
      </c>
      <c r="AQ80" s="38">
        <v>76.0</v>
      </c>
      <c r="AR80" s="38">
        <v>76.0</v>
      </c>
      <c r="AV80" s="59" t="s">
        <v>225</v>
      </c>
      <c r="AW80" s="38">
        <v>0.0</v>
      </c>
      <c r="AX80" s="38">
        <v>0.0</v>
      </c>
      <c r="AY80" s="38">
        <v>0.0</v>
      </c>
      <c r="AZ80" s="38">
        <v>0.0</v>
      </c>
      <c r="BA80" s="38">
        <v>0.0</v>
      </c>
      <c r="BB80" s="38">
        <v>0.0</v>
      </c>
      <c r="BC80" s="38">
        <v>0.0</v>
      </c>
      <c r="BD80" s="38">
        <v>0.0</v>
      </c>
      <c r="BE80" s="38">
        <v>0.0</v>
      </c>
      <c r="BF80" s="38">
        <v>0.0</v>
      </c>
      <c r="BG80" s="38">
        <v>0.0</v>
      </c>
      <c r="BH80" s="38">
        <v>0.0</v>
      </c>
      <c r="BI80" s="38">
        <v>0.0</v>
      </c>
      <c r="BJ80" s="38">
        <v>0.0</v>
      </c>
      <c r="BK80" s="38">
        <v>0.0</v>
      </c>
      <c r="BL80" s="38">
        <v>0.0</v>
      </c>
      <c r="BM80" s="38">
        <v>0.0</v>
      </c>
      <c r="BN80" s="38">
        <v>0.0</v>
      </c>
      <c r="BO80" s="38">
        <v>0.0</v>
      </c>
      <c r="BP80" s="38">
        <v>0.0</v>
      </c>
      <c r="BQ80" s="38">
        <v>0.0</v>
      </c>
      <c r="BR80" s="38">
        <v>0.0</v>
      </c>
      <c r="BS80" s="38">
        <v>0.0</v>
      </c>
      <c r="BT80" s="38">
        <v>0.0</v>
      </c>
      <c r="BU80" s="38">
        <v>0.0</v>
      </c>
      <c r="BV80" s="38">
        <v>0.0</v>
      </c>
      <c r="BW80" s="38">
        <v>0.0</v>
      </c>
      <c r="BX80" s="38">
        <v>0.0</v>
      </c>
      <c r="BY80" s="38">
        <v>0.0</v>
      </c>
      <c r="BZ80" s="38">
        <v>0.0</v>
      </c>
      <c r="CA80" s="38">
        <v>0.0</v>
      </c>
      <c r="CB80" s="38">
        <v>0.0</v>
      </c>
      <c r="CC80" s="38">
        <v>0.0</v>
      </c>
      <c r="CD80" s="38">
        <v>0.0</v>
      </c>
      <c r="CE80" s="38">
        <v>0.0</v>
      </c>
      <c r="CF80" s="38">
        <v>0.0</v>
      </c>
      <c r="CG80" s="38">
        <v>1.0</v>
      </c>
      <c r="CH80" s="38">
        <v>1.0</v>
      </c>
      <c r="CI80" s="38">
        <v>1.0</v>
      </c>
      <c r="CJ80" s="38">
        <v>1.0</v>
      </c>
      <c r="CK80" s="38">
        <v>8.0</v>
      </c>
      <c r="CL80" s="38">
        <v>10.0</v>
      </c>
      <c r="CM80" s="38">
        <v>16.0</v>
      </c>
    </row>
    <row r="81">
      <c r="A81" s="59" t="s">
        <v>226</v>
      </c>
      <c r="B81" s="38">
        <v>1.0</v>
      </c>
      <c r="C81" s="38">
        <v>2.0</v>
      </c>
      <c r="D81" s="38">
        <v>5.0</v>
      </c>
      <c r="E81" s="38">
        <v>11.0</v>
      </c>
      <c r="F81" s="38">
        <v>16.0</v>
      </c>
      <c r="G81" s="38">
        <v>26.0</v>
      </c>
      <c r="H81" s="38">
        <v>44.0</v>
      </c>
      <c r="I81" s="38">
        <v>55.0</v>
      </c>
      <c r="J81" s="38">
        <v>70.0</v>
      </c>
      <c r="K81" s="38">
        <v>83.0</v>
      </c>
      <c r="L81" s="38">
        <v>93.0</v>
      </c>
      <c r="M81" s="38">
        <v>105.0</v>
      </c>
      <c r="N81" s="38">
        <v>117.0</v>
      </c>
      <c r="O81" s="38">
        <v>122.0</v>
      </c>
      <c r="P81" s="38">
        <v>128.0</v>
      </c>
      <c r="Q81" s="38">
        <v>133.0</v>
      </c>
      <c r="R81" s="38">
        <v>138.0</v>
      </c>
      <c r="S81" s="38">
        <v>138.0</v>
      </c>
      <c r="T81" s="38">
        <v>141.0</v>
      </c>
      <c r="U81" s="38">
        <v>149.0</v>
      </c>
      <c r="V81" s="38">
        <v>153.0</v>
      </c>
      <c r="W81" s="38">
        <v>154.0</v>
      </c>
      <c r="X81" s="38">
        <v>156.0</v>
      </c>
      <c r="Y81" s="38">
        <v>162.0</v>
      </c>
      <c r="Z81" s="38">
        <v>168.0</v>
      </c>
      <c r="AA81" s="38">
        <v>171.0</v>
      </c>
      <c r="AB81" s="38">
        <v>171.0</v>
      </c>
      <c r="AC81" s="38">
        <v>172.0</v>
      </c>
      <c r="AD81" s="38">
        <v>172.0</v>
      </c>
      <c r="AE81" s="38">
        <v>174.0</v>
      </c>
      <c r="AF81" s="38">
        <v>174.0</v>
      </c>
      <c r="AG81" s="38">
        <v>174.0</v>
      </c>
      <c r="AH81" s="38">
        <v>174.0</v>
      </c>
      <c r="AI81" s="38">
        <v>174.0</v>
      </c>
      <c r="AJ81" s="38">
        <v>174.0</v>
      </c>
      <c r="AK81" s="38">
        <v>174.0</v>
      </c>
      <c r="AL81" s="38">
        <v>174.0</v>
      </c>
      <c r="AM81" s="38">
        <v>174.0</v>
      </c>
      <c r="AN81" s="38">
        <v>174.0</v>
      </c>
      <c r="AO81" s="38">
        <v>174.0</v>
      </c>
      <c r="AP81" s="38">
        <v>174.0</v>
      </c>
      <c r="AQ81" s="38">
        <v>174.0</v>
      </c>
      <c r="AR81" s="38">
        <v>174.0</v>
      </c>
      <c r="AV81" s="59" t="s">
        <v>227</v>
      </c>
      <c r="AW81" s="38">
        <v>0.0</v>
      </c>
      <c r="AX81" s="38">
        <v>2.0</v>
      </c>
      <c r="AY81" s="38">
        <v>2.0</v>
      </c>
      <c r="AZ81" s="38">
        <v>2.0</v>
      </c>
      <c r="BA81" s="38">
        <v>2.0</v>
      </c>
      <c r="BB81" s="38">
        <v>2.0</v>
      </c>
      <c r="BC81" s="38">
        <v>2.0</v>
      </c>
      <c r="BD81" s="38">
        <v>2.0</v>
      </c>
      <c r="BE81" s="38">
        <v>2.0</v>
      </c>
      <c r="BF81" s="38">
        <v>2.0</v>
      </c>
      <c r="BG81" s="38">
        <v>6.0</v>
      </c>
      <c r="BH81" s="38">
        <v>6.0</v>
      </c>
      <c r="BI81" s="38">
        <v>8.0</v>
      </c>
      <c r="BJ81" s="38">
        <v>8.0</v>
      </c>
      <c r="BK81" s="38">
        <v>8.0</v>
      </c>
      <c r="BL81" s="38">
        <v>10.0</v>
      </c>
      <c r="BM81" s="38">
        <v>10.0</v>
      </c>
      <c r="BN81" s="38">
        <v>13.0</v>
      </c>
      <c r="BO81" s="38">
        <v>13.0</v>
      </c>
      <c r="BP81" s="38">
        <v>14.0</v>
      </c>
      <c r="BQ81" s="38">
        <v>15.0</v>
      </c>
      <c r="BR81" s="38">
        <v>15.0</v>
      </c>
      <c r="BS81" s="38">
        <v>16.0</v>
      </c>
      <c r="BT81" s="38">
        <v>16.0</v>
      </c>
      <c r="BU81" s="38">
        <v>16.0</v>
      </c>
      <c r="BV81" s="38">
        <v>16.0</v>
      </c>
      <c r="BW81" s="38">
        <v>16.0</v>
      </c>
      <c r="BX81" s="38">
        <v>16.0</v>
      </c>
      <c r="BY81" s="38">
        <v>16.0</v>
      </c>
      <c r="BZ81" s="38">
        <v>16.0</v>
      </c>
      <c r="CA81" s="38">
        <v>16.0</v>
      </c>
      <c r="CB81" s="38">
        <v>16.0</v>
      </c>
      <c r="CC81" s="38">
        <v>16.0</v>
      </c>
      <c r="CD81" s="38">
        <v>16.0</v>
      </c>
      <c r="CE81" s="38">
        <v>16.0</v>
      </c>
      <c r="CF81" s="38">
        <v>16.0</v>
      </c>
      <c r="CG81" s="38">
        <v>16.0</v>
      </c>
      <c r="CH81" s="38">
        <v>16.0</v>
      </c>
      <c r="CI81" s="38">
        <v>16.0</v>
      </c>
      <c r="CJ81" s="38">
        <v>16.0</v>
      </c>
      <c r="CK81" s="38">
        <v>16.0</v>
      </c>
      <c r="CL81" s="38">
        <v>16.0</v>
      </c>
      <c r="CM81" s="38">
        <v>16.0</v>
      </c>
    </row>
    <row r="82">
      <c r="A82" s="59" t="s">
        <v>228</v>
      </c>
      <c r="B82" s="38">
        <v>10.0</v>
      </c>
      <c r="C82" s="38">
        <v>27.0</v>
      </c>
      <c r="D82" s="38">
        <v>43.0</v>
      </c>
      <c r="E82" s="38">
        <v>62.0</v>
      </c>
      <c r="F82" s="38">
        <v>104.0</v>
      </c>
      <c r="G82" s="38">
        <v>128.0</v>
      </c>
      <c r="H82" s="38">
        <v>173.0</v>
      </c>
      <c r="I82" s="38">
        <v>296.0</v>
      </c>
      <c r="J82" s="38">
        <v>428.0</v>
      </c>
      <c r="K82" s="38">
        <v>538.0</v>
      </c>
      <c r="L82" s="38">
        <v>599.0</v>
      </c>
      <c r="M82" s="38">
        <v>661.0</v>
      </c>
      <c r="N82" s="38">
        <v>724.0</v>
      </c>
      <c r="O82" s="38">
        <v>829.0</v>
      </c>
      <c r="P82" s="38">
        <v>895.0</v>
      </c>
      <c r="Q82" s="38">
        <v>954.0</v>
      </c>
      <c r="R82" s="38">
        <v>1006.0</v>
      </c>
      <c r="S82" s="38">
        <v>1048.0</v>
      </c>
      <c r="T82" s="38">
        <v>1075.0</v>
      </c>
      <c r="U82" s="38">
        <v>1092.0</v>
      </c>
      <c r="V82" s="38">
        <v>1117.0</v>
      </c>
      <c r="W82" s="38">
        <v>1131.0</v>
      </c>
      <c r="X82" s="38">
        <v>1145.0</v>
      </c>
      <c r="Y82" s="38">
        <v>1155.0</v>
      </c>
      <c r="Z82" s="38">
        <v>1162.0</v>
      </c>
      <c r="AA82" s="38">
        <v>1167.0</v>
      </c>
      <c r="AB82" s="38">
        <v>1171.0</v>
      </c>
      <c r="AC82" s="38">
        <v>1172.0</v>
      </c>
      <c r="AD82" s="38">
        <v>1174.0</v>
      </c>
      <c r="AE82" s="38">
        <v>1175.0</v>
      </c>
      <c r="AF82" s="38">
        <v>1203.0</v>
      </c>
      <c r="AG82" s="38">
        <v>1205.0</v>
      </c>
      <c r="AH82" s="38">
        <v>1205.0</v>
      </c>
      <c r="AI82" s="38">
        <v>1205.0</v>
      </c>
      <c r="AJ82" s="38">
        <v>1205.0</v>
      </c>
      <c r="AK82" s="38">
        <v>1205.0</v>
      </c>
      <c r="AL82" s="38">
        <v>1205.0</v>
      </c>
      <c r="AM82" s="38">
        <v>1205.0</v>
      </c>
      <c r="AN82" s="38">
        <v>1205.0</v>
      </c>
      <c r="AO82" s="38">
        <v>1205.0</v>
      </c>
      <c r="AP82" s="38">
        <v>1206.0</v>
      </c>
      <c r="AQ82" s="38">
        <v>1213.0</v>
      </c>
      <c r="AR82" s="38">
        <v>1213.0</v>
      </c>
      <c r="AV82" s="59" t="s">
        <v>229</v>
      </c>
      <c r="AW82" s="38">
        <v>0.0</v>
      </c>
      <c r="AX82" s="38">
        <v>0.0</v>
      </c>
      <c r="AY82" s="38">
        <v>0.0</v>
      </c>
      <c r="AZ82" s="38">
        <v>0.0</v>
      </c>
      <c r="BA82" s="38">
        <v>0.0</v>
      </c>
      <c r="BB82" s="38">
        <v>0.0</v>
      </c>
      <c r="BC82" s="38">
        <v>0.0</v>
      </c>
      <c r="BD82" s="38">
        <v>0.0</v>
      </c>
      <c r="BE82" s="38">
        <v>0.0</v>
      </c>
      <c r="BF82" s="38">
        <v>0.0</v>
      </c>
      <c r="BG82" s="38">
        <v>0.0</v>
      </c>
      <c r="BH82" s="38">
        <v>0.0</v>
      </c>
      <c r="BI82" s="38">
        <v>0.0</v>
      </c>
      <c r="BJ82" s="38">
        <v>0.0</v>
      </c>
      <c r="BK82" s="38">
        <v>0.0</v>
      </c>
      <c r="BL82" s="38">
        <v>0.0</v>
      </c>
      <c r="BM82" s="38">
        <v>0.0</v>
      </c>
      <c r="BN82" s="38">
        <v>0.0</v>
      </c>
      <c r="BO82" s="38">
        <v>0.0</v>
      </c>
      <c r="BP82" s="38">
        <v>0.0</v>
      </c>
      <c r="BQ82" s="38">
        <v>0.0</v>
      </c>
      <c r="BR82" s="38">
        <v>0.0</v>
      </c>
      <c r="BS82" s="38">
        <v>0.0</v>
      </c>
      <c r="BT82" s="38">
        <v>0.0</v>
      </c>
      <c r="BU82" s="38">
        <v>0.0</v>
      </c>
      <c r="BV82" s="38">
        <v>0.0</v>
      </c>
      <c r="BW82" s="38">
        <v>0.0</v>
      </c>
      <c r="BX82" s="38">
        <v>0.0</v>
      </c>
      <c r="BY82" s="38">
        <v>0.0</v>
      </c>
      <c r="BZ82" s="38">
        <v>0.0</v>
      </c>
      <c r="CA82" s="38">
        <v>1.0</v>
      </c>
      <c r="CB82" s="38">
        <v>1.0</v>
      </c>
      <c r="CC82" s="38">
        <v>1.0</v>
      </c>
      <c r="CD82" s="38">
        <v>1.0</v>
      </c>
      <c r="CE82" s="38">
        <v>1.0</v>
      </c>
      <c r="CF82" s="38">
        <v>2.0</v>
      </c>
      <c r="CG82" s="38">
        <v>3.0</v>
      </c>
      <c r="CH82" s="38">
        <v>4.0</v>
      </c>
      <c r="CI82" s="38">
        <v>7.0</v>
      </c>
      <c r="CJ82" s="38">
        <v>10.0</v>
      </c>
      <c r="CK82" s="38">
        <v>10.0</v>
      </c>
      <c r="CL82" s="38">
        <v>12.0</v>
      </c>
      <c r="CM82" s="38">
        <v>15.0</v>
      </c>
    </row>
    <row r="83">
      <c r="A83" s="59" t="s">
        <v>230</v>
      </c>
      <c r="B83" s="38">
        <v>547.0</v>
      </c>
      <c r="C83" s="38">
        <v>639.0</v>
      </c>
      <c r="D83" s="38">
        <v>916.0</v>
      </c>
      <c r="E83" s="38">
        <v>1399.0</v>
      </c>
      <c r="F83" s="38">
        <v>2062.0</v>
      </c>
      <c r="G83" s="38">
        <v>2863.0</v>
      </c>
      <c r="H83" s="38">
        <v>5494.0</v>
      </c>
      <c r="I83" s="38">
        <v>6070.0</v>
      </c>
      <c r="J83" s="38">
        <v>8124.0</v>
      </c>
      <c r="K83" s="38">
        <v>9783.0</v>
      </c>
      <c r="L83" s="38">
        <v>11871.0</v>
      </c>
      <c r="M83" s="38">
        <v>16607.0</v>
      </c>
      <c r="N83" s="38">
        <v>19693.0</v>
      </c>
      <c r="O83" s="38">
        <v>23680.0</v>
      </c>
      <c r="P83" s="38">
        <v>27409.0</v>
      </c>
      <c r="Q83" s="38">
        <v>30553.0</v>
      </c>
      <c r="R83" s="38">
        <v>34075.0</v>
      </c>
      <c r="S83" s="38">
        <v>36778.0</v>
      </c>
      <c r="T83" s="38">
        <v>39790.0</v>
      </c>
      <c r="U83" s="38">
        <v>42306.0</v>
      </c>
      <c r="V83" s="38">
        <v>44327.0</v>
      </c>
      <c r="W83" s="38">
        <v>44699.0</v>
      </c>
      <c r="X83" s="38">
        <v>59832.0</v>
      </c>
      <c r="Y83" s="38">
        <v>66292.0</v>
      </c>
      <c r="Z83" s="38">
        <v>68347.0</v>
      </c>
      <c r="AA83" s="38">
        <v>70446.0</v>
      </c>
      <c r="AB83" s="38">
        <v>72364.0</v>
      </c>
      <c r="AC83" s="38">
        <v>74139.0</v>
      </c>
      <c r="AD83" s="38">
        <v>74546.0</v>
      </c>
      <c r="AE83" s="38">
        <v>74999.0</v>
      </c>
      <c r="AF83" s="38">
        <v>75472.0</v>
      </c>
      <c r="AG83" s="38">
        <v>76922.0</v>
      </c>
      <c r="AH83" s="38">
        <v>76938.0</v>
      </c>
      <c r="AI83" s="38">
        <v>77152.0</v>
      </c>
      <c r="AJ83" s="38">
        <v>77660.0</v>
      </c>
      <c r="AK83" s="38">
        <v>78065.0</v>
      </c>
      <c r="AL83" s="38">
        <v>78498.0</v>
      </c>
      <c r="AM83" s="38">
        <v>78824.0</v>
      </c>
      <c r="AN83" s="38">
        <v>79251.0</v>
      </c>
      <c r="AO83" s="38">
        <v>79826.0</v>
      </c>
      <c r="AP83" s="38">
        <v>80026.0</v>
      </c>
      <c r="AQ83" s="38">
        <v>80151.0</v>
      </c>
      <c r="AR83" s="38">
        <v>80271.0</v>
      </c>
      <c r="AV83" s="59" t="s">
        <v>231</v>
      </c>
      <c r="AW83" s="38">
        <v>0.0</v>
      </c>
      <c r="AX83" s="38">
        <v>0.0</v>
      </c>
      <c r="AY83" s="38">
        <v>0.0</v>
      </c>
      <c r="AZ83" s="38">
        <v>0.0</v>
      </c>
      <c r="BA83" s="38">
        <v>0.0</v>
      </c>
      <c r="BB83" s="38">
        <v>0.0</v>
      </c>
      <c r="BC83" s="38">
        <v>0.0</v>
      </c>
      <c r="BD83" s="38">
        <v>0.0</v>
      </c>
      <c r="BE83" s="38">
        <v>0.0</v>
      </c>
      <c r="BF83" s="38">
        <v>0.0</v>
      </c>
      <c r="BG83" s="38">
        <v>0.0</v>
      </c>
      <c r="BH83" s="38">
        <v>0.0</v>
      </c>
      <c r="BI83" s="38">
        <v>0.0</v>
      </c>
      <c r="BJ83" s="38">
        <v>0.0</v>
      </c>
      <c r="BK83" s="38">
        <v>0.0</v>
      </c>
      <c r="BL83" s="38">
        <v>0.0</v>
      </c>
      <c r="BM83" s="38">
        <v>0.0</v>
      </c>
      <c r="BN83" s="38">
        <v>0.0</v>
      </c>
      <c r="BO83" s="38">
        <v>0.0</v>
      </c>
      <c r="BP83" s="38">
        <v>0.0</v>
      </c>
      <c r="BQ83" s="38">
        <v>0.0</v>
      </c>
      <c r="BR83" s="38">
        <v>0.0</v>
      </c>
      <c r="BS83" s="38">
        <v>0.0</v>
      </c>
      <c r="BT83" s="38">
        <v>0.0</v>
      </c>
      <c r="BU83" s="38">
        <v>0.0</v>
      </c>
      <c r="BV83" s="38">
        <v>0.0</v>
      </c>
      <c r="BW83" s="38">
        <v>0.0</v>
      </c>
      <c r="BX83" s="38">
        <v>0.0</v>
      </c>
      <c r="BY83" s="38">
        <v>0.0</v>
      </c>
      <c r="BZ83" s="38">
        <v>0.0</v>
      </c>
      <c r="CA83" s="38">
        <v>0.0</v>
      </c>
      <c r="CB83" s="38">
        <v>0.0</v>
      </c>
      <c r="CC83" s="38">
        <v>0.0</v>
      </c>
      <c r="CD83" s="38">
        <v>2.0</v>
      </c>
      <c r="CE83" s="38">
        <v>2.0</v>
      </c>
      <c r="CF83" s="38">
        <v>4.0</v>
      </c>
      <c r="CG83" s="38">
        <v>4.0</v>
      </c>
      <c r="CH83" s="38">
        <v>4.0</v>
      </c>
      <c r="CI83" s="38">
        <v>6.0</v>
      </c>
      <c r="CJ83" s="38">
        <v>6.0</v>
      </c>
      <c r="CK83" s="38">
        <v>6.0</v>
      </c>
      <c r="CL83" s="38">
        <v>12.0</v>
      </c>
      <c r="CM83" s="38">
        <v>15.0</v>
      </c>
    </row>
    <row r="84">
      <c r="AV84" s="59" t="s">
        <v>232</v>
      </c>
      <c r="AW84" s="38">
        <v>0.0</v>
      </c>
      <c r="AX84" s="38">
        <v>0.0</v>
      </c>
      <c r="AY84" s="38">
        <v>0.0</v>
      </c>
      <c r="AZ84" s="38">
        <v>0.0</v>
      </c>
      <c r="BA84" s="38">
        <v>0.0</v>
      </c>
      <c r="BB84" s="38">
        <v>0.0</v>
      </c>
      <c r="BC84" s="38">
        <v>0.0</v>
      </c>
      <c r="BD84" s="38">
        <v>0.0</v>
      </c>
      <c r="BE84" s="38">
        <v>0.0</v>
      </c>
      <c r="BF84" s="38">
        <v>0.0</v>
      </c>
      <c r="BG84" s="38">
        <v>0.0</v>
      </c>
      <c r="BH84" s="38">
        <v>0.0</v>
      </c>
      <c r="BI84" s="38">
        <v>0.0</v>
      </c>
      <c r="BJ84" s="38">
        <v>0.0</v>
      </c>
      <c r="BK84" s="38">
        <v>0.0</v>
      </c>
      <c r="BL84" s="38">
        <v>0.0</v>
      </c>
      <c r="BM84" s="38">
        <v>0.0</v>
      </c>
      <c r="BN84" s="38">
        <v>0.0</v>
      </c>
      <c r="BO84" s="38">
        <v>0.0</v>
      </c>
      <c r="BP84" s="38">
        <v>0.0</v>
      </c>
      <c r="BQ84" s="38">
        <v>0.0</v>
      </c>
      <c r="BR84" s="38">
        <v>0.0</v>
      </c>
      <c r="BS84" s="38">
        <v>0.0</v>
      </c>
      <c r="BT84" s="38">
        <v>0.0</v>
      </c>
      <c r="BU84" s="38">
        <v>0.0</v>
      </c>
      <c r="BV84" s="38">
        <v>0.0</v>
      </c>
      <c r="BW84" s="38">
        <v>0.0</v>
      </c>
      <c r="BX84" s="38">
        <v>0.0</v>
      </c>
      <c r="BY84" s="38">
        <v>0.0</v>
      </c>
      <c r="BZ84" s="38">
        <v>0.0</v>
      </c>
      <c r="CA84" s="38">
        <v>1.0</v>
      </c>
      <c r="CB84" s="38">
        <v>1.0</v>
      </c>
      <c r="CC84" s="38">
        <v>1.0</v>
      </c>
      <c r="CD84" s="38">
        <v>1.0</v>
      </c>
      <c r="CE84" s="38">
        <v>1.0</v>
      </c>
      <c r="CF84" s="38">
        <v>2.0</v>
      </c>
      <c r="CG84" s="38">
        <v>2.0</v>
      </c>
      <c r="CH84" s="38">
        <v>2.0</v>
      </c>
      <c r="CI84" s="38">
        <v>4.0</v>
      </c>
      <c r="CJ84" s="38">
        <v>10.0</v>
      </c>
      <c r="CK84" s="38">
        <v>13.0</v>
      </c>
      <c r="CL84" s="38">
        <v>13.0</v>
      </c>
      <c r="CM84" s="38">
        <v>13.0</v>
      </c>
    </row>
    <row r="85">
      <c r="AV85" s="59" t="s">
        <v>233</v>
      </c>
      <c r="AW85" s="38">
        <v>0.0</v>
      </c>
      <c r="AX85" s="38">
        <v>0.0</v>
      </c>
      <c r="AY85" s="38">
        <v>0.0</v>
      </c>
      <c r="AZ85" s="38">
        <v>0.0</v>
      </c>
      <c r="BA85" s="38">
        <v>0.0</v>
      </c>
      <c r="BB85" s="38">
        <v>0.0</v>
      </c>
      <c r="BC85" s="38">
        <v>0.0</v>
      </c>
      <c r="BD85" s="38">
        <v>0.0</v>
      </c>
      <c r="BE85" s="38">
        <v>0.0</v>
      </c>
      <c r="BF85" s="38">
        <v>0.0</v>
      </c>
      <c r="BG85" s="38">
        <v>0.0</v>
      </c>
      <c r="BH85" s="38">
        <v>0.0</v>
      </c>
      <c r="BI85" s="38">
        <v>0.0</v>
      </c>
      <c r="BJ85" s="38">
        <v>0.0</v>
      </c>
      <c r="BK85" s="38">
        <v>0.0</v>
      </c>
      <c r="BL85" s="38">
        <v>0.0</v>
      </c>
      <c r="BM85" s="38">
        <v>0.0</v>
      </c>
      <c r="BN85" s="38">
        <v>0.0</v>
      </c>
      <c r="BO85" s="38">
        <v>0.0</v>
      </c>
      <c r="BP85" s="38">
        <v>0.0</v>
      </c>
      <c r="BQ85" s="38">
        <v>0.0</v>
      </c>
      <c r="BR85" s="38">
        <v>0.0</v>
      </c>
      <c r="BS85" s="38">
        <v>0.0</v>
      </c>
      <c r="BT85" s="38">
        <v>0.0</v>
      </c>
      <c r="BU85" s="38">
        <v>0.0</v>
      </c>
      <c r="BV85" s="38">
        <v>0.0</v>
      </c>
      <c r="BW85" s="38">
        <v>0.0</v>
      </c>
      <c r="BX85" s="38">
        <v>0.0</v>
      </c>
      <c r="BY85" s="38">
        <v>0.0</v>
      </c>
      <c r="BZ85" s="38">
        <v>0.0</v>
      </c>
      <c r="CA85" s="38">
        <v>0.0</v>
      </c>
      <c r="CB85" s="38">
        <v>0.0</v>
      </c>
      <c r="CC85" s="38">
        <v>0.0</v>
      </c>
      <c r="CD85" s="38">
        <v>0.0</v>
      </c>
      <c r="CE85" s="38">
        <v>1.0</v>
      </c>
      <c r="CF85" s="38">
        <v>1.0</v>
      </c>
      <c r="CG85" s="38">
        <v>1.0</v>
      </c>
      <c r="CH85" s="38">
        <v>1.0</v>
      </c>
      <c r="CI85" s="38">
        <v>1.0</v>
      </c>
      <c r="CJ85" s="38">
        <v>1.0</v>
      </c>
      <c r="CK85" s="38">
        <v>3.0</v>
      </c>
      <c r="CL85" s="38">
        <v>5.0</v>
      </c>
      <c r="CM85" s="38">
        <v>12.0</v>
      </c>
    </row>
    <row r="86">
      <c r="AV86" s="59" t="s">
        <v>234</v>
      </c>
      <c r="AW86" s="38">
        <v>0.0</v>
      </c>
      <c r="AX86" s="38">
        <v>0.0</v>
      </c>
      <c r="AY86" s="38">
        <v>0.0</v>
      </c>
      <c r="AZ86" s="38">
        <v>0.0</v>
      </c>
      <c r="BA86" s="38">
        <v>0.0</v>
      </c>
      <c r="BB86" s="38">
        <v>0.0</v>
      </c>
      <c r="BC86" s="38">
        <v>0.0</v>
      </c>
      <c r="BD86" s="38">
        <v>0.0</v>
      </c>
      <c r="BE86" s="38">
        <v>0.0</v>
      </c>
      <c r="BF86" s="38">
        <v>0.0</v>
      </c>
      <c r="BG86" s="38">
        <v>0.0</v>
      </c>
      <c r="BH86" s="38">
        <v>0.0</v>
      </c>
      <c r="BI86" s="38">
        <v>0.0</v>
      </c>
      <c r="BJ86" s="38">
        <v>0.0</v>
      </c>
      <c r="BK86" s="38">
        <v>0.0</v>
      </c>
      <c r="BL86" s="38">
        <v>0.0</v>
      </c>
      <c r="BM86" s="38">
        <v>0.0</v>
      </c>
      <c r="BN86" s="38">
        <v>0.0</v>
      </c>
      <c r="BO86" s="38">
        <v>0.0</v>
      </c>
      <c r="BP86" s="38">
        <v>0.0</v>
      </c>
      <c r="BQ86" s="38">
        <v>0.0</v>
      </c>
      <c r="BR86" s="38">
        <v>0.0</v>
      </c>
      <c r="BS86" s="38">
        <v>0.0</v>
      </c>
      <c r="BT86" s="38">
        <v>0.0</v>
      </c>
      <c r="BU86" s="38">
        <v>0.0</v>
      </c>
      <c r="BV86" s="38">
        <v>0.0</v>
      </c>
      <c r="BW86" s="38">
        <v>0.0</v>
      </c>
      <c r="BX86" s="38">
        <v>0.0</v>
      </c>
      <c r="BY86" s="38">
        <v>0.0</v>
      </c>
      <c r="BZ86" s="38">
        <v>0.0</v>
      </c>
      <c r="CA86" s="38">
        <v>0.0</v>
      </c>
      <c r="CB86" s="38">
        <v>0.0</v>
      </c>
      <c r="CC86" s="38">
        <v>0.0</v>
      </c>
      <c r="CD86" s="38">
        <v>0.0</v>
      </c>
      <c r="CE86" s="38">
        <v>1.0</v>
      </c>
      <c r="CF86" s="38">
        <v>3.0</v>
      </c>
      <c r="CG86" s="38">
        <v>3.0</v>
      </c>
      <c r="CH86" s="38">
        <v>5.0</v>
      </c>
      <c r="CI86" s="38">
        <v>6.0</v>
      </c>
      <c r="CJ86" s="38">
        <v>7.0</v>
      </c>
      <c r="CK86" s="38">
        <v>7.0</v>
      </c>
      <c r="CL86" s="38">
        <v>9.0</v>
      </c>
      <c r="CM86" s="38">
        <v>10.0</v>
      </c>
    </row>
    <row r="87">
      <c r="AV87" s="59" t="s">
        <v>235</v>
      </c>
      <c r="AW87" s="38">
        <v>0.0</v>
      </c>
      <c r="AX87" s="38">
        <v>0.0</v>
      </c>
      <c r="AY87" s="38">
        <v>0.0</v>
      </c>
      <c r="AZ87" s="38">
        <v>0.0</v>
      </c>
      <c r="BA87" s="38">
        <v>0.0</v>
      </c>
      <c r="BB87" s="38">
        <v>0.0</v>
      </c>
      <c r="BC87" s="38">
        <v>0.0</v>
      </c>
      <c r="BD87" s="38">
        <v>0.0</v>
      </c>
      <c r="BE87" s="38">
        <v>0.0</v>
      </c>
      <c r="BF87" s="38">
        <v>0.0</v>
      </c>
      <c r="BG87" s="38">
        <v>0.0</v>
      </c>
      <c r="BH87" s="38">
        <v>0.0</v>
      </c>
      <c r="BI87" s="38">
        <v>0.0</v>
      </c>
      <c r="BJ87" s="38">
        <v>0.0</v>
      </c>
      <c r="BK87" s="38">
        <v>0.0</v>
      </c>
      <c r="BL87" s="38">
        <v>0.0</v>
      </c>
      <c r="BM87" s="38">
        <v>0.0</v>
      </c>
      <c r="BN87" s="38">
        <v>0.0</v>
      </c>
      <c r="BO87" s="38">
        <v>0.0</v>
      </c>
      <c r="BP87" s="38">
        <v>0.0</v>
      </c>
      <c r="BQ87" s="38">
        <v>0.0</v>
      </c>
      <c r="BR87" s="38">
        <v>0.0</v>
      </c>
      <c r="BS87" s="38">
        <v>0.0</v>
      </c>
      <c r="BT87" s="38">
        <v>0.0</v>
      </c>
      <c r="BU87" s="38">
        <v>0.0</v>
      </c>
      <c r="BV87" s="38">
        <v>0.0</v>
      </c>
      <c r="BW87" s="38">
        <v>0.0</v>
      </c>
      <c r="BX87" s="38">
        <v>0.0</v>
      </c>
      <c r="BY87" s="38">
        <v>0.0</v>
      </c>
      <c r="BZ87" s="38">
        <v>0.0</v>
      </c>
      <c r="CA87" s="38">
        <v>0.0</v>
      </c>
      <c r="CB87" s="38">
        <v>0.0</v>
      </c>
      <c r="CC87" s="38">
        <v>0.0</v>
      </c>
      <c r="CD87" s="38">
        <v>0.0</v>
      </c>
      <c r="CE87" s="38">
        <v>0.0</v>
      </c>
      <c r="CF87" s="38">
        <v>0.0</v>
      </c>
      <c r="CG87" s="38">
        <v>1.0</v>
      </c>
      <c r="CH87" s="38">
        <v>1.0</v>
      </c>
      <c r="CI87" s="38">
        <v>3.0</v>
      </c>
      <c r="CJ87" s="38">
        <v>4.0</v>
      </c>
      <c r="CK87" s="38">
        <v>4.0</v>
      </c>
      <c r="CL87" s="38">
        <v>6.0</v>
      </c>
      <c r="CM87" s="38">
        <v>10.0</v>
      </c>
    </row>
    <row r="88">
      <c r="AV88" s="59" t="s">
        <v>236</v>
      </c>
      <c r="AW88" s="38">
        <v>0.0</v>
      </c>
      <c r="AX88" s="38">
        <v>0.0</v>
      </c>
      <c r="AY88" s="38">
        <v>0.0</v>
      </c>
      <c r="AZ88" s="38">
        <v>0.0</v>
      </c>
      <c r="BA88" s="38">
        <v>0.0</v>
      </c>
      <c r="BB88" s="38">
        <v>0.0</v>
      </c>
      <c r="BC88" s="38">
        <v>0.0</v>
      </c>
      <c r="BD88" s="38">
        <v>0.0</v>
      </c>
      <c r="BE88" s="38">
        <v>0.0</v>
      </c>
      <c r="BF88" s="38">
        <v>0.0</v>
      </c>
      <c r="BG88" s="38">
        <v>0.0</v>
      </c>
      <c r="BH88" s="38">
        <v>0.0</v>
      </c>
      <c r="BI88" s="38">
        <v>0.0</v>
      </c>
      <c r="BJ88" s="38">
        <v>0.0</v>
      </c>
      <c r="BK88" s="38">
        <v>0.0</v>
      </c>
      <c r="BL88" s="38">
        <v>0.0</v>
      </c>
      <c r="BM88" s="38">
        <v>0.0</v>
      </c>
      <c r="BN88" s="38">
        <v>0.0</v>
      </c>
      <c r="BO88" s="38">
        <v>0.0</v>
      </c>
      <c r="BP88" s="38">
        <v>0.0</v>
      </c>
      <c r="BQ88" s="38">
        <v>0.0</v>
      </c>
      <c r="BR88" s="38">
        <v>0.0</v>
      </c>
      <c r="BS88" s="38">
        <v>0.0</v>
      </c>
      <c r="BT88" s="38">
        <v>0.0</v>
      </c>
      <c r="BU88" s="38">
        <v>0.0</v>
      </c>
      <c r="BV88" s="38">
        <v>0.0</v>
      </c>
      <c r="BW88" s="38">
        <v>0.0</v>
      </c>
      <c r="BX88" s="38">
        <v>0.0</v>
      </c>
      <c r="BY88" s="38">
        <v>0.0</v>
      </c>
      <c r="BZ88" s="38">
        <v>0.0</v>
      </c>
      <c r="CA88" s="38">
        <v>0.0</v>
      </c>
      <c r="CB88" s="38">
        <v>0.0</v>
      </c>
      <c r="CC88" s="38">
        <v>0.0</v>
      </c>
      <c r="CD88" s="38">
        <v>0.0</v>
      </c>
      <c r="CE88" s="38">
        <v>0.0</v>
      </c>
      <c r="CF88" s="38">
        <v>0.0</v>
      </c>
      <c r="CG88" s="38">
        <v>0.0</v>
      </c>
      <c r="CH88" s="38">
        <v>0.0</v>
      </c>
      <c r="CI88" s="38">
        <v>0.0</v>
      </c>
      <c r="CJ88" s="38">
        <v>6.0</v>
      </c>
      <c r="CK88" s="38">
        <v>6.0</v>
      </c>
      <c r="CL88" s="38">
        <v>7.0</v>
      </c>
      <c r="CM88" s="38">
        <v>10.0</v>
      </c>
    </row>
    <row r="89">
      <c r="AV89" s="59" t="s">
        <v>237</v>
      </c>
      <c r="AW89" s="38">
        <v>1.0</v>
      </c>
      <c r="AX89" s="38">
        <v>2.0</v>
      </c>
      <c r="AY89" s="38">
        <v>2.0</v>
      </c>
      <c r="AZ89" s="38">
        <v>2.0</v>
      </c>
      <c r="BA89" s="38">
        <v>5.0</v>
      </c>
      <c r="BB89" s="38">
        <v>6.0</v>
      </c>
      <c r="BC89" s="38">
        <v>7.0</v>
      </c>
      <c r="BD89" s="38">
        <v>7.0</v>
      </c>
      <c r="BE89" s="38">
        <v>7.0</v>
      </c>
      <c r="BF89" s="38">
        <v>7.0</v>
      </c>
      <c r="BG89" s="38">
        <v>7.0</v>
      </c>
      <c r="BH89" s="38">
        <v>8.0</v>
      </c>
      <c r="BI89" s="38">
        <v>8.0</v>
      </c>
      <c r="BJ89" s="38">
        <v>10.0</v>
      </c>
      <c r="BK89" s="38">
        <v>10.0</v>
      </c>
      <c r="BL89" s="38">
        <v>10.0</v>
      </c>
      <c r="BM89" s="38">
        <v>10.0</v>
      </c>
      <c r="BN89" s="38">
        <v>10.0</v>
      </c>
      <c r="BO89" s="38">
        <v>10.0</v>
      </c>
      <c r="BP89" s="38">
        <v>10.0</v>
      </c>
      <c r="BQ89" s="38">
        <v>10.0</v>
      </c>
      <c r="BR89" s="38">
        <v>10.0</v>
      </c>
      <c r="BS89" s="38">
        <v>10.0</v>
      </c>
      <c r="BT89" s="38">
        <v>10.0</v>
      </c>
      <c r="BU89" s="38">
        <v>10.0</v>
      </c>
      <c r="BV89" s="38">
        <v>10.0</v>
      </c>
      <c r="BW89" s="38">
        <v>10.0</v>
      </c>
      <c r="BX89" s="38">
        <v>10.0</v>
      </c>
      <c r="BY89" s="38">
        <v>10.0</v>
      </c>
      <c r="BZ89" s="38">
        <v>10.0</v>
      </c>
      <c r="CA89" s="38">
        <v>10.0</v>
      </c>
      <c r="CB89" s="38">
        <v>10.0</v>
      </c>
      <c r="CC89" s="38">
        <v>10.0</v>
      </c>
      <c r="CD89" s="38">
        <v>10.0</v>
      </c>
      <c r="CE89" s="38">
        <v>10.0</v>
      </c>
      <c r="CF89" s="38">
        <v>10.0</v>
      </c>
      <c r="CG89" s="38">
        <v>10.0</v>
      </c>
      <c r="CH89" s="38">
        <v>10.0</v>
      </c>
      <c r="CI89" s="38">
        <v>10.0</v>
      </c>
      <c r="CJ89" s="38">
        <v>10.0</v>
      </c>
      <c r="CK89" s="38">
        <v>10.0</v>
      </c>
      <c r="CL89" s="38">
        <v>10.0</v>
      </c>
      <c r="CM89" s="38">
        <v>10.0</v>
      </c>
    </row>
    <row r="90">
      <c r="AV90" s="59" t="s">
        <v>238</v>
      </c>
      <c r="AW90" s="38">
        <v>0.0</v>
      </c>
      <c r="AX90" s="38">
        <v>0.0</v>
      </c>
      <c r="AY90" s="38">
        <v>0.0</v>
      </c>
      <c r="AZ90" s="38">
        <v>0.0</v>
      </c>
      <c r="BA90" s="38">
        <v>0.0</v>
      </c>
      <c r="BB90" s="38">
        <v>0.0</v>
      </c>
      <c r="BC90" s="38">
        <v>0.0</v>
      </c>
      <c r="BD90" s="38">
        <v>0.0</v>
      </c>
      <c r="BE90" s="38">
        <v>0.0</v>
      </c>
      <c r="BF90" s="38">
        <v>0.0</v>
      </c>
      <c r="BG90" s="38">
        <v>0.0</v>
      </c>
      <c r="BH90" s="38">
        <v>0.0</v>
      </c>
      <c r="BI90" s="38">
        <v>0.0</v>
      </c>
      <c r="BJ90" s="38">
        <v>0.0</v>
      </c>
      <c r="BK90" s="38">
        <v>0.0</v>
      </c>
      <c r="BL90" s="38">
        <v>0.0</v>
      </c>
      <c r="BM90" s="38">
        <v>0.0</v>
      </c>
      <c r="BN90" s="38">
        <v>0.0</v>
      </c>
      <c r="BO90" s="38">
        <v>0.0</v>
      </c>
      <c r="BP90" s="38">
        <v>0.0</v>
      </c>
      <c r="BQ90" s="38">
        <v>0.0</v>
      </c>
      <c r="BR90" s="38">
        <v>0.0</v>
      </c>
      <c r="BS90" s="38">
        <v>0.0</v>
      </c>
      <c r="BT90" s="38">
        <v>0.0</v>
      </c>
      <c r="BU90" s="38">
        <v>0.0</v>
      </c>
      <c r="BV90" s="38">
        <v>0.0</v>
      </c>
      <c r="BW90" s="38">
        <v>0.0</v>
      </c>
      <c r="BX90" s="38">
        <v>0.0</v>
      </c>
      <c r="BY90" s="38">
        <v>0.0</v>
      </c>
      <c r="BZ90" s="38">
        <v>0.0</v>
      </c>
      <c r="CA90" s="38">
        <v>0.0</v>
      </c>
      <c r="CB90" s="38">
        <v>0.0</v>
      </c>
      <c r="CC90" s="38">
        <v>0.0</v>
      </c>
      <c r="CD90" s="38">
        <v>0.0</v>
      </c>
      <c r="CE90" s="38">
        <v>0.0</v>
      </c>
      <c r="CF90" s="38">
        <v>1.0</v>
      </c>
      <c r="CG90" s="38">
        <v>3.0</v>
      </c>
      <c r="CH90" s="38">
        <v>4.0</v>
      </c>
      <c r="CI90" s="38">
        <v>4.0</v>
      </c>
      <c r="CJ90" s="38">
        <v>7.0</v>
      </c>
      <c r="CK90" s="38">
        <v>7.0</v>
      </c>
      <c r="CL90" s="38">
        <v>7.0</v>
      </c>
      <c r="CM90" s="38">
        <v>9.0</v>
      </c>
    </row>
    <row r="91">
      <c r="AV91" s="59" t="s">
        <v>239</v>
      </c>
      <c r="AW91" s="38">
        <v>0.0</v>
      </c>
      <c r="AX91" s="38">
        <v>0.0</v>
      </c>
      <c r="AY91" s="38">
        <v>0.0</v>
      </c>
      <c r="AZ91" s="38">
        <v>0.0</v>
      </c>
      <c r="BA91" s="38">
        <v>0.0</v>
      </c>
      <c r="BB91" s="38">
        <v>0.0</v>
      </c>
      <c r="BC91" s="38">
        <v>0.0</v>
      </c>
      <c r="BD91" s="38">
        <v>0.0</v>
      </c>
      <c r="BE91" s="38">
        <v>0.0</v>
      </c>
      <c r="BF91" s="38">
        <v>0.0</v>
      </c>
      <c r="BG91" s="38">
        <v>0.0</v>
      </c>
      <c r="BH91" s="38">
        <v>0.0</v>
      </c>
      <c r="BI91" s="38">
        <v>0.0</v>
      </c>
      <c r="BJ91" s="38">
        <v>0.0</v>
      </c>
      <c r="BK91" s="38">
        <v>0.0</v>
      </c>
      <c r="BL91" s="38">
        <v>0.0</v>
      </c>
      <c r="BM91" s="38">
        <v>0.0</v>
      </c>
      <c r="BN91" s="38">
        <v>0.0</v>
      </c>
      <c r="BO91" s="38">
        <v>0.0</v>
      </c>
      <c r="BP91" s="38">
        <v>0.0</v>
      </c>
      <c r="BQ91" s="38">
        <v>0.0</v>
      </c>
      <c r="BR91" s="38">
        <v>0.0</v>
      </c>
      <c r="BS91" s="38">
        <v>0.0</v>
      </c>
      <c r="BT91" s="38">
        <v>0.0</v>
      </c>
      <c r="BU91" s="38">
        <v>0.0</v>
      </c>
      <c r="BV91" s="38">
        <v>0.0</v>
      </c>
      <c r="BW91" s="38">
        <v>0.0</v>
      </c>
      <c r="BX91" s="38">
        <v>0.0</v>
      </c>
      <c r="BY91" s="38">
        <v>0.0</v>
      </c>
      <c r="BZ91" s="38">
        <v>0.0</v>
      </c>
      <c r="CA91" s="38">
        <v>0.0</v>
      </c>
      <c r="CB91" s="38">
        <v>0.0</v>
      </c>
      <c r="CC91" s="38">
        <v>0.0</v>
      </c>
      <c r="CD91" s="38">
        <v>0.0</v>
      </c>
      <c r="CE91" s="38">
        <v>0.0</v>
      </c>
      <c r="CF91" s="38">
        <v>0.0</v>
      </c>
      <c r="CG91" s="38">
        <v>0.0</v>
      </c>
      <c r="CH91" s="38">
        <v>0.0</v>
      </c>
      <c r="CI91" s="38">
        <v>0.0</v>
      </c>
      <c r="CJ91" s="38">
        <v>3.0</v>
      </c>
      <c r="CK91" s="38">
        <v>3.0</v>
      </c>
      <c r="CL91" s="38">
        <v>5.0</v>
      </c>
      <c r="CM91" s="38">
        <v>8.0</v>
      </c>
    </row>
    <row r="92">
      <c r="AV92" s="59" t="s">
        <v>240</v>
      </c>
      <c r="AW92" s="38">
        <v>0.0</v>
      </c>
      <c r="AX92" s="38">
        <v>0.0</v>
      </c>
      <c r="AY92" s="38">
        <v>0.0</v>
      </c>
      <c r="AZ92" s="38">
        <v>0.0</v>
      </c>
      <c r="BA92" s="38">
        <v>0.0</v>
      </c>
      <c r="BB92" s="38">
        <v>0.0</v>
      </c>
      <c r="BC92" s="38">
        <v>0.0</v>
      </c>
      <c r="BD92" s="38">
        <v>0.0</v>
      </c>
      <c r="BE92" s="38">
        <v>0.0</v>
      </c>
      <c r="BF92" s="38">
        <v>0.0</v>
      </c>
      <c r="BG92" s="38">
        <v>0.0</v>
      </c>
      <c r="BH92" s="38">
        <v>0.0</v>
      </c>
      <c r="BI92" s="38">
        <v>0.0</v>
      </c>
      <c r="BJ92" s="38">
        <v>0.0</v>
      </c>
      <c r="BK92" s="38">
        <v>0.0</v>
      </c>
      <c r="BL92" s="38">
        <v>0.0</v>
      </c>
      <c r="BM92" s="38">
        <v>0.0</v>
      </c>
      <c r="BN92" s="38">
        <v>0.0</v>
      </c>
      <c r="BO92" s="38">
        <v>0.0</v>
      </c>
      <c r="BP92" s="38">
        <v>0.0</v>
      </c>
      <c r="BQ92" s="38">
        <v>0.0</v>
      </c>
      <c r="BR92" s="38">
        <v>0.0</v>
      </c>
      <c r="BS92" s="38">
        <v>0.0</v>
      </c>
      <c r="BT92" s="38">
        <v>0.0</v>
      </c>
      <c r="BU92" s="38">
        <v>0.0</v>
      </c>
      <c r="BV92" s="38">
        <v>0.0</v>
      </c>
      <c r="BW92" s="38">
        <v>0.0</v>
      </c>
      <c r="BX92" s="38">
        <v>0.0</v>
      </c>
      <c r="BY92" s="38">
        <v>0.0</v>
      </c>
      <c r="BZ92" s="38">
        <v>0.0</v>
      </c>
      <c r="CA92" s="38">
        <v>0.0</v>
      </c>
      <c r="CB92" s="38">
        <v>0.0</v>
      </c>
      <c r="CC92" s="38">
        <v>0.0</v>
      </c>
      <c r="CD92" s="38">
        <v>0.0</v>
      </c>
      <c r="CE92" s="38">
        <v>0.0</v>
      </c>
      <c r="CF92" s="38">
        <v>0.0</v>
      </c>
      <c r="CG92" s="38">
        <v>0.0</v>
      </c>
      <c r="CH92" s="38">
        <v>0.0</v>
      </c>
      <c r="CI92" s="38">
        <v>1.0</v>
      </c>
      <c r="CJ92" s="38">
        <v>3.0</v>
      </c>
      <c r="CK92" s="38">
        <v>3.0</v>
      </c>
      <c r="CL92" s="38">
        <v>7.0</v>
      </c>
      <c r="CM92" s="38">
        <v>8.0</v>
      </c>
    </row>
    <row r="93">
      <c r="AV93" s="59" t="s">
        <v>241</v>
      </c>
      <c r="AW93" s="38">
        <v>0.0</v>
      </c>
      <c r="AX93" s="38">
        <v>0.0</v>
      </c>
      <c r="AY93" s="38">
        <v>0.0</v>
      </c>
      <c r="AZ93" s="38">
        <v>0.0</v>
      </c>
      <c r="BA93" s="38">
        <v>0.0</v>
      </c>
      <c r="BB93" s="38">
        <v>0.0</v>
      </c>
      <c r="BC93" s="38">
        <v>0.0</v>
      </c>
      <c r="BD93" s="38">
        <v>0.0</v>
      </c>
      <c r="BE93" s="38">
        <v>0.0</v>
      </c>
      <c r="BF93" s="38">
        <v>0.0</v>
      </c>
      <c r="BG93" s="38">
        <v>0.0</v>
      </c>
      <c r="BH93" s="38">
        <v>0.0</v>
      </c>
      <c r="BI93" s="38">
        <v>0.0</v>
      </c>
      <c r="BJ93" s="38">
        <v>0.0</v>
      </c>
      <c r="BK93" s="38">
        <v>0.0</v>
      </c>
      <c r="BL93" s="38">
        <v>0.0</v>
      </c>
      <c r="BM93" s="38">
        <v>0.0</v>
      </c>
      <c r="BN93" s="38">
        <v>0.0</v>
      </c>
      <c r="BO93" s="38">
        <v>0.0</v>
      </c>
      <c r="BP93" s="38">
        <v>0.0</v>
      </c>
      <c r="BQ93" s="38">
        <v>0.0</v>
      </c>
      <c r="BR93" s="38">
        <v>0.0</v>
      </c>
      <c r="BS93" s="38">
        <v>0.0</v>
      </c>
      <c r="BT93" s="38">
        <v>0.0</v>
      </c>
      <c r="BU93" s="38">
        <v>0.0</v>
      </c>
      <c r="BV93" s="38">
        <v>0.0</v>
      </c>
      <c r="BW93" s="38">
        <v>0.0</v>
      </c>
      <c r="BX93" s="38">
        <v>0.0</v>
      </c>
      <c r="BY93" s="38">
        <v>0.0</v>
      </c>
      <c r="BZ93" s="38">
        <v>0.0</v>
      </c>
      <c r="CA93" s="38">
        <v>0.0</v>
      </c>
      <c r="CB93" s="38">
        <v>0.0</v>
      </c>
      <c r="CC93" s="38">
        <v>0.0</v>
      </c>
      <c r="CD93" s="38">
        <v>0.0</v>
      </c>
      <c r="CE93" s="38">
        <v>0.0</v>
      </c>
      <c r="CF93" s="38">
        <v>0.0</v>
      </c>
      <c r="CG93" s="38">
        <v>0.0</v>
      </c>
      <c r="CH93" s="38">
        <v>1.0</v>
      </c>
      <c r="CI93" s="38">
        <v>1.0</v>
      </c>
      <c r="CJ93" s="38">
        <v>1.0</v>
      </c>
      <c r="CK93" s="38">
        <v>1.0</v>
      </c>
      <c r="CL93" s="38">
        <v>1.0</v>
      </c>
      <c r="CM93" s="38">
        <v>6.0</v>
      </c>
    </row>
    <row r="94">
      <c r="AV94" s="59" t="s">
        <v>242</v>
      </c>
      <c r="AW94" s="38">
        <v>0.0</v>
      </c>
      <c r="AX94" s="38">
        <v>0.0</v>
      </c>
      <c r="AY94" s="38">
        <v>0.0</v>
      </c>
      <c r="AZ94" s="38">
        <v>0.0</v>
      </c>
      <c r="BA94" s="38">
        <v>0.0</v>
      </c>
      <c r="BB94" s="38">
        <v>0.0</v>
      </c>
      <c r="BC94" s="38">
        <v>0.0</v>
      </c>
      <c r="BD94" s="38">
        <v>1.0</v>
      </c>
      <c r="BE94" s="38">
        <v>1.0</v>
      </c>
      <c r="BF94" s="38">
        <v>1.0</v>
      </c>
      <c r="BG94" s="38">
        <v>1.0</v>
      </c>
      <c r="BH94" s="38">
        <v>1.0</v>
      </c>
      <c r="BI94" s="38">
        <v>1.0</v>
      </c>
      <c r="BJ94" s="38">
        <v>1.0</v>
      </c>
      <c r="BK94" s="38">
        <v>1.0</v>
      </c>
      <c r="BL94" s="38">
        <v>1.0</v>
      </c>
      <c r="BM94" s="38">
        <v>1.0</v>
      </c>
      <c r="BN94" s="38">
        <v>1.0</v>
      </c>
      <c r="BO94" s="38">
        <v>1.0</v>
      </c>
      <c r="BP94" s="38">
        <v>1.0</v>
      </c>
      <c r="BQ94" s="38">
        <v>1.0</v>
      </c>
      <c r="BR94" s="38">
        <v>1.0</v>
      </c>
      <c r="BS94" s="38">
        <v>1.0</v>
      </c>
      <c r="BT94" s="38">
        <v>1.0</v>
      </c>
      <c r="BU94" s="38">
        <v>1.0</v>
      </c>
      <c r="BV94" s="38">
        <v>1.0</v>
      </c>
      <c r="BW94" s="38">
        <v>1.0</v>
      </c>
      <c r="BX94" s="38">
        <v>1.0</v>
      </c>
      <c r="BY94" s="38">
        <v>1.0</v>
      </c>
      <c r="BZ94" s="38">
        <v>1.0</v>
      </c>
      <c r="CA94" s="38">
        <v>1.0</v>
      </c>
      <c r="CB94" s="38">
        <v>1.0</v>
      </c>
      <c r="CC94" s="38">
        <v>1.0</v>
      </c>
      <c r="CD94" s="38">
        <v>1.0</v>
      </c>
      <c r="CE94" s="38">
        <v>1.0</v>
      </c>
      <c r="CF94" s="38">
        <v>2.0</v>
      </c>
      <c r="CG94" s="38">
        <v>2.0</v>
      </c>
      <c r="CH94" s="38">
        <v>2.0</v>
      </c>
      <c r="CI94" s="38">
        <v>3.0</v>
      </c>
      <c r="CJ94" s="38">
        <v>6.0</v>
      </c>
      <c r="CK94" s="38">
        <v>6.0</v>
      </c>
      <c r="CL94" s="38">
        <v>6.0</v>
      </c>
      <c r="CM94" s="38">
        <v>6.0</v>
      </c>
    </row>
    <row r="95">
      <c r="AV95" s="59" t="s">
        <v>243</v>
      </c>
      <c r="AW95" s="38">
        <v>0.0</v>
      </c>
      <c r="AX95" s="38">
        <v>0.0</v>
      </c>
      <c r="AY95" s="38">
        <v>0.0</v>
      </c>
      <c r="AZ95" s="38">
        <v>0.0</v>
      </c>
      <c r="BA95" s="38">
        <v>0.0</v>
      </c>
      <c r="BB95" s="38">
        <v>0.0</v>
      </c>
      <c r="BC95" s="38">
        <v>0.0</v>
      </c>
      <c r="BD95" s="38">
        <v>0.0</v>
      </c>
      <c r="BE95" s="38">
        <v>0.0</v>
      </c>
      <c r="BF95" s="38">
        <v>0.0</v>
      </c>
      <c r="BG95" s="38">
        <v>0.0</v>
      </c>
      <c r="BH95" s="38">
        <v>0.0</v>
      </c>
      <c r="BI95" s="38">
        <v>0.0</v>
      </c>
      <c r="BJ95" s="38">
        <v>0.0</v>
      </c>
      <c r="BK95" s="38">
        <v>0.0</v>
      </c>
      <c r="BL95" s="38">
        <v>0.0</v>
      </c>
      <c r="BM95" s="38">
        <v>0.0</v>
      </c>
      <c r="BN95" s="38">
        <v>0.0</v>
      </c>
      <c r="BO95" s="38">
        <v>0.0</v>
      </c>
      <c r="BP95" s="38">
        <v>0.0</v>
      </c>
      <c r="BQ95" s="38">
        <v>0.0</v>
      </c>
      <c r="BR95" s="38">
        <v>0.0</v>
      </c>
      <c r="BS95" s="38">
        <v>0.0</v>
      </c>
      <c r="BT95" s="38">
        <v>0.0</v>
      </c>
      <c r="BU95" s="38">
        <v>0.0</v>
      </c>
      <c r="BV95" s="38">
        <v>0.0</v>
      </c>
      <c r="BW95" s="38">
        <v>0.0</v>
      </c>
      <c r="BX95" s="38">
        <v>0.0</v>
      </c>
      <c r="BY95" s="38">
        <v>0.0</v>
      </c>
      <c r="BZ95" s="38">
        <v>0.0</v>
      </c>
      <c r="CA95" s="38">
        <v>0.0</v>
      </c>
      <c r="CB95" s="38">
        <v>0.0</v>
      </c>
      <c r="CC95" s="38">
        <v>0.0</v>
      </c>
      <c r="CD95" s="38">
        <v>0.0</v>
      </c>
      <c r="CE95" s="38">
        <v>0.0</v>
      </c>
      <c r="CF95" s="38">
        <v>0.0</v>
      </c>
      <c r="CG95" s="38">
        <v>0.0</v>
      </c>
      <c r="CH95" s="38">
        <v>0.0</v>
      </c>
      <c r="CI95" s="38">
        <v>1.0</v>
      </c>
      <c r="CJ95" s="38">
        <v>1.0</v>
      </c>
      <c r="CK95" s="38">
        <v>1.0</v>
      </c>
      <c r="CL95" s="38">
        <v>2.0</v>
      </c>
      <c r="CM95" s="38">
        <v>6.0</v>
      </c>
    </row>
    <row r="96">
      <c r="AV96" s="59" t="s">
        <v>244</v>
      </c>
      <c r="AW96" s="38">
        <v>0.0</v>
      </c>
      <c r="AX96" s="38">
        <v>0.0</v>
      </c>
      <c r="AY96" s="38">
        <v>0.0</v>
      </c>
      <c r="AZ96" s="38">
        <v>0.0</v>
      </c>
      <c r="BA96" s="38">
        <v>0.0</v>
      </c>
      <c r="BB96" s="38">
        <v>0.0</v>
      </c>
      <c r="BC96" s="38">
        <v>0.0</v>
      </c>
      <c r="BD96" s="38">
        <v>0.0</v>
      </c>
      <c r="BE96" s="38">
        <v>0.0</v>
      </c>
      <c r="BF96" s="38">
        <v>0.0</v>
      </c>
      <c r="BG96" s="38">
        <v>0.0</v>
      </c>
      <c r="BH96" s="38">
        <v>0.0</v>
      </c>
      <c r="BI96" s="38">
        <v>0.0</v>
      </c>
      <c r="BJ96" s="38">
        <v>0.0</v>
      </c>
      <c r="BK96" s="38">
        <v>0.0</v>
      </c>
      <c r="BL96" s="38">
        <v>0.0</v>
      </c>
      <c r="BM96" s="38">
        <v>0.0</v>
      </c>
      <c r="BN96" s="38">
        <v>0.0</v>
      </c>
      <c r="BO96" s="38">
        <v>0.0</v>
      </c>
      <c r="BP96" s="38">
        <v>0.0</v>
      </c>
      <c r="BQ96" s="38">
        <v>0.0</v>
      </c>
      <c r="BR96" s="38">
        <v>0.0</v>
      </c>
      <c r="BS96" s="38">
        <v>0.0</v>
      </c>
      <c r="BT96" s="38">
        <v>0.0</v>
      </c>
      <c r="BU96" s="38">
        <v>0.0</v>
      </c>
      <c r="BV96" s="38">
        <v>0.0</v>
      </c>
      <c r="BW96" s="38">
        <v>0.0</v>
      </c>
      <c r="BX96" s="38">
        <v>0.0</v>
      </c>
      <c r="BY96" s="38">
        <v>0.0</v>
      </c>
      <c r="BZ96" s="38">
        <v>0.0</v>
      </c>
      <c r="CA96" s="38">
        <v>0.0</v>
      </c>
      <c r="CB96" s="38">
        <v>0.0</v>
      </c>
      <c r="CC96" s="38">
        <v>0.0</v>
      </c>
      <c r="CD96" s="38">
        <v>0.0</v>
      </c>
      <c r="CE96" s="38">
        <v>0.0</v>
      </c>
      <c r="CF96" s="38">
        <v>0.0</v>
      </c>
      <c r="CG96" s="38">
        <v>0.0</v>
      </c>
      <c r="CH96" s="38">
        <v>1.0</v>
      </c>
      <c r="CI96" s="38">
        <v>4.0</v>
      </c>
      <c r="CJ96" s="38">
        <v>5.0</v>
      </c>
      <c r="CK96" s="38">
        <v>5.0</v>
      </c>
      <c r="CL96" s="38">
        <v>5.0</v>
      </c>
      <c r="CM96" s="38">
        <v>5.0</v>
      </c>
    </row>
    <row r="97">
      <c r="AV97" s="59" t="s">
        <v>245</v>
      </c>
      <c r="AW97" s="38">
        <v>0.0</v>
      </c>
      <c r="AX97" s="38">
        <v>0.0</v>
      </c>
      <c r="AY97" s="38">
        <v>0.0</v>
      </c>
      <c r="AZ97" s="38">
        <v>0.0</v>
      </c>
      <c r="BA97" s="38">
        <v>0.0</v>
      </c>
      <c r="BB97" s="38">
        <v>0.0</v>
      </c>
      <c r="BC97" s="38">
        <v>0.0</v>
      </c>
      <c r="BD97" s="38">
        <v>0.0</v>
      </c>
      <c r="BE97" s="38">
        <v>0.0</v>
      </c>
      <c r="BF97" s="38">
        <v>0.0</v>
      </c>
      <c r="BG97" s="38">
        <v>0.0</v>
      </c>
      <c r="BH97" s="38">
        <v>0.0</v>
      </c>
      <c r="BI97" s="38">
        <v>0.0</v>
      </c>
      <c r="BJ97" s="38">
        <v>0.0</v>
      </c>
      <c r="BK97" s="38">
        <v>0.0</v>
      </c>
      <c r="BL97" s="38">
        <v>0.0</v>
      </c>
      <c r="BM97" s="38">
        <v>0.0</v>
      </c>
      <c r="BN97" s="38">
        <v>0.0</v>
      </c>
      <c r="BO97" s="38">
        <v>0.0</v>
      </c>
      <c r="BP97" s="38">
        <v>0.0</v>
      </c>
      <c r="BQ97" s="38">
        <v>0.0</v>
      </c>
      <c r="BR97" s="38">
        <v>0.0</v>
      </c>
      <c r="BS97" s="38">
        <v>0.0</v>
      </c>
      <c r="BT97" s="38">
        <v>0.0</v>
      </c>
      <c r="BU97" s="38">
        <v>0.0</v>
      </c>
      <c r="BV97" s="38">
        <v>0.0</v>
      </c>
      <c r="BW97" s="38">
        <v>0.0</v>
      </c>
      <c r="BX97" s="38">
        <v>0.0</v>
      </c>
      <c r="BY97" s="38">
        <v>0.0</v>
      </c>
      <c r="BZ97" s="38">
        <v>0.0</v>
      </c>
      <c r="CA97" s="38">
        <v>0.0</v>
      </c>
      <c r="CB97" s="38">
        <v>0.0</v>
      </c>
      <c r="CC97" s="38">
        <v>0.0</v>
      </c>
      <c r="CD97" s="38">
        <v>0.0</v>
      </c>
      <c r="CE97" s="38">
        <v>0.0</v>
      </c>
      <c r="CF97" s="38">
        <v>2.0</v>
      </c>
      <c r="CG97" s="38">
        <v>2.0</v>
      </c>
      <c r="CH97" s="38">
        <v>2.0</v>
      </c>
      <c r="CI97" s="38">
        <v>4.0</v>
      </c>
      <c r="CJ97" s="38">
        <v>4.0</v>
      </c>
      <c r="CK97" s="38">
        <v>4.0</v>
      </c>
      <c r="CL97" s="38">
        <v>5.0</v>
      </c>
      <c r="CM97" s="38">
        <v>5.0</v>
      </c>
    </row>
    <row r="98">
      <c r="AV98" s="59" t="s">
        <v>246</v>
      </c>
      <c r="AW98" s="38">
        <v>0.0</v>
      </c>
      <c r="AX98" s="38">
        <v>0.0</v>
      </c>
      <c r="AY98" s="38">
        <v>0.0</v>
      </c>
      <c r="AZ98" s="38">
        <v>0.0</v>
      </c>
      <c r="BA98" s="38">
        <v>0.0</v>
      </c>
      <c r="BB98" s="38">
        <v>0.0</v>
      </c>
      <c r="BC98" s="38">
        <v>0.0</v>
      </c>
      <c r="BD98" s="38">
        <v>0.0</v>
      </c>
      <c r="BE98" s="38">
        <v>0.0</v>
      </c>
      <c r="BF98" s="38">
        <v>0.0</v>
      </c>
      <c r="BG98" s="38">
        <v>0.0</v>
      </c>
      <c r="BH98" s="38">
        <v>0.0</v>
      </c>
      <c r="BI98" s="38">
        <v>0.0</v>
      </c>
      <c r="BJ98" s="38">
        <v>0.0</v>
      </c>
      <c r="BK98" s="38">
        <v>0.0</v>
      </c>
      <c r="BL98" s="38">
        <v>0.0</v>
      </c>
      <c r="BM98" s="38">
        <v>0.0</v>
      </c>
      <c r="BN98" s="38">
        <v>0.0</v>
      </c>
      <c r="BO98" s="38">
        <v>0.0</v>
      </c>
      <c r="BP98" s="38">
        <v>0.0</v>
      </c>
      <c r="BQ98" s="38">
        <v>0.0</v>
      </c>
      <c r="BR98" s="38">
        <v>0.0</v>
      </c>
      <c r="BS98" s="38">
        <v>0.0</v>
      </c>
      <c r="BT98" s="38">
        <v>0.0</v>
      </c>
      <c r="BU98" s="38">
        <v>0.0</v>
      </c>
      <c r="BV98" s="38">
        <v>0.0</v>
      </c>
      <c r="BW98" s="38">
        <v>0.0</v>
      </c>
      <c r="BX98" s="38">
        <v>0.0</v>
      </c>
      <c r="BY98" s="38">
        <v>0.0</v>
      </c>
      <c r="BZ98" s="38">
        <v>0.0</v>
      </c>
      <c r="CA98" s="38">
        <v>0.0</v>
      </c>
      <c r="CB98" s="38">
        <v>0.0</v>
      </c>
      <c r="CC98" s="38">
        <v>0.0</v>
      </c>
      <c r="CD98" s="38">
        <v>0.0</v>
      </c>
      <c r="CE98" s="38">
        <v>0.0</v>
      </c>
      <c r="CF98" s="38">
        <v>0.0</v>
      </c>
      <c r="CG98" s="38">
        <v>0.0</v>
      </c>
      <c r="CH98" s="38">
        <v>0.0</v>
      </c>
      <c r="CI98" s="38">
        <v>0.0</v>
      </c>
      <c r="CJ98" s="38">
        <v>0.0</v>
      </c>
      <c r="CK98" s="38">
        <v>2.0</v>
      </c>
      <c r="CL98" s="38">
        <v>2.0</v>
      </c>
      <c r="CM98" s="38">
        <v>5.0</v>
      </c>
    </row>
    <row r="99">
      <c r="AV99" s="59" t="s">
        <v>247</v>
      </c>
      <c r="AW99" s="38">
        <v>0.0</v>
      </c>
      <c r="AX99" s="38">
        <v>0.0</v>
      </c>
      <c r="AY99" s="38">
        <v>0.0</v>
      </c>
      <c r="AZ99" s="38">
        <v>0.0</v>
      </c>
      <c r="BA99" s="38">
        <v>0.0</v>
      </c>
      <c r="BB99" s="38">
        <v>0.0</v>
      </c>
      <c r="BC99" s="38">
        <v>0.0</v>
      </c>
      <c r="BD99" s="38">
        <v>0.0</v>
      </c>
      <c r="BE99" s="38">
        <v>0.0</v>
      </c>
      <c r="BF99" s="38">
        <v>0.0</v>
      </c>
      <c r="BG99" s="38">
        <v>0.0</v>
      </c>
      <c r="BH99" s="38">
        <v>0.0</v>
      </c>
      <c r="BI99" s="38">
        <v>0.0</v>
      </c>
      <c r="BJ99" s="38">
        <v>0.0</v>
      </c>
      <c r="BK99" s="38">
        <v>0.0</v>
      </c>
      <c r="BL99" s="38">
        <v>0.0</v>
      </c>
      <c r="BM99" s="38">
        <v>0.0</v>
      </c>
      <c r="BN99" s="38">
        <v>0.0</v>
      </c>
      <c r="BO99" s="38">
        <v>0.0</v>
      </c>
      <c r="BP99" s="38">
        <v>0.0</v>
      </c>
      <c r="BQ99" s="38">
        <v>0.0</v>
      </c>
      <c r="BR99" s="38">
        <v>0.0</v>
      </c>
      <c r="BS99" s="38">
        <v>0.0</v>
      </c>
      <c r="BT99" s="38">
        <v>0.0</v>
      </c>
      <c r="BU99" s="38">
        <v>0.0</v>
      </c>
      <c r="BV99" s="38">
        <v>0.0</v>
      </c>
      <c r="BW99" s="38">
        <v>0.0</v>
      </c>
      <c r="BX99" s="38">
        <v>0.0</v>
      </c>
      <c r="BY99" s="38">
        <v>0.0</v>
      </c>
      <c r="BZ99" s="38">
        <v>0.0</v>
      </c>
      <c r="CA99" s="38">
        <v>0.0</v>
      </c>
      <c r="CB99" s="38">
        <v>0.0</v>
      </c>
      <c r="CC99" s="38">
        <v>0.0</v>
      </c>
      <c r="CD99" s="38">
        <v>0.0</v>
      </c>
      <c r="CE99" s="38">
        <v>0.0</v>
      </c>
      <c r="CF99" s="38">
        <v>1.0</v>
      </c>
      <c r="CG99" s="38">
        <v>1.0</v>
      </c>
      <c r="CH99" s="38">
        <v>1.0</v>
      </c>
      <c r="CI99" s="38">
        <v>2.0</v>
      </c>
      <c r="CJ99" s="38">
        <v>2.0</v>
      </c>
      <c r="CK99" s="38">
        <v>2.0</v>
      </c>
      <c r="CL99" s="38">
        <v>2.0</v>
      </c>
      <c r="CM99" s="38">
        <v>4.0</v>
      </c>
    </row>
    <row r="100">
      <c r="AV100" s="59" t="s">
        <v>248</v>
      </c>
      <c r="AW100" s="38">
        <v>0.0</v>
      </c>
      <c r="AX100" s="38">
        <v>0.0</v>
      </c>
      <c r="AY100" s="38">
        <v>0.0</v>
      </c>
      <c r="AZ100" s="38">
        <v>0.0</v>
      </c>
      <c r="BA100" s="38">
        <v>0.0</v>
      </c>
      <c r="BB100" s="38">
        <v>0.0</v>
      </c>
      <c r="BC100" s="38">
        <v>0.0</v>
      </c>
      <c r="BD100" s="38">
        <v>0.0</v>
      </c>
      <c r="BE100" s="38">
        <v>0.0</v>
      </c>
      <c r="BF100" s="38">
        <v>0.0</v>
      </c>
      <c r="BG100" s="38">
        <v>0.0</v>
      </c>
      <c r="BH100" s="38">
        <v>0.0</v>
      </c>
      <c r="BI100" s="38">
        <v>0.0</v>
      </c>
      <c r="BJ100" s="38">
        <v>0.0</v>
      </c>
      <c r="BK100" s="38">
        <v>0.0</v>
      </c>
      <c r="BL100" s="38">
        <v>0.0</v>
      </c>
      <c r="BM100" s="38">
        <v>0.0</v>
      </c>
      <c r="BN100" s="38">
        <v>0.0</v>
      </c>
      <c r="BO100" s="38">
        <v>0.0</v>
      </c>
      <c r="BP100" s="38">
        <v>0.0</v>
      </c>
      <c r="BQ100" s="38">
        <v>0.0</v>
      </c>
      <c r="BR100" s="38">
        <v>0.0</v>
      </c>
      <c r="BS100" s="38">
        <v>0.0</v>
      </c>
      <c r="BT100" s="38">
        <v>0.0</v>
      </c>
      <c r="BU100" s="38">
        <v>0.0</v>
      </c>
      <c r="BV100" s="38">
        <v>0.0</v>
      </c>
      <c r="BW100" s="38">
        <v>0.0</v>
      </c>
      <c r="BX100" s="38">
        <v>0.0</v>
      </c>
      <c r="BY100" s="38">
        <v>0.0</v>
      </c>
      <c r="BZ100" s="38">
        <v>0.0</v>
      </c>
      <c r="CA100" s="38">
        <v>0.0</v>
      </c>
      <c r="CB100" s="38">
        <v>0.0</v>
      </c>
      <c r="CC100" s="38">
        <v>0.0</v>
      </c>
      <c r="CD100" s="38">
        <v>0.0</v>
      </c>
      <c r="CE100" s="38">
        <v>0.0</v>
      </c>
      <c r="CF100" s="38">
        <v>1.0</v>
      </c>
      <c r="CG100" s="38">
        <v>1.0</v>
      </c>
      <c r="CH100" s="38">
        <v>3.0</v>
      </c>
      <c r="CI100" s="38">
        <v>3.0</v>
      </c>
      <c r="CJ100" s="38">
        <v>3.0</v>
      </c>
      <c r="CK100" s="38">
        <v>3.0</v>
      </c>
      <c r="CL100" s="38">
        <v>3.0</v>
      </c>
      <c r="CM100" s="38">
        <v>4.0</v>
      </c>
    </row>
    <row r="101">
      <c r="AV101" s="59" t="s">
        <v>250</v>
      </c>
      <c r="AW101" s="38">
        <v>0.0</v>
      </c>
      <c r="AX101" s="38">
        <v>0.0</v>
      </c>
      <c r="AY101" s="38">
        <v>0.0</v>
      </c>
      <c r="AZ101" s="38">
        <v>0.0</v>
      </c>
      <c r="BA101" s="38">
        <v>0.0</v>
      </c>
      <c r="BB101" s="38">
        <v>0.0</v>
      </c>
      <c r="BC101" s="38">
        <v>0.0</v>
      </c>
      <c r="BD101" s="38">
        <v>0.0</v>
      </c>
      <c r="BE101" s="38">
        <v>0.0</v>
      </c>
      <c r="BF101" s="38">
        <v>0.0</v>
      </c>
      <c r="BG101" s="38">
        <v>0.0</v>
      </c>
      <c r="BH101" s="38">
        <v>0.0</v>
      </c>
      <c r="BI101" s="38">
        <v>0.0</v>
      </c>
      <c r="BJ101" s="38">
        <v>0.0</v>
      </c>
      <c r="BK101" s="38">
        <v>0.0</v>
      </c>
      <c r="BL101" s="38">
        <v>0.0</v>
      </c>
      <c r="BM101" s="38">
        <v>0.0</v>
      </c>
      <c r="BN101" s="38">
        <v>0.0</v>
      </c>
      <c r="BO101" s="38">
        <v>0.0</v>
      </c>
      <c r="BP101" s="38">
        <v>0.0</v>
      </c>
      <c r="BQ101" s="38">
        <v>0.0</v>
      </c>
      <c r="BR101" s="38">
        <v>0.0</v>
      </c>
      <c r="BS101" s="38">
        <v>0.0</v>
      </c>
      <c r="BT101" s="38">
        <v>0.0</v>
      </c>
      <c r="BU101" s="38">
        <v>0.0</v>
      </c>
      <c r="BV101" s="38">
        <v>0.0</v>
      </c>
      <c r="BW101" s="38">
        <v>0.0</v>
      </c>
      <c r="BX101" s="38">
        <v>0.0</v>
      </c>
      <c r="BY101" s="38">
        <v>0.0</v>
      </c>
      <c r="BZ101" s="38">
        <v>0.0</v>
      </c>
      <c r="CA101" s="38">
        <v>0.0</v>
      </c>
      <c r="CB101" s="38">
        <v>0.0</v>
      </c>
      <c r="CC101" s="38">
        <v>0.0</v>
      </c>
      <c r="CD101" s="38">
        <v>0.0</v>
      </c>
      <c r="CE101" s="38">
        <v>0.0</v>
      </c>
      <c r="CF101" s="38">
        <v>0.0</v>
      </c>
      <c r="CG101" s="38">
        <v>0.0</v>
      </c>
      <c r="CH101" s="38">
        <v>0.0</v>
      </c>
      <c r="CI101" s="38">
        <v>0.0</v>
      </c>
      <c r="CJ101" s="38">
        <v>0.0</v>
      </c>
      <c r="CK101" s="38">
        <v>1.0</v>
      </c>
      <c r="CL101" s="38">
        <v>2.0</v>
      </c>
      <c r="CM101" s="38">
        <v>4.0</v>
      </c>
    </row>
    <row r="102">
      <c r="AV102" s="59" t="s">
        <v>251</v>
      </c>
      <c r="AW102" s="38">
        <v>0.0</v>
      </c>
      <c r="AX102" s="38">
        <v>0.0</v>
      </c>
      <c r="AY102" s="38">
        <v>0.0</v>
      </c>
      <c r="AZ102" s="38">
        <v>0.0</v>
      </c>
      <c r="BA102" s="38">
        <v>0.0</v>
      </c>
      <c r="BB102" s="38">
        <v>0.0</v>
      </c>
      <c r="BC102" s="38">
        <v>0.0</v>
      </c>
      <c r="BD102" s="38">
        <v>0.0</v>
      </c>
      <c r="BE102" s="38">
        <v>0.0</v>
      </c>
      <c r="BF102" s="38">
        <v>0.0</v>
      </c>
      <c r="BG102" s="38">
        <v>0.0</v>
      </c>
      <c r="BH102" s="38">
        <v>0.0</v>
      </c>
      <c r="BI102" s="38">
        <v>0.0</v>
      </c>
      <c r="BJ102" s="38">
        <v>0.0</v>
      </c>
      <c r="BK102" s="38">
        <v>0.0</v>
      </c>
      <c r="BL102" s="38">
        <v>0.0</v>
      </c>
      <c r="BM102" s="38">
        <v>0.0</v>
      </c>
      <c r="BN102" s="38">
        <v>0.0</v>
      </c>
      <c r="BO102" s="38">
        <v>0.0</v>
      </c>
      <c r="BP102" s="38">
        <v>0.0</v>
      </c>
      <c r="BQ102" s="38">
        <v>0.0</v>
      </c>
      <c r="BR102" s="38">
        <v>0.0</v>
      </c>
      <c r="BS102" s="38">
        <v>0.0</v>
      </c>
      <c r="BT102" s="38">
        <v>0.0</v>
      </c>
      <c r="BU102" s="38">
        <v>0.0</v>
      </c>
      <c r="BV102" s="38">
        <v>0.0</v>
      </c>
      <c r="BW102" s="38">
        <v>0.0</v>
      </c>
      <c r="BX102" s="38">
        <v>0.0</v>
      </c>
      <c r="BY102" s="38">
        <v>0.0</v>
      </c>
      <c r="BZ102" s="38">
        <v>0.0</v>
      </c>
      <c r="CA102" s="38">
        <v>0.0</v>
      </c>
      <c r="CB102" s="38">
        <v>0.0</v>
      </c>
      <c r="CC102" s="38">
        <v>0.0</v>
      </c>
      <c r="CD102" s="38">
        <v>0.0</v>
      </c>
      <c r="CE102" s="38">
        <v>0.0</v>
      </c>
      <c r="CF102" s="38">
        <v>0.0</v>
      </c>
      <c r="CG102" s="38">
        <v>0.0</v>
      </c>
      <c r="CH102" s="38">
        <v>0.0</v>
      </c>
      <c r="CI102" s="38">
        <v>0.0</v>
      </c>
      <c r="CJ102" s="38">
        <v>3.0</v>
      </c>
      <c r="CK102" s="38">
        <v>3.0</v>
      </c>
      <c r="CL102" s="38">
        <v>3.0</v>
      </c>
      <c r="CM102" s="38">
        <v>3.0</v>
      </c>
    </row>
    <row r="103">
      <c r="AV103" s="59" t="s">
        <v>252</v>
      </c>
      <c r="AW103" s="38">
        <v>0.0</v>
      </c>
      <c r="AX103" s="38">
        <v>0.0</v>
      </c>
      <c r="AY103" s="38">
        <v>0.0</v>
      </c>
      <c r="AZ103" s="38">
        <v>0.0</v>
      </c>
      <c r="BA103" s="38">
        <v>0.0</v>
      </c>
      <c r="BB103" s="38">
        <v>0.0</v>
      </c>
      <c r="BC103" s="38">
        <v>0.0</v>
      </c>
      <c r="BD103" s="38">
        <v>0.0</v>
      </c>
      <c r="BE103" s="38">
        <v>0.0</v>
      </c>
      <c r="BF103" s="38">
        <v>0.0</v>
      </c>
      <c r="BG103" s="38">
        <v>0.0</v>
      </c>
      <c r="BH103" s="38">
        <v>0.0</v>
      </c>
      <c r="BI103" s="38">
        <v>0.0</v>
      </c>
      <c r="BJ103" s="38">
        <v>0.0</v>
      </c>
      <c r="BK103" s="38">
        <v>0.0</v>
      </c>
      <c r="BL103" s="38">
        <v>0.0</v>
      </c>
      <c r="BM103" s="38">
        <v>0.0</v>
      </c>
      <c r="BN103" s="38">
        <v>0.0</v>
      </c>
      <c r="BO103" s="38">
        <v>0.0</v>
      </c>
      <c r="BP103" s="38">
        <v>0.0</v>
      </c>
      <c r="BQ103" s="38">
        <v>0.0</v>
      </c>
      <c r="BR103" s="38">
        <v>0.0</v>
      </c>
      <c r="BS103" s="38">
        <v>0.0</v>
      </c>
      <c r="BT103" s="38">
        <v>0.0</v>
      </c>
      <c r="BU103" s="38">
        <v>0.0</v>
      </c>
      <c r="BV103" s="38">
        <v>0.0</v>
      </c>
      <c r="BW103" s="38">
        <v>0.0</v>
      </c>
      <c r="BX103" s="38">
        <v>0.0</v>
      </c>
      <c r="BY103" s="38">
        <v>0.0</v>
      </c>
      <c r="BZ103" s="38">
        <v>0.0</v>
      </c>
      <c r="CA103" s="38">
        <v>0.0</v>
      </c>
      <c r="CB103" s="38">
        <v>0.0</v>
      </c>
      <c r="CC103" s="38">
        <v>0.0</v>
      </c>
      <c r="CD103" s="38">
        <v>0.0</v>
      </c>
      <c r="CE103" s="38">
        <v>0.0</v>
      </c>
      <c r="CF103" s="38">
        <v>1.0</v>
      </c>
      <c r="CG103" s="38">
        <v>1.0</v>
      </c>
      <c r="CH103" s="38">
        <v>1.0</v>
      </c>
      <c r="CI103" s="38">
        <v>1.0</v>
      </c>
      <c r="CJ103" s="38">
        <v>3.0</v>
      </c>
      <c r="CK103" s="38">
        <v>3.0</v>
      </c>
      <c r="CL103" s="38">
        <v>3.0</v>
      </c>
      <c r="CM103" s="38">
        <v>3.0</v>
      </c>
    </row>
    <row r="104">
      <c r="AV104" s="59" t="s">
        <v>253</v>
      </c>
      <c r="AW104" s="38">
        <v>0.0</v>
      </c>
      <c r="AX104" s="38">
        <v>0.0</v>
      </c>
      <c r="AY104" s="38">
        <v>0.0</v>
      </c>
      <c r="AZ104" s="38">
        <v>0.0</v>
      </c>
      <c r="BA104" s="38">
        <v>0.0</v>
      </c>
      <c r="BB104" s="38">
        <v>0.0</v>
      </c>
      <c r="BC104" s="38">
        <v>0.0</v>
      </c>
      <c r="BD104" s="38">
        <v>0.0</v>
      </c>
      <c r="BE104" s="38">
        <v>0.0</v>
      </c>
      <c r="BF104" s="38">
        <v>0.0</v>
      </c>
      <c r="BG104" s="38">
        <v>0.0</v>
      </c>
      <c r="BH104" s="38">
        <v>0.0</v>
      </c>
      <c r="BI104" s="38">
        <v>0.0</v>
      </c>
      <c r="BJ104" s="38">
        <v>0.0</v>
      </c>
      <c r="BK104" s="38">
        <v>0.0</v>
      </c>
      <c r="BL104" s="38">
        <v>0.0</v>
      </c>
      <c r="BM104" s="38">
        <v>0.0</v>
      </c>
      <c r="BN104" s="38">
        <v>0.0</v>
      </c>
      <c r="BO104" s="38">
        <v>0.0</v>
      </c>
      <c r="BP104" s="38">
        <v>0.0</v>
      </c>
      <c r="BQ104" s="38">
        <v>0.0</v>
      </c>
      <c r="BR104" s="38">
        <v>0.0</v>
      </c>
      <c r="BS104" s="38">
        <v>0.0</v>
      </c>
      <c r="BT104" s="38">
        <v>0.0</v>
      </c>
      <c r="BU104" s="38">
        <v>0.0</v>
      </c>
      <c r="BV104" s="38">
        <v>0.0</v>
      </c>
      <c r="BW104" s="38">
        <v>0.0</v>
      </c>
      <c r="BX104" s="38">
        <v>0.0</v>
      </c>
      <c r="BY104" s="38">
        <v>0.0</v>
      </c>
      <c r="BZ104" s="38">
        <v>0.0</v>
      </c>
      <c r="CA104" s="38">
        <v>0.0</v>
      </c>
      <c r="CB104" s="38">
        <v>0.0</v>
      </c>
      <c r="CC104" s="38">
        <v>0.0</v>
      </c>
      <c r="CD104" s="38">
        <v>0.0</v>
      </c>
      <c r="CE104" s="38">
        <v>0.0</v>
      </c>
      <c r="CF104" s="38">
        <v>0.0</v>
      </c>
      <c r="CG104" s="38">
        <v>0.0</v>
      </c>
      <c r="CH104" s="38">
        <v>1.0</v>
      </c>
      <c r="CI104" s="38">
        <v>1.0</v>
      </c>
      <c r="CJ104" s="38">
        <v>1.0</v>
      </c>
      <c r="CK104" s="38">
        <v>1.0</v>
      </c>
      <c r="CL104" s="38">
        <v>1.0</v>
      </c>
      <c r="CM104" s="38">
        <v>3.0</v>
      </c>
    </row>
    <row r="105">
      <c r="AV105" s="59" t="s">
        <v>254</v>
      </c>
      <c r="AW105" s="38">
        <v>0.0</v>
      </c>
      <c r="AX105" s="38">
        <v>0.0</v>
      </c>
      <c r="AY105" s="38">
        <v>0.0</v>
      </c>
      <c r="AZ105" s="38">
        <v>0.0</v>
      </c>
      <c r="BA105" s="38">
        <v>0.0</v>
      </c>
      <c r="BB105" s="38">
        <v>0.0</v>
      </c>
      <c r="BC105" s="38">
        <v>0.0</v>
      </c>
      <c r="BD105" s="38">
        <v>0.0</v>
      </c>
      <c r="BE105" s="38">
        <v>1.0</v>
      </c>
      <c r="BF105" s="38">
        <v>1.0</v>
      </c>
      <c r="BG105" s="38">
        <v>1.0</v>
      </c>
      <c r="BH105" s="38">
        <v>2.0</v>
      </c>
      <c r="BI105" s="38">
        <v>2.0</v>
      </c>
      <c r="BJ105" s="38">
        <v>2.0</v>
      </c>
      <c r="BK105" s="38">
        <v>2.0</v>
      </c>
      <c r="BL105" s="38">
        <v>2.0</v>
      </c>
      <c r="BM105" s="38">
        <v>3.0</v>
      </c>
      <c r="BN105" s="38">
        <v>3.0</v>
      </c>
      <c r="BO105" s="38">
        <v>3.0</v>
      </c>
      <c r="BP105" s="38">
        <v>3.0</v>
      </c>
      <c r="BQ105" s="38">
        <v>3.0</v>
      </c>
      <c r="BR105" s="38">
        <v>3.0</v>
      </c>
      <c r="BS105" s="38">
        <v>3.0</v>
      </c>
      <c r="BT105" s="38">
        <v>3.0</v>
      </c>
      <c r="BU105" s="38">
        <v>3.0</v>
      </c>
      <c r="BV105" s="38">
        <v>3.0</v>
      </c>
      <c r="BW105" s="38">
        <v>3.0</v>
      </c>
      <c r="BX105" s="38">
        <v>3.0</v>
      </c>
      <c r="BY105" s="38">
        <v>3.0</v>
      </c>
      <c r="BZ105" s="38">
        <v>3.0</v>
      </c>
      <c r="CA105" s="38">
        <v>3.0</v>
      </c>
      <c r="CB105" s="38">
        <v>3.0</v>
      </c>
      <c r="CC105" s="38">
        <v>3.0</v>
      </c>
      <c r="CD105" s="38">
        <v>3.0</v>
      </c>
      <c r="CE105" s="38">
        <v>3.0</v>
      </c>
      <c r="CF105" s="38">
        <v>3.0</v>
      </c>
      <c r="CG105" s="38">
        <v>3.0</v>
      </c>
      <c r="CH105" s="38">
        <v>3.0</v>
      </c>
      <c r="CI105" s="38">
        <v>3.0</v>
      </c>
      <c r="CJ105" s="38">
        <v>3.0</v>
      </c>
      <c r="CK105" s="38">
        <v>3.0</v>
      </c>
      <c r="CL105" s="38">
        <v>3.0</v>
      </c>
      <c r="CM105" s="38">
        <v>3.0</v>
      </c>
    </row>
    <row r="106">
      <c r="AV106" s="59" t="s">
        <v>255</v>
      </c>
      <c r="AW106" s="38">
        <v>0.0</v>
      </c>
      <c r="AX106" s="38">
        <v>0.0</v>
      </c>
      <c r="AY106" s="38">
        <v>0.0</v>
      </c>
      <c r="AZ106" s="38">
        <v>0.0</v>
      </c>
      <c r="BA106" s="38">
        <v>0.0</v>
      </c>
      <c r="BB106" s="38">
        <v>0.0</v>
      </c>
      <c r="BC106" s="38">
        <v>0.0</v>
      </c>
      <c r="BD106" s="38">
        <v>0.0</v>
      </c>
      <c r="BE106" s="38">
        <v>0.0</v>
      </c>
      <c r="BF106" s="38">
        <v>2.0</v>
      </c>
      <c r="BG106" s="38">
        <v>2.0</v>
      </c>
      <c r="BH106" s="38">
        <v>2.0</v>
      </c>
      <c r="BI106" s="38">
        <v>2.0</v>
      </c>
      <c r="BJ106" s="38">
        <v>2.0</v>
      </c>
      <c r="BK106" s="38">
        <v>2.0</v>
      </c>
      <c r="BL106" s="38">
        <v>2.0</v>
      </c>
      <c r="BM106" s="38">
        <v>2.0</v>
      </c>
      <c r="BN106" s="38">
        <v>2.0</v>
      </c>
      <c r="BO106" s="38">
        <v>2.0</v>
      </c>
      <c r="BP106" s="38">
        <v>2.0</v>
      </c>
      <c r="BQ106" s="38">
        <v>2.0</v>
      </c>
      <c r="BR106" s="38">
        <v>2.0</v>
      </c>
      <c r="BS106" s="38">
        <v>2.0</v>
      </c>
      <c r="BT106" s="38">
        <v>2.0</v>
      </c>
      <c r="BU106" s="38">
        <v>2.0</v>
      </c>
      <c r="BV106" s="38">
        <v>2.0</v>
      </c>
      <c r="BW106" s="38">
        <v>2.0</v>
      </c>
      <c r="BX106" s="38">
        <v>2.0</v>
      </c>
      <c r="BY106" s="38">
        <v>2.0</v>
      </c>
      <c r="BZ106" s="38">
        <v>2.0</v>
      </c>
      <c r="CA106" s="38">
        <v>2.0</v>
      </c>
      <c r="CB106" s="38">
        <v>2.0</v>
      </c>
      <c r="CC106" s="38">
        <v>2.0</v>
      </c>
      <c r="CD106" s="38">
        <v>2.0</v>
      </c>
      <c r="CE106" s="38">
        <v>2.0</v>
      </c>
      <c r="CF106" s="38">
        <v>2.0</v>
      </c>
      <c r="CG106" s="38">
        <v>2.0</v>
      </c>
      <c r="CH106" s="38">
        <v>2.0</v>
      </c>
      <c r="CI106" s="38">
        <v>2.0</v>
      </c>
      <c r="CJ106" s="38">
        <v>2.0</v>
      </c>
      <c r="CK106" s="38">
        <v>3.0</v>
      </c>
      <c r="CL106" s="38">
        <v>3.0</v>
      </c>
      <c r="CM106" s="38">
        <v>3.0</v>
      </c>
    </row>
    <row r="107">
      <c r="AV107" s="59" t="s">
        <v>256</v>
      </c>
      <c r="AW107" s="38">
        <v>0.0</v>
      </c>
      <c r="AX107" s="38">
        <v>0.0</v>
      </c>
      <c r="AY107" s="38">
        <v>0.0</v>
      </c>
      <c r="AZ107" s="38">
        <v>0.0</v>
      </c>
      <c r="BA107" s="38">
        <v>0.0</v>
      </c>
      <c r="BB107" s="38">
        <v>0.0</v>
      </c>
      <c r="BC107" s="38">
        <v>0.0</v>
      </c>
      <c r="BD107" s="38">
        <v>0.0</v>
      </c>
      <c r="BE107" s="38">
        <v>0.0</v>
      </c>
      <c r="BF107" s="38">
        <v>0.0</v>
      </c>
      <c r="BG107" s="38">
        <v>0.0</v>
      </c>
      <c r="BH107" s="38">
        <v>0.0</v>
      </c>
      <c r="BI107" s="38">
        <v>0.0</v>
      </c>
      <c r="BJ107" s="38">
        <v>0.0</v>
      </c>
      <c r="BK107" s="38">
        <v>0.0</v>
      </c>
      <c r="BL107" s="38">
        <v>0.0</v>
      </c>
      <c r="BM107" s="38">
        <v>0.0</v>
      </c>
      <c r="BN107" s="38">
        <v>0.0</v>
      </c>
      <c r="BO107" s="38">
        <v>0.0</v>
      </c>
      <c r="BP107" s="38">
        <v>0.0</v>
      </c>
      <c r="BQ107" s="38">
        <v>0.0</v>
      </c>
      <c r="BR107" s="38">
        <v>0.0</v>
      </c>
      <c r="BS107" s="38">
        <v>0.0</v>
      </c>
      <c r="BT107" s="38">
        <v>0.0</v>
      </c>
      <c r="BU107" s="38">
        <v>0.0</v>
      </c>
      <c r="BV107" s="38">
        <v>0.0</v>
      </c>
      <c r="BW107" s="38">
        <v>0.0</v>
      </c>
      <c r="BX107" s="38">
        <v>0.0</v>
      </c>
      <c r="BY107" s="38">
        <v>0.0</v>
      </c>
      <c r="BZ107" s="38">
        <v>0.0</v>
      </c>
      <c r="CA107" s="38">
        <v>0.0</v>
      </c>
      <c r="CB107" s="38">
        <v>0.0</v>
      </c>
      <c r="CC107" s="38">
        <v>0.0</v>
      </c>
      <c r="CD107" s="38">
        <v>0.0</v>
      </c>
      <c r="CE107" s="38">
        <v>0.0</v>
      </c>
      <c r="CF107" s="38">
        <v>0.0</v>
      </c>
      <c r="CG107" s="38">
        <v>0.0</v>
      </c>
      <c r="CH107" s="38">
        <v>0.0</v>
      </c>
      <c r="CI107" s="38">
        <v>0.0</v>
      </c>
      <c r="CJ107" s="38">
        <v>0.0</v>
      </c>
      <c r="CK107" s="38">
        <v>0.0</v>
      </c>
      <c r="CL107" s="38">
        <v>0.0</v>
      </c>
      <c r="CM107" s="38">
        <v>3.0</v>
      </c>
    </row>
    <row r="108">
      <c r="AV108" s="59" t="s">
        <v>257</v>
      </c>
      <c r="AW108" s="38">
        <v>0.0</v>
      </c>
      <c r="AX108" s="38">
        <v>0.0</v>
      </c>
      <c r="AY108" s="38">
        <v>0.0</v>
      </c>
      <c r="AZ108" s="38">
        <v>0.0</v>
      </c>
      <c r="BA108" s="38">
        <v>0.0</v>
      </c>
      <c r="BB108" s="38">
        <v>0.0</v>
      </c>
      <c r="BC108" s="38">
        <v>0.0</v>
      </c>
      <c r="BD108" s="38">
        <v>0.0</v>
      </c>
      <c r="BE108" s="38">
        <v>0.0</v>
      </c>
      <c r="BF108" s="38">
        <v>0.0</v>
      </c>
      <c r="BG108" s="38">
        <v>0.0</v>
      </c>
      <c r="BH108" s="38">
        <v>0.0</v>
      </c>
      <c r="BI108" s="38">
        <v>0.0</v>
      </c>
      <c r="BJ108" s="38">
        <v>0.0</v>
      </c>
      <c r="BK108" s="38">
        <v>0.0</v>
      </c>
      <c r="BL108" s="38">
        <v>0.0</v>
      </c>
      <c r="BM108" s="38">
        <v>0.0</v>
      </c>
      <c r="BN108" s="38">
        <v>0.0</v>
      </c>
      <c r="BO108" s="38">
        <v>0.0</v>
      </c>
      <c r="BP108" s="38">
        <v>0.0</v>
      </c>
      <c r="BQ108" s="38">
        <v>0.0</v>
      </c>
      <c r="BR108" s="38">
        <v>0.0</v>
      </c>
      <c r="BS108" s="38">
        <v>0.0</v>
      </c>
      <c r="BT108" s="38">
        <v>1.0</v>
      </c>
      <c r="BU108" s="38">
        <v>1.0</v>
      </c>
      <c r="BV108" s="38">
        <v>1.0</v>
      </c>
      <c r="BW108" s="38">
        <v>1.0</v>
      </c>
      <c r="BX108" s="38">
        <v>1.0</v>
      </c>
      <c r="BY108" s="38">
        <v>1.0</v>
      </c>
      <c r="BZ108" s="38">
        <v>1.0</v>
      </c>
      <c r="CA108" s="38">
        <v>1.0</v>
      </c>
      <c r="CB108" s="38">
        <v>1.0</v>
      </c>
      <c r="CC108" s="38">
        <v>1.0</v>
      </c>
      <c r="CD108" s="38">
        <v>1.0</v>
      </c>
      <c r="CE108" s="38">
        <v>1.0</v>
      </c>
      <c r="CF108" s="38">
        <v>1.0</v>
      </c>
      <c r="CG108" s="38">
        <v>1.0</v>
      </c>
      <c r="CH108" s="38">
        <v>1.0</v>
      </c>
      <c r="CI108" s="38">
        <v>1.0</v>
      </c>
      <c r="CJ108" s="38">
        <v>2.0</v>
      </c>
      <c r="CK108" s="38">
        <v>2.0</v>
      </c>
      <c r="CL108" s="38">
        <v>2.0</v>
      </c>
      <c r="CM108" s="38">
        <v>2.0</v>
      </c>
    </row>
    <row r="109">
      <c r="AV109" s="59" t="s">
        <v>258</v>
      </c>
      <c r="AW109" s="38">
        <v>0.0</v>
      </c>
      <c r="AX109" s="38">
        <v>0.0</v>
      </c>
      <c r="AY109" s="38">
        <v>0.0</v>
      </c>
      <c r="AZ109" s="38">
        <v>0.0</v>
      </c>
      <c r="BA109" s="38">
        <v>0.0</v>
      </c>
      <c r="BB109" s="38">
        <v>0.0</v>
      </c>
      <c r="BC109" s="38">
        <v>0.0</v>
      </c>
      <c r="BD109" s="38">
        <v>0.0</v>
      </c>
      <c r="BE109" s="38">
        <v>0.0</v>
      </c>
      <c r="BF109" s="38">
        <v>0.0</v>
      </c>
      <c r="BG109" s="38">
        <v>0.0</v>
      </c>
      <c r="BH109" s="38">
        <v>0.0</v>
      </c>
      <c r="BI109" s="38">
        <v>0.0</v>
      </c>
      <c r="BJ109" s="38">
        <v>0.0</v>
      </c>
      <c r="BK109" s="38">
        <v>0.0</v>
      </c>
      <c r="BL109" s="38">
        <v>0.0</v>
      </c>
      <c r="BM109" s="38">
        <v>0.0</v>
      </c>
      <c r="BN109" s="38">
        <v>0.0</v>
      </c>
      <c r="BO109" s="38">
        <v>0.0</v>
      </c>
      <c r="BP109" s="38">
        <v>0.0</v>
      </c>
      <c r="BQ109" s="38">
        <v>0.0</v>
      </c>
      <c r="BR109" s="38">
        <v>0.0</v>
      </c>
      <c r="BS109" s="38">
        <v>0.0</v>
      </c>
      <c r="BT109" s="38">
        <v>0.0</v>
      </c>
      <c r="BU109" s="38">
        <v>0.0</v>
      </c>
      <c r="BV109" s="38">
        <v>0.0</v>
      </c>
      <c r="BW109" s="38">
        <v>0.0</v>
      </c>
      <c r="BX109" s="38">
        <v>0.0</v>
      </c>
      <c r="BY109" s="38">
        <v>0.0</v>
      </c>
      <c r="BZ109" s="38">
        <v>0.0</v>
      </c>
      <c r="CA109" s="38">
        <v>0.0</v>
      </c>
      <c r="CB109" s="38">
        <v>0.0</v>
      </c>
      <c r="CC109" s="38">
        <v>0.0</v>
      </c>
      <c r="CD109" s="38">
        <v>0.0</v>
      </c>
      <c r="CE109" s="38">
        <v>0.0</v>
      </c>
      <c r="CF109" s="38">
        <v>0.0</v>
      </c>
      <c r="CG109" s="38">
        <v>1.0</v>
      </c>
      <c r="CH109" s="38">
        <v>1.0</v>
      </c>
      <c r="CI109" s="38">
        <v>1.0</v>
      </c>
      <c r="CJ109" s="38">
        <v>1.0</v>
      </c>
      <c r="CK109" s="38">
        <v>1.0</v>
      </c>
      <c r="CL109" s="38">
        <v>2.0</v>
      </c>
      <c r="CM109" s="38">
        <v>2.0</v>
      </c>
    </row>
    <row r="110">
      <c r="AV110" s="59" t="s">
        <v>259</v>
      </c>
      <c r="AW110" s="38">
        <v>0.0</v>
      </c>
      <c r="AX110" s="38">
        <v>0.0</v>
      </c>
      <c r="AY110" s="38">
        <v>0.0</v>
      </c>
      <c r="AZ110" s="38">
        <v>0.0</v>
      </c>
      <c r="BA110" s="38">
        <v>0.0</v>
      </c>
      <c r="BB110" s="38">
        <v>0.0</v>
      </c>
      <c r="BC110" s="38">
        <v>0.0</v>
      </c>
      <c r="BD110" s="38">
        <v>0.0</v>
      </c>
      <c r="BE110" s="38">
        <v>0.0</v>
      </c>
      <c r="BF110" s="38">
        <v>0.0</v>
      </c>
      <c r="BG110" s="38">
        <v>0.0</v>
      </c>
      <c r="BH110" s="38">
        <v>0.0</v>
      </c>
      <c r="BI110" s="38">
        <v>0.0</v>
      </c>
      <c r="BJ110" s="38">
        <v>0.0</v>
      </c>
      <c r="BK110" s="38">
        <v>0.0</v>
      </c>
      <c r="BL110" s="38">
        <v>0.0</v>
      </c>
      <c r="BM110" s="38">
        <v>0.0</v>
      </c>
      <c r="BN110" s="38">
        <v>0.0</v>
      </c>
      <c r="BO110" s="38">
        <v>0.0</v>
      </c>
      <c r="BP110" s="38">
        <v>0.0</v>
      </c>
      <c r="BQ110" s="38">
        <v>0.0</v>
      </c>
      <c r="BR110" s="38">
        <v>0.0</v>
      </c>
      <c r="BS110" s="38">
        <v>0.0</v>
      </c>
      <c r="BT110" s="38">
        <v>0.0</v>
      </c>
      <c r="BU110" s="38">
        <v>0.0</v>
      </c>
      <c r="BV110" s="38">
        <v>0.0</v>
      </c>
      <c r="BW110" s="38">
        <v>0.0</v>
      </c>
      <c r="BX110" s="38">
        <v>0.0</v>
      </c>
      <c r="BY110" s="38">
        <v>0.0</v>
      </c>
      <c r="BZ110" s="38">
        <v>0.0</v>
      </c>
      <c r="CA110" s="38">
        <v>0.0</v>
      </c>
      <c r="CB110" s="38">
        <v>0.0</v>
      </c>
      <c r="CC110" s="38">
        <v>0.0</v>
      </c>
      <c r="CD110" s="38">
        <v>0.0</v>
      </c>
      <c r="CE110" s="38">
        <v>0.0</v>
      </c>
      <c r="CF110" s="38">
        <v>0.0</v>
      </c>
      <c r="CG110" s="38">
        <v>0.0</v>
      </c>
      <c r="CH110" s="38">
        <v>0.0</v>
      </c>
      <c r="CI110" s="38">
        <v>0.0</v>
      </c>
      <c r="CJ110" s="38">
        <v>0.0</v>
      </c>
      <c r="CK110" s="38">
        <v>0.0</v>
      </c>
      <c r="CL110" s="38">
        <v>0.0</v>
      </c>
      <c r="CM110" s="38">
        <v>2.0</v>
      </c>
    </row>
    <row r="111">
      <c r="AV111" s="59" t="s">
        <v>260</v>
      </c>
      <c r="AW111" s="38">
        <v>0.0</v>
      </c>
      <c r="AX111" s="38">
        <v>0.0</v>
      </c>
      <c r="AY111" s="38">
        <v>0.0</v>
      </c>
      <c r="AZ111" s="38">
        <v>0.0</v>
      </c>
      <c r="BA111" s="38">
        <v>0.0</v>
      </c>
      <c r="BB111" s="38">
        <v>0.0</v>
      </c>
      <c r="BC111" s="38">
        <v>0.0</v>
      </c>
      <c r="BD111" s="38">
        <v>0.0</v>
      </c>
      <c r="BE111" s="38">
        <v>0.0</v>
      </c>
      <c r="BF111" s="38">
        <v>0.0</v>
      </c>
      <c r="BG111" s="38">
        <v>0.0</v>
      </c>
      <c r="BH111" s="38">
        <v>0.0</v>
      </c>
      <c r="BI111" s="38">
        <v>0.0</v>
      </c>
      <c r="BJ111" s="38">
        <v>0.0</v>
      </c>
      <c r="BK111" s="38">
        <v>0.0</v>
      </c>
      <c r="BL111" s="38">
        <v>0.0</v>
      </c>
      <c r="BM111" s="38">
        <v>0.0</v>
      </c>
      <c r="BN111" s="38">
        <v>0.0</v>
      </c>
      <c r="BO111" s="38">
        <v>0.0</v>
      </c>
      <c r="BP111" s="38">
        <v>0.0</v>
      </c>
      <c r="BQ111" s="38">
        <v>0.0</v>
      </c>
      <c r="BR111" s="38">
        <v>0.0</v>
      </c>
      <c r="BS111" s="38">
        <v>0.0</v>
      </c>
      <c r="BT111" s="38">
        <v>0.0</v>
      </c>
      <c r="BU111" s="38">
        <v>0.0</v>
      </c>
      <c r="BV111" s="38">
        <v>0.0</v>
      </c>
      <c r="BW111" s="38">
        <v>0.0</v>
      </c>
      <c r="BX111" s="38">
        <v>0.0</v>
      </c>
      <c r="BY111" s="38">
        <v>0.0</v>
      </c>
      <c r="BZ111" s="38">
        <v>0.0</v>
      </c>
      <c r="CA111" s="38">
        <v>0.0</v>
      </c>
      <c r="CB111" s="38">
        <v>0.0</v>
      </c>
      <c r="CC111" s="38">
        <v>0.0</v>
      </c>
      <c r="CD111" s="38">
        <v>0.0</v>
      </c>
      <c r="CE111" s="38">
        <v>0.0</v>
      </c>
      <c r="CF111" s="38">
        <v>0.0</v>
      </c>
      <c r="CG111" s="38">
        <v>0.0</v>
      </c>
      <c r="CH111" s="38">
        <v>0.0</v>
      </c>
      <c r="CI111" s="38">
        <v>0.0</v>
      </c>
      <c r="CJ111" s="38">
        <v>0.0</v>
      </c>
      <c r="CK111" s="38">
        <v>2.0</v>
      </c>
      <c r="CL111" s="38">
        <v>2.0</v>
      </c>
      <c r="CM111" s="38">
        <v>2.0</v>
      </c>
    </row>
    <row r="112">
      <c r="AV112" s="59" t="s">
        <v>261</v>
      </c>
      <c r="AW112" s="38">
        <v>0.0</v>
      </c>
      <c r="AX112" s="38">
        <v>0.0</v>
      </c>
      <c r="AY112" s="38">
        <v>0.0</v>
      </c>
      <c r="AZ112" s="38">
        <v>0.0</v>
      </c>
      <c r="BA112" s="38">
        <v>0.0</v>
      </c>
      <c r="BB112" s="38">
        <v>0.0</v>
      </c>
      <c r="BC112" s="38">
        <v>0.0</v>
      </c>
      <c r="BD112" s="38">
        <v>0.0</v>
      </c>
      <c r="BE112" s="38">
        <v>0.0</v>
      </c>
      <c r="BF112" s="38">
        <v>0.0</v>
      </c>
      <c r="BG112" s="38">
        <v>0.0</v>
      </c>
      <c r="BH112" s="38">
        <v>0.0</v>
      </c>
      <c r="BI112" s="38">
        <v>0.0</v>
      </c>
      <c r="BJ112" s="38">
        <v>0.0</v>
      </c>
      <c r="BK112" s="38">
        <v>0.0</v>
      </c>
      <c r="BL112" s="38">
        <v>0.0</v>
      </c>
      <c r="BM112" s="38">
        <v>0.0</v>
      </c>
      <c r="BN112" s="38">
        <v>0.0</v>
      </c>
      <c r="BO112" s="38">
        <v>0.0</v>
      </c>
      <c r="BP112" s="38">
        <v>0.0</v>
      </c>
      <c r="BQ112" s="38">
        <v>0.0</v>
      </c>
      <c r="BR112" s="38">
        <v>0.0</v>
      </c>
      <c r="BS112" s="38">
        <v>0.0</v>
      </c>
      <c r="BT112" s="38">
        <v>0.0</v>
      </c>
      <c r="BU112" s="38">
        <v>0.0</v>
      </c>
      <c r="BV112" s="38">
        <v>0.0</v>
      </c>
      <c r="BW112" s="38">
        <v>0.0</v>
      </c>
      <c r="BX112" s="38">
        <v>0.0</v>
      </c>
      <c r="BY112" s="38">
        <v>0.0</v>
      </c>
      <c r="BZ112" s="38">
        <v>0.0</v>
      </c>
      <c r="CA112" s="38">
        <v>0.0</v>
      </c>
      <c r="CB112" s="38">
        <v>0.0</v>
      </c>
      <c r="CC112" s="38">
        <v>0.0</v>
      </c>
      <c r="CD112" s="38">
        <v>1.0</v>
      </c>
      <c r="CE112" s="38">
        <v>1.0</v>
      </c>
      <c r="CF112" s="38">
        <v>1.0</v>
      </c>
      <c r="CG112" s="38">
        <v>1.0</v>
      </c>
      <c r="CH112" s="38">
        <v>1.0</v>
      </c>
      <c r="CI112" s="38">
        <v>1.0</v>
      </c>
      <c r="CJ112" s="38">
        <v>1.0</v>
      </c>
      <c r="CK112" s="38">
        <v>1.0</v>
      </c>
      <c r="CL112" s="38">
        <v>1.0</v>
      </c>
      <c r="CM112" s="38">
        <v>1.0</v>
      </c>
    </row>
    <row r="113">
      <c r="AV113" s="59" t="s">
        <v>262</v>
      </c>
      <c r="AW113" s="38">
        <v>0.0</v>
      </c>
      <c r="AX113" s="38">
        <v>0.0</v>
      </c>
      <c r="AY113" s="38">
        <v>0.0</v>
      </c>
      <c r="AZ113" s="38">
        <v>0.0</v>
      </c>
      <c r="BA113" s="38">
        <v>0.0</v>
      </c>
      <c r="BB113" s="38">
        <v>0.0</v>
      </c>
      <c r="BC113" s="38">
        <v>0.0</v>
      </c>
      <c r="BD113" s="38">
        <v>0.0</v>
      </c>
      <c r="BE113" s="38">
        <v>0.0</v>
      </c>
      <c r="BF113" s="38">
        <v>0.0</v>
      </c>
      <c r="BG113" s="38">
        <v>0.0</v>
      </c>
      <c r="BH113" s="38">
        <v>0.0</v>
      </c>
      <c r="BI113" s="38">
        <v>0.0</v>
      </c>
      <c r="BJ113" s="38">
        <v>0.0</v>
      </c>
      <c r="BK113" s="38">
        <v>0.0</v>
      </c>
      <c r="BL113" s="38">
        <v>0.0</v>
      </c>
      <c r="BM113" s="38">
        <v>0.0</v>
      </c>
      <c r="BN113" s="38">
        <v>0.0</v>
      </c>
      <c r="BO113" s="38">
        <v>0.0</v>
      </c>
      <c r="BP113" s="38">
        <v>0.0</v>
      </c>
      <c r="BQ113" s="38">
        <v>0.0</v>
      </c>
      <c r="BR113" s="38">
        <v>0.0</v>
      </c>
      <c r="BS113" s="38">
        <v>0.0</v>
      </c>
      <c r="BT113" s="38">
        <v>0.0</v>
      </c>
      <c r="BU113" s="38">
        <v>0.0</v>
      </c>
      <c r="BV113" s="38">
        <v>0.0</v>
      </c>
      <c r="BW113" s="38">
        <v>0.0</v>
      </c>
      <c r="BX113" s="38">
        <v>0.0</v>
      </c>
      <c r="BY113" s="38">
        <v>0.0</v>
      </c>
      <c r="BZ113" s="38">
        <v>0.0</v>
      </c>
      <c r="CA113" s="38">
        <v>0.0</v>
      </c>
      <c r="CB113" s="38">
        <v>0.0</v>
      </c>
      <c r="CC113" s="38">
        <v>0.0</v>
      </c>
      <c r="CD113" s="38">
        <v>0.0</v>
      </c>
      <c r="CE113" s="38">
        <v>0.0</v>
      </c>
      <c r="CF113" s="38">
        <v>0.0</v>
      </c>
      <c r="CG113" s="38">
        <v>0.0</v>
      </c>
      <c r="CH113" s="38">
        <v>0.0</v>
      </c>
      <c r="CI113" s="38">
        <v>0.0</v>
      </c>
      <c r="CJ113" s="38">
        <v>0.0</v>
      </c>
      <c r="CK113" s="38">
        <v>1.0</v>
      </c>
      <c r="CL113" s="38">
        <v>1.0</v>
      </c>
      <c r="CM113" s="38">
        <v>1.0</v>
      </c>
    </row>
    <row r="114">
      <c r="AV114" s="59" t="s">
        <v>263</v>
      </c>
      <c r="AW114" s="38">
        <v>0.0</v>
      </c>
      <c r="AX114" s="38">
        <v>0.0</v>
      </c>
      <c r="AY114" s="38">
        <v>0.0</v>
      </c>
      <c r="AZ114" s="38">
        <v>0.0</v>
      </c>
      <c r="BA114" s="38">
        <v>0.0</v>
      </c>
      <c r="BB114" s="38">
        <v>0.0</v>
      </c>
      <c r="BC114" s="38">
        <v>0.0</v>
      </c>
      <c r="BD114" s="38">
        <v>0.0</v>
      </c>
      <c r="BE114" s="38">
        <v>0.0</v>
      </c>
      <c r="BF114" s="38">
        <v>0.0</v>
      </c>
      <c r="BG114" s="38">
        <v>0.0</v>
      </c>
      <c r="BH114" s="38">
        <v>0.0</v>
      </c>
      <c r="BI114" s="38">
        <v>0.0</v>
      </c>
      <c r="BJ114" s="38">
        <v>0.0</v>
      </c>
      <c r="BK114" s="38">
        <v>0.0</v>
      </c>
      <c r="BL114" s="38">
        <v>0.0</v>
      </c>
      <c r="BM114" s="38">
        <v>0.0</v>
      </c>
      <c r="BN114" s="38">
        <v>0.0</v>
      </c>
      <c r="BO114" s="38">
        <v>0.0</v>
      </c>
      <c r="BP114" s="38">
        <v>0.0</v>
      </c>
      <c r="BQ114" s="38">
        <v>0.0</v>
      </c>
      <c r="BR114" s="38">
        <v>0.0</v>
      </c>
      <c r="BS114" s="38">
        <v>0.0</v>
      </c>
      <c r="BT114" s="38">
        <v>0.0</v>
      </c>
      <c r="BU114" s="38">
        <v>0.0</v>
      </c>
      <c r="BV114" s="38">
        <v>0.0</v>
      </c>
      <c r="BW114" s="38">
        <v>0.0</v>
      </c>
      <c r="BX114" s="38">
        <v>0.0</v>
      </c>
      <c r="BY114" s="38">
        <v>0.0</v>
      </c>
      <c r="BZ114" s="38">
        <v>0.0</v>
      </c>
      <c r="CA114" s="38">
        <v>0.0</v>
      </c>
      <c r="CB114" s="38">
        <v>0.0</v>
      </c>
      <c r="CC114" s="38">
        <v>0.0</v>
      </c>
      <c r="CD114" s="38">
        <v>0.0</v>
      </c>
      <c r="CE114" s="38">
        <v>0.0</v>
      </c>
      <c r="CF114" s="38">
        <v>0.0</v>
      </c>
      <c r="CG114" s="38">
        <v>0.0</v>
      </c>
      <c r="CH114" s="38">
        <v>0.0</v>
      </c>
      <c r="CI114" s="38">
        <v>0.0</v>
      </c>
      <c r="CJ114" s="38">
        <v>0.0</v>
      </c>
      <c r="CK114" s="38">
        <v>0.0</v>
      </c>
      <c r="CL114" s="38">
        <v>1.0</v>
      </c>
      <c r="CM114" s="38">
        <v>1.0</v>
      </c>
    </row>
    <row r="115">
      <c r="AV115" s="59" t="s">
        <v>264</v>
      </c>
      <c r="AW115" s="38">
        <v>0.0</v>
      </c>
      <c r="AX115" s="38">
        <v>0.0</v>
      </c>
      <c r="AY115" s="38">
        <v>0.0</v>
      </c>
      <c r="AZ115" s="38">
        <v>0.0</v>
      </c>
      <c r="BA115" s="38">
        <v>0.0</v>
      </c>
      <c r="BB115" s="38">
        <v>0.0</v>
      </c>
      <c r="BC115" s="38">
        <v>0.0</v>
      </c>
      <c r="BD115" s="38">
        <v>0.0</v>
      </c>
      <c r="BE115" s="38">
        <v>0.0</v>
      </c>
      <c r="BF115" s="38">
        <v>0.0</v>
      </c>
      <c r="BG115" s="38">
        <v>0.0</v>
      </c>
      <c r="BH115" s="38">
        <v>0.0</v>
      </c>
      <c r="BI115" s="38">
        <v>0.0</v>
      </c>
      <c r="BJ115" s="38">
        <v>0.0</v>
      </c>
      <c r="BK115" s="38">
        <v>0.0</v>
      </c>
      <c r="BL115" s="38">
        <v>0.0</v>
      </c>
      <c r="BM115" s="38">
        <v>0.0</v>
      </c>
      <c r="BN115" s="38">
        <v>0.0</v>
      </c>
      <c r="BO115" s="38">
        <v>0.0</v>
      </c>
      <c r="BP115" s="38">
        <v>0.0</v>
      </c>
      <c r="BQ115" s="38">
        <v>0.0</v>
      </c>
      <c r="BR115" s="38">
        <v>0.0</v>
      </c>
      <c r="BS115" s="38">
        <v>0.0</v>
      </c>
      <c r="BT115" s="38">
        <v>0.0</v>
      </c>
      <c r="BU115" s="38">
        <v>0.0</v>
      </c>
      <c r="BV115" s="38">
        <v>0.0</v>
      </c>
      <c r="BW115" s="38">
        <v>0.0</v>
      </c>
      <c r="BX115" s="38">
        <v>0.0</v>
      </c>
      <c r="BY115" s="38">
        <v>0.0</v>
      </c>
      <c r="BZ115" s="38">
        <v>0.0</v>
      </c>
      <c r="CA115" s="38">
        <v>0.0</v>
      </c>
      <c r="CB115" s="38">
        <v>0.0</v>
      </c>
      <c r="CC115" s="38">
        <v>0.0</v>
      </c>
      <c r="CD115" s="38">
        <v>0.0</v>
      </c>
      <c r="CE115" s="38">
        <v>0.0</v>
      </c>
      <c r="CF115" s="38">
        <v>0.0</v>
      </c>
      <c r="CG115" s="38">
        <v>0.0</v>
      </c>
      <c r="CH115" s="38">
        <v>0.0</v>
      </c>
      <c r="CI115" s="38">
        <v>0.0</v>
      </c>
      <c r="CJ115" s="38">
        <v>1.0</v>
      </c>
      <c r="CK115" s="38">
        <v>1.0</v>
      </c>
      <c r="CL115" s="38">
        <v>1.0</v>
      </c>
      <c r="CM115" s="38">
        <v>1.0</v>
      </c>
    </row>
    <row r="116">
      <c r="AV116" s="59" t="s">
        <v>265</v>
      </c>
      <c r="AW116" s="38">
        <v>0.0</v>
      </c>
      <c r="AX116" s="38">
        <v>0.0</v>
      </c>
      <c r="AY116" s="38">
        <v>0.0</v>
      </c>
      <c r="AZ116" s="38">
        <v>0.0</v>
      </c>
      <c r="BA116" s="38">
        <v>0.0</v>
      </c>
      <c r="BB116" s="38">
        <v>1.0</v>
      </c>
      <c r="BC116" s="38">
        <v>1.0</v>
      </c>
      <c r="BD116" s="38">
        <v>1.0</v>
      </c>
      <c r="BE116" s="38">
        <v>1.0</v>
      </c>
      <c r="BF116" s="38">
        <v>1.0</v>
      </c>
      <c r="BG116" s="38">
        <v>1.0</v>
      </c>
      <c r="BH116" s="38">
        <v>1.0</v>
      </c>
      <c r="BI116" s="38">
        <v>1.0</v>
      </c>
      <c r="BJ116" s="38">
        <v>1.0</v>
      </c>
      <c r="BK116" s="38">
        <v>1.0</v>
      </c>
      <c r="BL116" s="38">
        <v>1.0</v>
      </c>
      <c r="BM116" s="38">
        <v>1.0</v>
      </c>
      <c r="BN116" s="38">
        <v>1.0</v>
      </c>
      <c r="BO116" s="38">
        <v>1.0</v>
      </c>
      <c r="BP116" s="38">
        <v>1.0</v>
      </c>
      <c r="BQ116" s="38">
        <v>1.0</v>
      </c>
      <c r="BR116" s="38">
        <v>1.0</v>
      </c>
      <c r="BS116" s="38">
        <v>1.0</v>
      </c>
      <c r="BT116" s="38">
        <v>1.0</v>
      </c>
      <c r="BU116" s="38">
        <v>1.0</v>
      </c>
      <c r="BV116" s="38">
        <v>1.0</v>
      </c>
      <c r="BW116" s="38">
        <v>1.0</v>
      </c>
      <c r="BX116" s="38">
        <v>1.0</v>
      </c>
      <c r="BY116" s="38">
        <v>1.0</v>
      </c>
      <c r="BZ116" s="38">
        <v>1.0</v>
      </c>
      <c r="CA116" s="38">
        <v>1.0</v>
      </c>
      <c r="CB116" s="38">
        <v>1.0</v>
      </c>
      <c r="CC116" s="38">
        <v>1.0</v>
      </c>
      <c r="CD116" s="38">
        <v>1.0</v>
      </c>
      <c r="CE116" s="38">
        <v>1.0</v>
      </c>
      <c r="CF116" s="38">
        <v>1.0</v>
      </c>
      <c r="CG116" s="38">
        <v>1.0</v>
      </c>
      <c r="CH116" s="38">
        <v>1.0</v>
      </c>
      <c r="CI116" s="38">
        <v>1.0</v>
      </c>
      <c r="CJ116" s="38">
        <v>1.0</v>
      </c>
      <c r="CK116" s="38">
        <v>1.0</v>
      </c>
      <c r="CL116" s="38">
        <v>1.0</v>
      </c>
      <c r="CM116" s="38">
        <v>1.0</v>
      </c>
    </row>
    <row r="117">
      <c r="AV117" s="59" t="s">
        <v>266</v>
      </c>
      <c r="AW117" s="38">
        <v>0.0</v>
      </c>
      <c r="AX117" s="38">
        <v>0.0</v>
      </c>
      <c r="AY117" s="38">
        <v>0.0</v>
      </c>
      <c r="AZ117" s="38">
        <v>0.0</v>
      </c>
      <c r="BA117" s="38">
        <v>0.0</v>
      </c>
      <c r="BB117" s="38">
        <v>0.0</v>
      </c>
      <c r="BC117" s="38">
        <v>0.0</v>
      </c>
      <c r="BD117" s="38">
        <v>0.0</v>
      </c>
      <c r="BE117" s="38">
        <v>0.0</v>
      </c>
      <c r="BF117" s="38">
        <v>0.0</v>
      </c>
      <c r="BG117" s="38">
        <v>0.0</v>
      </c>
      <c r="BH117" s="38">
        <v>0.0</v>
      </c>
      <c r="BI117" s="38">
        <v>0.0</v>
      </c>
      <c r="BJ117" s="38">
        <v>0.0</v>
      </c>
      <c r="BK117" s="38">
        <v>0.0</v>
      </c>
      <c r="BL117" s="38">
        <v>0.0</v>
      </c>
      <c r="BM117" s="38">
        <v>0.0</v>
      </c>
      <c r="BN117" s="38">
        <v>0.0</v>
      </c>
      <c r="BO117" s="38">
        <v>0.0</v>
      </c>
      <c r="BP117" s="38">
        <v>0.0</v>
      </c>
      <c r="BQ117" s="38">
        <v>0.0</v>
      </c>
      <c r="BR117" s="38">
        <v>0.0</v>
      </c>
      <c r="BS117" s="38">
        <v>0.0</v>
      </c>
      <c r="BT117" s="38">
        <v>0.0</v>
      </c>
      <c r="BU117" s="38">
        <v>0.0</v>
      </c>
      <c r="BV117" s="38">
        <v>0.0</v>
      </c>
      <c r="BW117" s="38">
        <v>0.0</v>
      </c>
      <c r="BX117" s="38">
        <v>0.0</v>
      </c>
      <c r="BY117" s="38">
        <v>0.0</v>
      </c>
      <c r="BZ117" s="38">
        <v>0.0</v>
      </c>
      <c r="CA117" s="38">
        <v>0.0</v>
      </c>
      <c r="CB117" s="38">
        <v>0.0</v>
      </c>
      <c r="CC117" s="38">
        <v>0.0</v>
      </c>
      <c r="CD117" s="38">
        <v>0.0</v>
      </c>
      <c r="CE117" s="38">
        <v>0.0</v>
      </c>
      <c r="CF117" s="38">
        <v>0.0</v>
      </c>
      <c r="CG117" s="38">
        <v>0.0</v>
      </c>
      <c r="CH117" s="38">
        <v>0.0</v>
      </c>
      <c r="CI117" s="38">
        <v>0.0</v>
      </c>
      <c r="CJ117" s="38">
        <v>0.0</v>
      </c>
      <c r="CK117" s="38">
        <v>0.0</v>
      </c>
      <c r="CL117" s="38">
        <v>1.0</v>
      </c>
      <c r="CM117" s="38">
        <v>1.0</v>
      </c>
    </row>
    <row r="118">
      <c r="AV118" s="59" t="s">
        <v>267</v>
      </c>
      <c r="AW118" s="38">
        <v>0.0</v>
      </c>
      <c r="AX118" s="38">
        <v>0.0</v>
      </c>
      <c r="AY118" s="38">
        <v>0.0</v>
      </c>
      <c r="AZ118" s="38">
        <v>0.0</v>
      </c>
      <c r="BA118" s="38">
        <v>0.0</v>
      </c>
      <c r="BB118" s="38">
        <v>0.0</v>
      </c>
      <c r="BC118" s="38">
        <v>0.0</v>
      </c>
      <c r="BD118" s="38">
        <v>0.0</v>
      </c>
      <c r="BE118" s="38">
        <v>0.0</v>
      </c>
      <c r="BF118" s="38">
        <v>0.0</v>
      </c>
      <c r="BG118" s="38">
        <v>0.0</v>
      </c>
      <c r="BH118" s="38">
        <v>0.0</v>
      </c>
      <c r="BI118" s="38">
        <v>0.0</v>
      </c>
      <c r="BJ118" s="38">
        <v>0.0</v>
      </c>
      <c r="BK118" s="38">
        <v>0.0</v>
      </c>
      <c r="BL118" s="38">
        <v>0.0</v>
      </c>
      <c r="BM118" s="38">
        <v>0.0</v>
      </c>
      <c r="BN118" s="38">
        <v>0.0</v>
      </c>
      <c r="BO118" s="38">
        <v>0.0</v>
      </c>
      <c r="BP118" s="38">
        <v>0.0</v>
      </c>
      <c r="BQ118" s="38">
        <v>0.0</v>
      </c>
      <c r="BR118" s="38">
        <v>0.0</v>
      </c>
      <c r="BS118" s="38">
        <v>0.0</v>
      </c>
      <c r="BT118" s="38">
        <v>0.0</v>
      </c>
      <c r="BU118" s="38">
        <v>0.0</v>
      </c>
      <c r="BV118" s="38">
        <v>0.0</v>
      </c>
      <c r="BW118" s="38">
        <v>0.0</v>
      </c>
      <c r="BX118" s="38">
        <v>0.0</v>
      </c>
      <c r="BY118" s="38">
        <v>0.0</v>
      </c>
      <c r="BZ118" s="38">
        <v>0.0</v>
      </c>
      <c r="CA118" s="38">
        <v>0.0</v>
      </c>
      <c r="CB118" s="38">
        <v>0.0</v>
      </c>
      <c r="CC118" s="38">
        <v>0.0</v>
      </c>
      <c r="CD118" s="38">
        <v>0.0</v>
      </c>
      <c r="CE118" s="38">
        <v>0.0</v>
      </c>
      <c r="CF118" s="38">
        <v>0.0</v>
      </c>
      <c r="CG118" s="38">
        <v>0.0</v>
      </c>
      <c r="CH118" s="38">
        <v>0.0</v>
      </c>
      <c r="CI118" s="38">
        <v>0.0</v>
      </c>
      <c r="CJ118" s="38">
        <v>1.0</v>
      </c>
      <c r="CK118" s="38">
        <v>1.0</v>
      </c>
      <c r="CL118" s="38">
        <v>1.0</v>
      </c>
      <c r="CM118" s="38">
        <v>1.0</v>
      </c>
    </row>
    <row r="119">
      <c r="AV119" s="59" t="s">
        <v>268</v>
      </c>
      <c r="AW119" s="38">
        <v>0.0</v>
      </c>
      <c r="AX119" s="38">
        <v>0.0</v>
      </c>
      <c r="AY119" s="38">
        <v>0.0</v>
      </c>
      <c r="AZ119" s="38">
        <v>0.0</v>
      </c>
      <c r="BA119" s="38">
        <v>0.0</v>
      </c>
      <c r="BB119" s="38">
        <v>0.0</v>
      </c>
      <c r="BC119" s="38">
        <v>0.0</v>
      </c>
      <c r="BD119" s="38">
        <v>0.0</v>
      </c>
      <c r="BE119" s="38">
        <v>0.0</v>
      </c>
      <c r="BF119" s="38">
        <v>0.0</v>
      </c>
      <c r="BG119" s="38">
        <v>0.0</v>
      </c>
      <c r="BH119" s="38">
        <v>0.0</v>
      </c>
      <c r="BI119" s="38">
        <v>0.0</v>
      </c>
      <c r="BJ119" s="38">
        <v>0.0</v>
      </c>
      <c r="BK119" s="38">
        <v>0.0</v>
      </c>
      <c r="BL119" s="38">
        <v>0.0</v>
      </c>
      <c r="BM119" s="38">
        <v>0.0</v>
      </c>
      <c r="BN119" s="38">
        <v>0.0</v>
      </c>
      <c r="BO119" s="38">
        <v>0.0</v>
      </c>
      <c r="BP119" s="38">
        <v>0.0</v>
      </c>
      <c r="BQ119" s="38">
        <v>0.0</v>
      </c>
      <c r="BR119" s="38">
        <v>0.0</v>
      </c>
      <c r="BS119" s="38">
        <v>0.0</v>
      </c>
      <c r="BT119" s="38">
        <v>0.0</v>
      </c>
      <c r="BU119" s="38">
        <v>0.0</v>
      </c>
      <c r="BV119" s="38">
        <v>0.0</v>
      </c>
      <c r="BW119" s="38">
        <v>0.0</v>
      </c>
      <c r="BX119" s="38">
        <v>0.0</v>
      </c>
      <c r="BY119" s="38">
        <v>0.0</v>
      </c>
      <c r="BZ119" s="38">
        <v>0.0</v>
      </c>
      <c r="CA119" s="38">
        <v>0.0</v>
      </c>
      <c r="CB119" s="38">
        <v>0.0</v>
      </c>
      <c r="CC119" s="38">
        <v>0.0</v>
      </c>
      <c r="CD119" s="38">
        <v>0.0</v>
      </c>
      <c r="CE119" s="38">
        <v>0.0</v>
      </c>
      <c r="CF119" s="38">
        <v>0.0</v>
      </c>
      <c r="CG119" s="38">
        <v>0.0</v>
      </c>
      <c r="CH119" s="38">
        <v>0.0</v>
      </c>
      <c r="CI119" s="38">
        <v>0.0</v>
      </c>
      <c r="CJ119" s="38">
        <v>0.0</v>
      </c>
      <c r="CK119" s="38">
        <v>0.0</v>
      </c>
      <c r="CL119" s="38">
        <v>0.0</v>
      </c>
      <c r="CM119" s="38">
        <v>1.0</v>
      </c>
    </row>
    <row r="120">
      <c r="AV120" s="59" t="s">
        <v>269</v>
      </c>
      <c r="AW120" s="38">
        <v>0.0</v>
      </c>
      <c r="AX120" s="38">
        <v>0.0</v>
      </c>
      <c r="AY120" s="38">
        <v>0.0</v>
      </c>
      <c r="AZ120" s="38">
        <v>0.0</v>
      </c>
      <c r="BA120" s="38">
        <v>0.0</v>
      </c>
      <c r="BB120" s="38">
        <v>0.0</v>
      </c>
      <c r="BC120" s="38">
        <v>0.0</v>
      </c>
      <c r="BD120" s="38">
        <v>0.0</v>
      </c>
      <c r="BE120" s="38">
        <v>0.0</v>
      </c>
      <c r="BF120" s="38">
        <v>0.0</v>
      </c>
      <c r="BG120" s="38">
        <v>0.0</v>
      </c>
      <c r="BH120" s="38">
        <v>0.0</v>
      </c>
      <c r="BI120" s="38">
        <v>0.0</v>
      </c>
      <c r="BJ120" s="38">
        <v>0.0</v>
      </c>
      <c r="BK120" s="38">
        <v>0.0</v>
      </c>
      <c r="BL120" s="38">
        <v>0.0</v>
      </c>
      <c r="BM120" s="38">
        <v>0.0</v>
      </c>
      <c r="BN120" s="38">
        <v>0.0</v>
      </c>
      <c r="BO120" s="38">
        <v>0.0</v>
      </c>
      <c r="BP120" s="38">
        <v>0.0</v>
      </c>
      <c r="BQ120" s="38">
        <v>0.0</v>
      </c>
      <c r="BR120" s="38">
        <v>0.0</v>
      </c>
      <c r="BS120" s="38">
        <v>0.0</v>
      </c>
      <c r="BT120" s="38">
        <v>0.0</v>
      </c>
      <c r="BU120" s="38">
        <v>0.0</v>
      </c>
      <c r="BV120" s="38">
        <v>0.0</v>
      </c>
      <c r="BW120" s="38">
        <v>0.0</v>
      </c>
      <c r="BX120" s="38">
        <v>0.0</v>
      </c>
      <c r="BY120" s="38">
        <v>0.0</v>
      </c>
      <c r="BZ120" s="38">
        <v>0.0</v>
      </c>
      <c r="CA120" s="38">
        <v>0.0</v>
      </c>
      <c r="CB120" s="38">
        <v>0.0</v>
      </c>
      <c r="CC120" s="38">
        <v>0.0</v>
      </c>
      <c r="CD120" s="38">
        <v>0.0</v>
      </c>
      <c r="CE120" s="38">
        <v>0.0</v>
      </c>
      <c r="CF120" s="38">
        <v>0.0</v>
      </c>
      <c r="CG120" s="38">
        <v>0.0</v>
      </c>
      <c r="CH120" s="38">
        <v>0.0</v>
      </c>
      <c r="CI120" s="38">
        <v>0.0</v>
      </c>
      <c r="CJ120" s="38">
        <v>0.0</v>
      </c>
      <c r="CK120" s="38">
        <v>0.0</v>
      </c>
      <c r="CL120" s="38">
        <v>0.0</v>
      </c>
      <c r="CM120" s="38">
        <v>1.0</v>
      </c>
    </row>
    <row r="121">
      <c r="AV121" s="59" t="s">
        <v>270</v>
      </c>
      <c r="AW121" s="38">
        <v>0.0</v>
      </c>
      <c r="AX121" s="38">
        <v>0.0</v>
      </c>
      <c r="AY121" s="38">
        <v>0.0</v>
      </c>
      <c r="AZ121" s="38">
        <v>0.0</v>
      </c>
      <c r="BA121" s="38">
        <v>0.0</v>
      </c>
      <c r="BB121" s="38">
        <v>0.0</v>
      </c>
      <c r="BC121" s="38">
        <v>0.0</v>
      </c>
      <c r="BD121" s="38">
        <v>0.0</v>
      </c>
      <c r="BE121" s="38">
        <v>0.0</v>
      </c>
      <c r="BF121" s="38">
        <v>0.0</v>
      </c>
      <c r="BG121" s="38">
        <v>0.0</v>
      </c>
      <c r="BH121" s="38">
        <v>0.0</v>
      </c>
      <c r="BI121" s="38">
        <v>0.0</v>
      </c>
      <c r="BJ121" s="38">
        <v>0.0</v>
      </c>
      <c r="BK121" s="38">
        <v>0.0</v>
      </c>
      <c r="BL121" s="38">
        <v>0.0</v>
      </c>
      <c r="BM121" s="38">
        <v>0.0</v>
      </c>
      <c r="BN121" s="38">
        <v>0.0</v>
      </c>
      <c r="BO121" s="38">
        <v>0.0</v>
      </c>
      <c r="BP121" s="38">
        <v>0.0</v>
      </c>
      <c r="BQ121" s="38">
        <v>0.0</v>
      </c>
      <c r="BR121" s="38">
        <v>0.0</v>
      </c>
      <c r="BS121" s="38">
        <v>0.0</v>
      </c>
      <c r="BT121" s="38">
        <v>0.0</v>
      </c>
      <c r="BU121" s="38">
        <v>0.0</v>
      </c>
      <c r="BV121" s="38">
        <v>0.0</v>
      </c>
      <c r="BW121" s="38">
        <v>0.0</v>
      </c>
      <c r="BX121" s="38">
        <v>0.0</v>
      </c>
      <c r="BY121" s="38">
        <v>0.0</v>
      </c>
      <c r="BZ121" s="38">
        <v>0.0</v>
      </c>
      <c r="CA121" s="38">
        <v>0.0</v>
      </c>
      <c r="CB121" s="38">
        <v>0.0</v>
      </c>
      <c r="CC121" s="38">
        <v>0.0</v>
      </c>
      <c r="CD121" s="38">
        <v>0.0</v>
      </c>
      <c r="CE121" s="38">
        <v>0.0</v>
      </c>
      <c r="CF121" s="38">
        <v>0.0</v>
      </c>
      <c r="CG121" s="38">
        <v>0.0</v>
      </c>
      <c r="CH121" s="38">
        <v>0.0</v>
      </c>
      <c r="CI121" s="38">
        <v>0.0</v>
      </c>
      <c r="CJ121" s="38">
        <v>0.0</v>
      </c>
      <c r="CK121" s="38">
        <v>0.0</v>
      </c>
      <c r="CL121" s="38">
        <v>1.0</v>
      </c>
      <c r="CM121" s="38">
        <v>1.0</v>
      </c>
    </row>
    <row r="122">
      <c r="AV122" s="59" t="s">
        <v>271</v>
      </c>
      <c r="AW122" s="38">
        <v>0.0</v>
      </c>
      <c r="AX122" s="38">
        <v>0.0</v>
      </c>
      <c r="AY122" s="38">
        <v>0.0</v>
      </c>
      <c r="AZ122" s="38">
        <v>0.0</v>
      </c>
      <c r="BA122" s="38">
        <v>0.0</v>
      </c>
      <c r="BB122" s="38">
        <v>0.0</v>
      </c>
      <c r="BC122" s="38">
        <v>0.0</v>
      </c>
      <c r="BD122" s="38">
        <v>0.0</v>
      </c>
      <c r="BE122" s="38">
        <v>0.0</v>
      </c>
      <c r="BF122" s="38">
        <v>0.0</v>
      </c>
      <c r="BG122" s="38">
        <v>0.0</v>
      </c>
      <c r="BH122" s="38">
        <v>0.0</v>
      </c>
      <c r="BI122" s="38">
        <v>0.0</v>
      </c>
      <c r="BJ122" s="38">
        <v>0.0</v>
      </c>
      <c r="BK122" s="38">
        <v>0.0</v>
      </c>
      <c r="BL122" s="38">
        <v>0.0</v>
      </c>
      <c r="BM122" s="38">
        <v>0.0</v>
      </c>
      <c r="BN122" s="38">
        <v>0.0</v>
      </c>
      <c r="BO122" s="38">
        <v>0.0</v>
      </c>
      <c r="BP122" s="38">
        <v>0.0</v>
      </c>
      <c r="BQ122" s="38">
        <v>0.0</v>
      </c>
      <c r="BR122" s="38">
        <v>0.0</v>
      </c>
      <c r="BS122" s="38">
        <v>0.0</v>
      </c>
      <c r="BT122" s="38">
        <v>0.0</v>
      </c>
      <c r="BU122" s="38">
        <v>0.0</v>
      </c>
      <c r="BV122" s="38">
        <v>0.0</v>
      </c>
      <c r="BW122" s="38">
        <v>0.0</v>
      </c>
      <c r="BX122" s="38">
        <v>0.0</v>
      </c>
      <c r="BY122" s="38">
        <v>0.0</v>
      </c>
      <c r="BZ122" s="38">
        <v>0.0</v>
      </c>
      <c r="CA122" s="38">
        <v>0.0</v>
      </c>
      <c r="CB122" s="38">
        <v>0.0</v>
      </c>
      <c r="CC122" s="38">
        <v>0.0</v>
      </c>
      <c r="CD122" s="38">
        <v>0.0</v>
      </c>
      <c r="CE122" s="38">
        <v>0.0</v>
      </c>
      <c r="CF122" s="38">
        <v>0.0</v>
      </c>
      <c r="CG122" s="38">
        <v>0.0</v>
      </c>
      <c r="CH122" s="38">
        <v>0.0</v>
      </c>
      <c r="CI122" s="38">
        <v>0.0</v>
      </c>
      <c r="CJ122" s="38">
        <v>0.0</v>
      </c>
      <c r="CK122" s="38">
        <v>1.0</v>
      </c>
      <c r="CL122" s="38">
        <v>1.0</v>
      </c>
      <c r="CM122" s="38">
        <v>1.0</v>
      </c>
    </row>
    <row r="123">
      <c r="AV123" s="59" t="s">
        <v>272</v>
      </c>
      <c r="AW123" s="38">
        <v>0.0</v>
      </c>
      <c r="AX123" s="38">
        <v>0.0</v>
      </c>
      <c r="AY123" s="38">
        <v>0.0</v>
      </c>
      <c r="AZ123" s="38">
        <v>0.0</v>
      </c>
      <c r="BA123" s="38">
        <v>0.0</v>
      </c>
      <c r="BB123" s="38">
        <v>0.0</v>
      </c>
      <c r="BC123" s="38">
        <v>0.0</v>
      </c>
      <c r="BD123" s="38">
        <v>0.0</v>
      </c>
      <c r="BE123" s="38">
        <v>0.0</v>
      </c>
      <c r="BF123" s="38">
        <v>0.0</v>
      </c>
      <c r="BG123" s="38">
        <v>0.0</v>
      </c>
      <c r="BH123" s="38">
        <v>0.0</v>
      </c>
      <c r="BI123" s="38">
        <v>0.0</v>
      </c>
      <c r="BJ123" s="38">
        <v>0.0</v>
      </c>
      <c r="BK123" s="38">
        <v>0.0</v>
      </c>
      <c r="BL123" s="38">
        <v>0.0</v>
      </c>
      <c r="BM123" s="38">
        <v>0.0</v>
      </c>
      <c r="BN123" s="38">
        <v>0.0</v>
      </c>
      <c r="BO123" s="38">
        <v>0.0</v>
      </c>
      <c r="BP123" s="38">
        <v>0.0</v>
      </c>
      <c r="BQ123" s="38">
        <v>0.0</v>
      </c>
      <c r="BR123" s="38">
        <v>0.0</v>
      </c>
      <c r="BS123" s="38">
        <v>0.0</v>
      </c>
      <c r="BT123" s="38">
        <v>0.0</v>
      </c>
      <c r="BU123" s="38">
        <v>0.0</v>
      </c>
      <c r="BV123" s="38">
        <v>0.0</v>
      </c>
      <c r="BW123" s="38">
        <v>0.0</v>
      </c>
      <c r="BX123" s="38">
        <v>0.0</v>
      </c>
      <c r="BY123" s="38">
        <v>0.0</v>
      </c>
      <c r="BZ123" s="38">
        <v>0.0</v>
      </c>
      <c r="CA123" s="38">
        <v>0.0</v>
      </c>
      <c r="CB123" s="38">
        <v>0.0</v>
      </c>
      <c r="CC123" s="38">
        <v>0.0</v>
      </c>
      <c r="CD123" s="38">
        <v>0.0</v>
      </c>
      <c r="CE123" s="38">
        <v>0.0</v>
      </c>
      <c r="CF123" s="38">
        <v>0.0</v>
      </c>
      <c r="CG123" s="38">
        <v>0.0</v>
      </c>
      <c r="CH123" s="38">
        <v>0.0</v>
      </c>
      <c r="CI123" s="38">
        <v>0.0</v>
      </c>
      <c r="CJ123" s="38">
        <v>0.0</v>
      </c>
      <c r="CK123" s="38">
        <v>0.0</v>
      </c>
      <c r="CL123" s="38">
        <v>0.0</v>
      </c>
      <c r="CM123" s="38">
        <v>1.0</v>
      </c>
    </row>
    <row r="124">
      <c r="AV124" s="59" t="s">
        <v>273</v>
      </c>
      <c r="AW124" s="38">
        <v>0.0</v>
      </c>
      <c r="AX124" s="38">
        <v>0.0</v>
      </c>
      <c r="AY124" s="38">
        <v>0.0</v>
      </c>
      <c r="AZ124" s="38">
        <v>0.0</v>
      </c>
      <c r="BA124" s="38">
        <v>0.0</v>
      </c>
      <c r="BB124" s="38">
        <v>0.0</v>
      </c>
      <c r="BC124" s="38">
        <v>0.0</v>
      </c>
      <c r="BD124" s="38">
        <v>0.0</v>
      </c>
      <c r="BE124" s="38">
        <v>0.0</v>
      </c>
      <c r="BF124" s="38">
        <v>0.0</v>
      </c>
      <c r="BG124" s="38">
        <v>0.0</v>
      </c>
      <c r="BH124" s="38">
        <v>0.0</v>
      </c>
      <c r="BI124" s="38">
        <v>0.0</v>
      </c>
      <c r="BJ124" s="38">
        <v>0.0</v>
      </c>
      <c r="BK124" s="38">
        <v>0.0</v>
      </c>
      <c r="BL124" s="38">
        <v>0.0</v>
      </c>
      <c r="BM124" s="38">
        <v>0.0</v>
      </c>
      <c r="BN124" s="38">
        <v>0.0</v>
      </c>
      <c r="BO124" s="38">
        <v>0.0</v>
      </c>
      <c r="BP124" s="38">
        <v>0.0</v>
      </c>
      <c r="BQ124" s="38">
        <v>0.0</v>
      </c>
      <c r="BR124" s="38">
        <v>0.0</v>
      </c>
      <c r="BS124" s="38">
        <v>0.0</v>
      </c>
      <c r="BT124" s="38">
        <v>0.0</v>
      </c>
      <c r="BU124" s="38">
        <v>0.0</v>
      </c>
      <c r="BV124" s="38">
        <v>0.0</v>
      </c>
      <c r="BW124" s="38">
        <v>0.0</v>
      </c>
      <c r="BX124" s="38">
        <v>0.0</v>
      </c>
      <c r="BY124" s="38">
        <v>0.0</v>
      </c>
      <c r="BZ124" s="38">
        <v>0.0</v>
      </c>
      <c r="CA124" s="38">
        <v>0.0</v>
      </c>
      <c r="CB124" s="38">
        <v>0.0</v>
      </c>
      <c r="CC124" s="38">
        <v>0.0</v>
      </c>
      <c r="CD124" s="38">
        <v>0.0</v>
      </c>
      <c r="CE124" s="38">
        <v>0.0</v>
      </c>
      <c r="CF124" s="38">
        <v>0.0</v>
      </c>
      <c r="CG124" s="38">
        <v>0.0</v>
      </c>
      <c r="CH124" s="38">
        <v>1.0</v>
      </c>
      <c r="CI124" s="38">
        <v>1.0</v>
      </c>
      <c r="CJ124" s="38">
        <v>1.0</v>
      </c>
      <c r="CK124" s="38">
        <v>1.0</v>
      </c>
      <c r="CL124" s="38">
        <v>1.0</v>
      </c>
      <c r="CM124" s="38">
        <v>1.0</v>
      </c>
    </row>
    <row r="125">
      <c r="AV125" s="59" t="s">
        <v>274</v>
      </c>
      <c r="AW125" s="38">
        <v>0.0</v>
      </c>
      <c r="AX125" s="38">
        <v>0.0</v>
      </c>
      <c r="AY125" s="38">
        <v>0.0</v>
      </c>
      <c r="AZ125" s="38">
        <v>0.0</v>
      </c>
      <c r="BA125" s="38">
        <v>0.0</v>
      </c>
      <c r="BB125" s="38">
        <v>0.0</v>
      </c>
      <c r="BC125" s="38">
        <v>0.0</v>
      </c>
      <c r="BD125" s="38">
        <v>0.0</v>
      </c>
      <c r="BE125" s="38">
        <v>0.0</v>
      </c>
      <c r="BF125" s="38">
        <v>0.0</v>
      </c>
      <c r="BG125" s="38">
        <v>0.0</v>
      </c>
      <c r="BH125" s="38">
        <v>0.0</v>
      </c>
      <c r="BI125" s="38">
        <v>0.0</v>
      </c>
      <c r="BJ125" s="38">
        <v>0.0</v>
      </c>
      <c r="BK125" s="38">
        <v>0.0</v>
      </c>
      <c r="BL125" s="38">
        <v>0.0</v>
      </c>
      <c r="BM125" s="38">
        <v>0.0</v>
      </c>
      <c r="BN125" s="38">
        <v>0.0</v>
      </c>
      <c r="BO125" s="38">
        <v>0.0</v>
      </c>
      <c r="BP125" s="38">
        <v>0.0</v>
      </c>
      <c r="BQ125" s="38">
        <v>0.0</v>
      </c>
      <c r="BR125" s="38">
        <v>0.0</v>
      </c>
      <c r="BS125" s="38">
        <v>0.0</v>
      </c>
      <c r="BT125" s="38">
        <v>0.0</v>
      </c>
      <c r="BU125" s="38">
        <v>0.0</v>
      </c>
      <c r="BV125" s="38">
        <v>0.0</v>
      </c>
      <c r="BW125" s="38">
        <v>0.0</v>
      </c>
      <c r="BX125" s="38">
        <v>0.0</v>
      </c>
      <c r="BY125" s="38">
        <v>0.0</v>
      </c>
      <c r="BZ125" s="38">
        <v>0.0</v>
      </c>
      <c r="CA125" s="38">
        <v>0.0</v>
      </c>
      <c r="CB125" s="38">
        <v>0.0</v>
      </c>
      <c r="CC125" s="38">
        <v>0.0</v>
      </c>
      <c r="CD125" s="38">
        <v>0.0</v>
      </c>
      <c r="CE125" s="38">
        <v>0.0</v>
      </c>
      <c r="CF125" s="38">
        <v>0.0</v>
      </c>
      <c r="CG125" s="38">
        <v>0.0</v>
      </c>
      <c r="CH125" s="38">
        <v>0.0</v>
      </c>
      <c r="CI125" s="38">
        <v>1.0</v>
      </c>
      <c r="CJ125" s="38">
        <v>1.0</v>
      </c>
      <c r="CK125" s="38">
        <v>1.0</v>
      </c>
      <c r="CL125" s="38">
        <v>1.0</v>
      </c>
      <c r="CM125" s="38">
        <v>1.0</v>
      </c>
    </row>
    <row r="126">
      <c r="AV126" s="59" t="s">
        <v>275</v>
      </c>
      <c r="AW126" s="38">
        <v>0.0</v>
      </c>
      <c r="AX126" s="38">
        <v>0.0</v>
      </c>
      <c r="AY126" s="38">
        <v>0.0</v>
      </c>
      <c r="AZ126" s="38">
        <v>0.0</v>
      </c>
      <c r="BA126" s="38">
        <v>0.0</v>
      </c>
      <c r="BB126" s="38">
        <v>0.0</v>
      </c>
      <c r="BC126" s="38">
        <v>0.0</v>
      </c>
      <c r="BD126" s="38">
        <v>0.0</v>
      </c>
      <c r="BE126" s="38">
        <v>0.0</v>
      </c>
      <c r="BF126" s="38">
        <v>0.0</v>
      </c>
      <c r="BG126" s="38">
        <v>0.0</v>
      </c>
      <c r="BH126" s="38">
        <v>0.0</v>
      </c>
      <c r="BI126" s="38">
        <v>0.0</v>
      </c>
      <c r="BJ126" s="38">
        <v>0.0</v>
      </c>
      <c r="BK126" s="38">
        <v>0.0</v>
      </c>
      <c r="BL126" s="38">
        <v>0.0</v>
      </c>
      <c r="BM126" s="38">
        <v>0.0</v>
      </c>
      <c r="BN126" s="38">
        <v>0.0</v>
      </c>
      <c r="BO126" s="38">
        <v>0.0</v>
      </c>
      <c r="BP126" s="38">
        <v>0.0</v>
      </c>
      <c r="BQ126" s="38">
        <v>0.0</v>
      </c>
      <c r="BR126" s="38">
        <v>0.0</v>
      </c>
      <c r="BS126" s="38">
        <v>0.0</v>
      </c>
      <c r="BT126" s="38">
        <v>0.0</v>
      </c>
      <c r="BU126" s="38">
        <v>0.0</v>
      </c>
      <c r="BV126" s="38">
        <v>0.0</v>
      </c>
      <c r="BW126" s="38">
        <v>0.0</v>
      </c>
      <c r="BX126" s="38">
        <v>0.0</v>
      </c>
      <c r="BY126" s="38">
        <v>0.0</v>
      </c>
      <c r="BZ126" s="38">
        <v>0.0</v>
      </c>
      <c r="CA126" s="38">
        <v>0.0</v>
      </c>
      <c r="CB126" s="38">
        <v>0.0</v>
      </c>
      <c r="CC126" s="38">
        <v>0.0</v>
      </c>
      <c r="CD126" s="38">
        <v>0.0</v>
      </c>
      <c r="CE126" s="38">
        <v>0.0</v>
      </c>
      <c r="CF126" s="38">
        <v>0.0</v>
      </c>
      <c r="CG126" s="38">
        <v>0.0</v>
      </c>
      <c r="CH126" s="38">
        <v>0.0</v>
      </c>
      <c r="CI126" s="38">
        <v>1.0</v>
      </c>
      <c r="CJ126" s="38">
        <v>1.0</v>
      </c>
      <c r="CK126" s="38">
        <v>1.0</v>
      </c>
      <c r="CL126" s="38">
        <v>1.0</v>
      </c>
      <c r="CM126" s="38">
        <v>1.0</v>
      </c>
    </row>
    <row r="127">
      <c r="AV127" s="59" t="s">
        <v>276</v>
      </c>
      <c r="AW127" s="38">
        <v>0.0</v>
      </c>
      <c r="AX127" s="38">
        <v>0.0</v>
      </c>
      <c r="AY127" s="38">
        <v>0.0</v>
      </c>
      <c r="AZ127" s="38">
        <v>0.0</v>
      </c>
      <c r="BA127" s="38">
        <v>0.0</v>
      </c>
      <c r="BB127" s="38">
        <v>0.0</v>
      </c>
      <c r="BC127" s="38">
        <v>0.0</v>
      </c>
      <c r="BD127" s="38">
        <v>0.0</v>
      </c>
      <c r="BE127" s="38">
        <v>0.0</v>
      </c>
      <c r="BF127" s="38">
        <v>0.0</v>
      </c>
      <c r="BG127" s="38">
        <v>0.0</v>
      </c>
      <c r="BH127" s="38">
        <v>0.0</v>
      </c>
      <c r="BI127" s="38">
        <v>0.0</v>
      </c>
      <c r="BJ127" s="38">
        <v>0.0</v>
      </c>
      <c r="BK127" s="38">
        <v>0.0</v>
      </c>
      <c r="BL127" s="38">
        <v>0.0</v>
      </c>
      <c r="BM127" s="38">
        <v>0.0</v>
      </c>
      <c r="BN127" s="38">
        <v>0.0</v>
      </c>
      <c r="BO127" s="38">
        <v>0.0</v>
      </c>
      <c r="BP127" s="38">
        <v>0.0</v>
      </c>
      <c r="BQ127" s="38">
        <v>0.0</v>
      </c>
      <c r="BR127" s="38">
        <v>0.0</v>
      </c>
      <c r="BS127" s="38">
        <v>0.0</v>
      </c>
      <c r="BT127" s="38">
        <v>0.0</v>
      </c>
      <c r="BU127" s="38">
        <v>0.0</v>
      </c>
      <c r="BV127" s="38">
        <v>0.0</v>
      </c>
      <c r="BW127" s="38">
        <v>0.0</v>
      </c>
      <c r="BX127" s="38">
        <v>0.0</v>
      </c>
      <c r="BY127" s="38">
        <v>0.0</v>
      </c>
      <c r="BZ127" s="38">
        <v>0.0</v>
      </c>
      <c r="CA127" s="38">
        <v>0.0</v>
      </c>
      <c r="CB127" s="38">
        <v>0.0</v>
      </c>
      <c r="CC127" s="38">
        <v>0.0</v>
      </c>
      <c r="CD127" s="38">
        <v>0.0</v>
      </c>
      <c r="CE127" s="38">
        <v>0.0</v>
      </c>
      <c r="CF127" s="38">
        <v>0.0</v>
      </c>
      <c r="CG127" s="38">
        <v>0.0</v>
      </c>
      <c r="CH127" s="38">
        <v>0.0</v>
      </c>
      <c r="CI127" s="38">
        <v>0.0</v>
      </c>
      <c r="CJ127" s="38">
        <v>0.0</v>
      </c>
      <c r="CK127" s="38">
        <v>1.0</v>
      </c>
      <c r="CL127" s="38">
        <v>1.0</v>
      </c>
      <c r="CM127" s="38">
        <v>1.0</v>
      </c>
    </row>
    <row r="128">
      <c r="AV128" s="59" t="s">
        <v>277</v>
      </c>
      <c r="AW128" s="38">
        <v>0.0</v>
      </c>
      <c r="AX128" s="38">
        <v>0.0</v>
      </c>
      <c r="AY128" s="38">
        <v>0.0</v>
      </c>
      <c r="AZ128" s="38">
        <v>1.0</v>
      </c>
      <c r="BA128" s="38">
        <v>1.0</v>
      </c>
      <c r="BB128" s="38">
        <v>1.0</v>
      </c>
      <c r="BC128" s="38">
        <v>1.0</v>
      </c>
      <c r="BD128" s="38">
        <v>1.0</v>
      </c>
      <c r="BE128" s="38">
        <v>1.0</v>
      </c>
      <c r="BF128" s="38">
        <v>1.0</v>
      </c>
      <c r="BG128" s="38">
        <v>1.0</v>
      </c>
      <c r="BH128" s="38">
        <v>1.0</v>
      </c>
      <c r="BI128" s="38">
        <v>1.0</v>
      </c>
      <c r="BJ128" s="38">
        <v>1.0</v>
      </c>
      <c r="BK128" s="38">
        <v>1.0</v>
      </c>
      <c r="BL128" s="38">
        <v>1.0</v>
      </c>
      <c r="BM128" s="38">
        <v>1.0</v>
      </c>
      <c r="BN128" s="38">
        <v>1.0</v>
      </c>
      <c r="BO128" s="38">
        <v>1.0</v>
      </c>
      <c r="BP128" s="38">
        <v>1.0</v>
      </c>
      <c r="BQ128" s="38">
        <v>1.0</v>
      </c>
      <c r="BR128" s="38">
        <v>1.0</v>
      </c>
      <c r="BS128" s="38">
        <v>1.0</v>
      </c>
      <c r="BT128" s="38">
        <v>1.0</v>
      </c>
      <c r="BU128" s="38">
        <v>1.0</v>
      </c>
      <c r="BV128" s="38">
        <v>1.0</v>
      </c>
      <c r="BW128" s="38">
        <v>1.0</v>
      </c>
      <c r="BX128" s="38">
        <v>1.0</v>
      </c>
      <c r="BY128" s="38">
        <v>1.0</v>
      </c>
      <c r="BZ128" s="38">
        <v>1.0</v>
      </c>
      <c r="CA128" s="38">
        <v>1.0</v>
      </c>
      <c r="CB128" s="38">
        <v>1.0</v>
      </c>
      <c r="CC128" s="38">
        <v>1.0</v>
      </c>
      <c r="CD128" s="38">
        <v>1.0</v>
      </c>
      <c r="CE128" s="38">
        <v>1.0</v>
      </c>
      <c r="CF128" s="38">
        <v>1.0</v>
      </c>
      <c r="CG128" s="38">
        <v>1.0</v>
      </c>
      <c r="CH128" s="38">
        <v>1.0</v>
      </c>
      <c r="CI128" s="38">
        <v>1.0</v>
      </c>
      <c r="CJ128" s="38">
        <v>1.0</v>
      </c>
      <c r="CK128" s="38">
        <v>1.0</v>
      </c>
      <c r="CL128" s="38">
        <v>1.0</v>
      </c>
      <c r="CM128" s="38">
        <v>1.0</v>
      </c>
    </row>
    <row r="129">
      <c r="AV129" s="59" t="s">
        <v>278</v>
      </c>
      <c r="AW129" s="38">
        <v>0.0</v>
      </c>
      <c r="AX129" s="38">
        <v>0.0</v>
      </c>
      <c r="AY129" s="38">
        <v>0.0</v>
      </c>
      <c r="AZ129" s="38">
        <v>0.0</v>
      </c>
      <c r="BA129" s="38">
        <v>0.0</v>
      </c>
      <c r="BB129" s="38">
        <v>0.0</v>
      </c>
      <c r="BC129" s="38">
        <v>0.0</v>
      </c>
      <c r="BD129" s="38">
        <v>0.0</v>
      </c>
      <c r="BE129" s="38">
        <v>0.0</v>
      </c>
      <c r="BF129" s="38">
        <v>0.0</v>
      </c>
      <c r="BG129" s="38">
        <v>0.0</v>
      </c>
      <c r="BH129" s="38">
        <v>0.0</v>
      </c>
      <c r="BI129" s="38">
        <v>0.0</v>
      </c>
      <c r="BJ129" s="38">
        <v>0.0</v>
      </c>
      <c r="BK129" s="38">
        <v>0.0</v>
      </c>
      <c r="BL129" s="38">
        <v>0.0</v>
      </c>
      <c r="BM129" s="38">
        <v>0.0</v>
      </c>
      <c r="BN129" s="38">
        <v>0.0</v>
      </c>
      <c r="BO129" s="38">
        <v>0.0</v>
      </c>
      <c r="BP129" s="38">
        <v>0.0</v>
      </c>
      <c r="BQ129" s="38">
        <v>0.0</v>
      </c>
      <c r="BR129" s="38">
        <v>0.0</v>
      </c>
      <c r="BS129" s="38">
        <v>0.0</v>
      </c>
      <c r="BT129" s="38">
        <v>0.0</v>
      </c>
      <c r="BU129" s="38">
        <v>0.0</v>
      </c>
      <c r="BV129" s="38">
        <v>0.0</v>
      </c>
      <c r="BW129" s="38">
        <v>0.0</v>
      </c>
      <c r="BX129" s="38">
        <v>0.0</v>
      </c>
      <c r="BY129" s="38">
        <v>0.0</v>
      </c>
      <c r="BZ129" s="38">
        <v>0.0</v>
      </c>
      <c r="CA129" s="38">
        <v>0.0</v>
      </c>
      <c r="CB129" s="38">
        <v>0.0</v>
      </c>
      <c r="CC129" s="38">
        <v>0.0</v>
      </c>
      <c r="CD129" s="38">
        <v>0.0</v>
      </c>
      <c r="CE129" s="38">
        <v>0.0</v>
      </c>
      <c r="CF129" s="38">
        <v>0.0</v>
      </c>
      <c r="CG129" s="38">
        <v>0.0</v>
      </c>
      <c r="CH129" s="38">
        <v>1.0</v>
      </c>
      <c r="CI129" s="38">
        <v>1.0</v>
      </c>
      <c r="CJ129" s="38">
        <v>1.0</v>
      </c>
      <c r="CK129" s="38">
        <v>1.0</v>
      </c>
      <c r="CL129" s="38">
        <v>1.0</v>
      </c>
      <c r="CM129" s="38">
        <v>1.0</v>
      </c>
    </row>
    <row r="130">
      <c r="AV130" s="59" t="s">
        <v>279</v>
      </c>
      <c r="AW130" s="38">
        <v>0.0</v>
      </c>
      <c r="AX130" s="38">
        <v>0.0</v>
      </c>
      <c r="AY130" s="38">
        <v>0.0</v>
      </c>
      <c r="AZ130" s="38">
        <v>0.0</v>
      </c>
      <c r="BA130" s="38">
        <v>0.0</v>
      </c>
      <c r="BB130" s="38">
        <v>0.0</v>
      </c>
      <c r="BC130" s="38">
        <v>0.0</v>
      </c>
      <c r="BD130" s="38">
        <v>0.0</v>
      </c>
      <c r="BE130" s="38">
        <v>0.0</v>
      </c>
      <c r="BF130" s="38">
        <v>0.0</v>
      </c>
      <c r="BG130" s="38">
        <v>0.0</v>
      </c>
      <c r="BH130" s="38">
        <v>0.0</v>
      </c>
      <c r="BI130" s="38">
        <v>0.0</v>
      </c>
      <c r="BJ130" s="38">
        <v>0.0</v>
      </c>
      <c r="BK130" s="38">
        <v>0.0</v>
      </c>
      <c r="BL130" s="38">
        <v>0.0</v>
      </c>
      <c r="BM130" s="38">
        <v>0.0</v>
      </c>
      <c r="BN130" s="38">
        <v>0.0</v>
      </c>
      <c r="BO130" s="38">
        <v>0.0</v>
      </c>
      <c r="BP130" s="38">
        <v>0.0</v>
      </c>
      <c r="BQ130" s="38">
        <v>0.0</v>
      </c>
      <c r="BR130" s="38">
        <v>0.0</v>
      </c>
      <c r="BS130" s="38">
        <v>0.0</v>
      </c>
      <c r="BT130" s="38">
        <v>0.0</v>
      </c>
      <c r="BU130" s="38">
        <v>0.0</v>
      </c>
      <c r="BV130" s="38">
        <v>0.0</v>
      </c>
      <c r="BW130" s="38">
        <v>0.0</v>
      </c>
      <c r="BX130" s="38">
        <v>0.0</v>
      </c>
      <c r="BY130" s="38">
        <v>0.0</v>
      </c>
      <c r="BZ130" s="38">
        <v>0.0</v>
      </c>
      <c r="CA130" s="38">
        <v>0.0</v>
      </c>
      <c r="CB130" s="38">
        <v>0.0</v>
      </c>
      <c r="CC130" s="38">
        <v>0.0</v>
      </c>
      <c r="CD130" s="38">
        <v>0.0</v>
      </c>
      <c r="CE130" s="38">
        <v>0.0</v>
      </c>
      <c r="CF130" s="38">
        <v>1.0</v>
      </c>
      <c r="CG130" s="38">
        <v>1.0</v>
      </c>
      <c r="CH130" s="38">
        <v>1.0</v>
      </c>
      <c r="CI130" s="38">
        <v>1.0</v>
      </c>
      <c r="CJ130" s="38">
        <v>1.0</v>
      </c>
      <c r="CK130" s="38">
        <v>1.0</v>
      </c>
      <c r="CL130" s="38">
        <v>1.0</v>
      </c>
      <c r="CM130" s="38">
        <v>1.0</v>
      </c>
    </row>
    <row r="131">
      <c r="AV131" s="59" t="s">
        <v>280</v>
      </c>
      <c r="AW131" s="38">
        <v>0.0</v>
      </c>
      <c r="AX131" s="38">
        <v>0.0</v>
      </c>
      <c r="AY131" s="38">
        <v>0.0</v>
      </c>
      <c r="AZ131" s="38">
        <v>0.0</v>
      </c>
      <c r="BA131" s="38">
        <v>0.0</v>
      </c>
      <c r="BB131" s="38">
        <v>0.0</v>
      </c>
      <c r="BC131" s="38">
        <v>0.0</v>
      </c>
      <c r="BD131" s="38">
        <v>0.0</v>
      </c>
      <c r="BE131" s="38">
        <v>0.0</v>
      </c>
      <c r="BF131" s="38">
        <v>0.0</v>
      </c>
      <c r="BG131" s="38">
        <v>0.0</v>
      </c>
      <c r="BH131" s="38">
        <v>0.0</v>
      </c>
      <c r="BI131" s="38">
        <v>0.0</v>
      </c>
      <c r="BJ131" s="38">
        <v>0.0</v>
      </c>
      <c r="BK131" s="38">
        <v>0.0</v>
      </c>
      <c r="BL131" s="38">
        <v>0.0</v>
      </c>
      <c r="BM131" s="38">
        <v>0.0</v>
      </c>
      <c r="BN131" s="38">
        <v>0.0</v>
      </c>
      <c r="BO131" s="38">
        <v>0.0</v>
      </c>
      <c r="BP131" s="38">
        <v>0.0</v>
      </c>
      <c r="BQ131" s="38">
        <v>0.0</v>
      </c>
      <c r="BR131" s="38">
        <v>0.0</v>
      </c>
      <c r="BS131" s="38">
        <v>0.0</v>
      </c>
      <c r="BT131" s="38">
        <v>0.0</v>
      </c>
      <c r="BU131" s="38">
        <v>0.0</v>
      </c>
      <c r="BV131" s="38">
        <v>0.0</v>
      </c>
      <c r="BW131" s="38">
        <v>0.0</v>
      </c>
      <c r="BX131" s="38">
        <v>0.0</v>
      </c>
      <c r="BY131" s="38">
        <v>0.0</v>
      </c>
      <c r="BZ131" s="38">
        <v>0.0</v>
      </c>
      <c r="CA131" s="38">
        <v>0.0</v>
      </c>
      <c r="CB131" s="38">
        <v>0.0</v>
      </c>
      <c r="CC131" s="38">
        <v>0.0</v>
      </c>
      <c r="CD131" s="38">
        <v>0.0</v>
      </c>
      <c r="CE131" s="38">
        <v>0.0</v>
      </c>
      <c r="CF131" s="38">
        <v>0.0</v>
      </c>
      <c r="CG131" s="38">
        <v>0.0</v>
      </c>
      <c r="CH131" s="38">
        <v>0.0</v>
      </c>
      <c r="CI131" s="38">
        <v>0.0</v>
      </c>
      <c r="CJ131" s="38">
        <v>0.0</v>
      </c>
      <c r="CK131" s="38">
        <v>0.0</v>
      </c>
      <c r="CL131" s="38">
        <v>0.0</v>
      </c>
      <c r="CM131" s="38">
        <v>1.0</v>
      </c>
    </row>
    <row r="132">
      <c r="AV132" s="59" t="s">
        <v>281</v>
      </c>
      <c r="AW132" s="38">
        <v>0.0</v>
      </c>
      <c r="AX132" s="38">
        <v>0.0</v>
      </c>
      <c r="AY132" s="38">
        <v>0.0</v>
      </c>
      <c r="AZ132" s="38">
        <v>0.0</v>
      </c>
      <c r="BA132" s="38">
        <v>0.0</v>
      </c>
      <c r="BB132" s="38">
        <v>0.0</v>
      </c>
      <c r="BC132" s="38">
        <v>0.0</v>
      </c>
      <c r="BD132" s="38">
        <v>0.0</v>
      </c>
      <c r="BE132" s="38">
        <v>0.0</v>
      </c>
      <c r="BF132" s="38">
        <v>0.0</v>
      </c>
      <c r="BG132" s="38">
        <v>0.0</v>
      </c>
      <c r="BH132" s="38">
        <v>0.0</v>
      </c>
      <c r="BI132" s="38">
        <v>0.0</v>
      </c>
      <c r="BJ132" s="38">
        <v>0.0</v>
      </c>
      <c r="BK132" s="38">
        <v>0.0</v>
      </c>
      <c r="BL132" s="38">
        <v>0.0</v>
      </c>
      <c r="BM132" s="38">
        <v>0.0</v>
      </c>
      <c r="BN132" s="38">
        <v>0.0</v>
      </c>
      <c r="BO132" s="38">
        <v>0.0</v>
      </c>
      <c r="BP132" s="38">
        <v>0.0</v>
      </c>
      <c r="BQ132" s="38">
        <v>0.0</v>
      </c>
      <c r="BR132" s="38">
        <v>0.0</v>
      </c>
      <c r="BS132" s="38">
        <v>0.0</v>
      </c>
      <c r="BT132" s="38">
        <v>0.0</v>
      </c>
      <c r="BU132" s="38">
        <v>0.0</v>
      </c>
      <c r="BV132" s="38">
        <v>0.0</v>
      </c>
      <c r="BW132" s="38">
        <v>0.0</v>
      </c>
      <c r="BX132" s="38">
        <v>0.0</v>
      </c>
      <c r="BY132" s="38">
        <v>0.0</v>
      </c>
      <c r="BZ132" s="38">
        <v>0.0</v>
      </c>
      <c r="CA132" s="38">
        <v>0.0</v>
      </c>
      <c r="CB132" s="38">
        <v>0.0</v>
      </c>
      <c r="CC132" s="38">
        <v>0.0</v>
      </c>
      <c r="CD132" s="38">
        <v>0.0</v>
      </c>
      <c r="CE132" s="38">
        <v>0.0</v>
      </c>
      <c r="CF132" s="38">
        <v>0.0</v>
      </c>
      <c r="CG132" s="38">
        <v>0.0</v>
      </c>
      <c r="CH132" s="38">
        <v>0.0</v>
      </c>
      <c r="CI132" s="38">
        <v>0.0</v>
      </c>
      <c r="CJ132" s="38">
        <v>0.0</v>
      </c>
      <c r="CK132" s="38">
        <v>1.0</v>
      </c>
      <c r="CL132" s="38">
        <v>1.0</v>
      </c>
      <c r="CM132" s="38">
        <v>1.0</v>
      </c>
    </row>
    <row r="133">
      <c r="AV133" s="59" t="s">
        <v>282</v>
      </c>
      <c r="AW133" s="38">
        <v>0.0</v>
      </c>
      <c r="AX133" s="38">
        <v>0.0</v>
      </c>
      <c r="AY133" s="38">
        <v>0.0</v>
      </c>
      <c r="AZ133" s="38">
        <v>0.0</v>
      </c>
      <c r="BA133" s="38">
        <v>0.0</v>
      </c>
      <c r="BB133" s="38">
        <v>1.0</v>
      </c>
      <c r="BC133" s="38">
        <v>1.0</v>
      </c>
      <c r="BD133" s="38">
        <v>1.0</v>
      </c>
      <c r="BE133" s="38">
        <v>1.0</v>
      </c>
      <c r="BF133" s="38">
        <v>1.0</v>
      </c>
      <c r="BG133" s="38">
        <v>1.0</v>
      </c>
      <c r="BH133" s="38">
        <v>1.0</v>
      </c>
      <c r="BI133" s="38">
        <v>1.0</v>
      </c>
      <c r="BJ133" s="38">
        <v>1.0</v>
      </c>
      <c r="BK133" s="38">
        <v>1.0</v>
      </c>
      <c r="BL133" s="38">
        <v>1.0</v>
      </c>
      <c r="BM133" s="38">
        <v>1.0</v>
      </c>
      <c r="BN133" s="38">
        <v>1.0</v>
      </c>
      <c r="BO133" s="38">
        <v>1.0</v>
      </c>
      <c r="BP133" s="38">
        <v>1.0</v>
      </c>
      <c r="BQ133" s="38">
        <v>1.0</v>
      </c>
      <c r="BR133" s="38">
        <v>1.0</v>
      </c>
      <c r="BS133" s="38">
        <v>1.0</v>
      </c>
      <c r="BT133" s="38">
        <v>1.0</v>
      </c>
      <c r="BU133" s="38">
        <v>1.0</v>
      </c>
      <c r="BV133" s="38">
        <v>1.0</v>
      </c>
      <c r="BW133" s="38">
        <v>1.0</v>
      </c>
      <c r="BX133" s="38">
        <v>1.0</v>
      </c>
      <c r="BY133" s="38">
        <v>1.0</v>
      </c>
      <c r="BZ133" s="38">
        <v>1.0</v>
      </c>
      <c r="CA133" s="38">
        <v>1.0</v>
      </c>
      <c r="CB133" s="38">
        <v>1.0</v>
      </c>
      <c r="CC133" s="38">
        <v>1.0</v>
      </c>
      <c r="CD133" s="38">
        <v>1.0</v>
      </c>
      <c r="CE133" s="38">
        <v>1.0</v>
      </c>
      <c r="CF133" s="38">
        <v>1.0</v>
      </c>
      <c r="CG133" s="38">
        <v>1.0</v>
      </c>
      <c r="CH133" s="38">
        <v>1.0</v>
      </c>
      <c r="CI133" s="38">
        <v>1.0</v>
      </c>
      <c r="CJ133" s="38">
        <v>1.0</v>
      </c>
      <c r="CK133" s="38">
        <v>1.0</v>
      </c>
      <c r="CL133" s="38">
        <v>1.0</v>
      </c>
      <c r="CM133" s="38">
        <v>1.0</v>
      </c>
    </row>
    <row r="134">
      <c r="AV134" s="59" t="s">
        <v>285</v>
      </c>
      <c r="AW134" s="38">
        <v>0.0</v>
      </c>
      <c r="AX134" s="38">
        <v>0.0</v>
      </c>
      <c r="AY134" s="38">
        <v>0.0</v>
      </c>
      <c r="AZ134" s="38">
        <v>0.0</v>
      </c>
      <c r="BA134" s="38">
        <v>0.0</v>
      </c>
      <c r="BB134" s="38">
        <v>0.0</v>
      </c>
      <c r="BC134" s="38">
        <v>0.0</v>
      </c>
      <c r="BD134" s="38">
        <v>0.0</v>
      </c>
      <c r="BE134" s="38">
        <v>0.0</v>
      </c>
      <c r="BF134" s="38">
        <v>0.0</v>
      </c>
      <c r="BG134" s="38">
        <v>0.0</v>
      </c>
      <c r="BH134" s="38">
        <v>0.0</v>
      </c>
      <c r="BI134" s="38">
        <v>0.0</v>
      </c>
      <c r="BJ134" s="38">
        <v>0.0</v>
      </c>
      <c r="BK134" s="38">
        <v>0.0</v>
      </c>
      <c r="BL134" s="38">
        <v>0.0</v>
      </c>
      <c r="BM134" s="38">
        <v>0.0</v>
      </c>
      <c r="BN134" s="38">
        <v>0.0</v>
      </c>
      <c r="BO134" s="38">
        <v>0.0</v>
      </c>
      <c r="BP134" s="38">
        <v>0.0</v>
      </c>
      <c r="BQ134" s="38">
        <v>0.0</v>
      </c>
      <c r="BR134" s="38">
        <v>0.0</v>
      </c>
      <c r="BS134" s="38">
        <v>0.0</v>
      </c>
      <c r="BT134" s="38">
        <v>0.0</v>
      </c>
      <c r="BU134" s="38">
        <v>0.0</v>
      </c>
      <c r="BV134" s="38">
        <v>0.0</v>
      </c>
      <c r="BW134" s="38">
        <v>0.0</v>
      </c>
      <c r="BX134" s="38">
        <v>0.0</v>
      </c>
      <c r="BY134" s="38">
        <v>0.0</v>
      </c>
      <c r="BZ134" s="38">
        <v>0.0</v>
      </c>
      <c r="CA134" s="38">
        <v>0.0</v>
      </c>
      <c r="CB134" s="38">
        <v>0.0</v>
      </c>
      <c r="CC134" s="38">
        <v>0.0</v>
      </c>
      <c r="CD134" s="38">
        <v>0.0</v>
      </c>
      <c r="CE134" s="38">
        <v>0.0</v>
      </c>
      <c r="CF134" s="38">
        <v>0.0</v>
      </c>
      <c r="CG134" s="38">
        <v>0.0</v>
      </c>
      <c r="CH134" s="38">
        <v>0.0</v>
      </c>
      <c r="CI134" s="38">
        <v>0.0</v>
      </c>
      <c r="CJ134" s="38">
        <v>0.0</v>
      </c>
      <c r="CK134" s="38">
        <v>0.0</v>
      </c>
      <c r="CL134" s="38">
        <v>0.0</v>
      </c>
      <c r="CM134" s="38">
        <v>1.0</v>
      </c>
    </row>
    <row r="135">
      <c r="AV135" s="59" t="s">
        <v>286</v>
      </c>
      <c r="AW135" s="38">
        <v>0.0</v>
      </c>
      <c r="AX135" s="38">
        <v>0.0</v>
      </c>
      <c r="AY135" s="38">
        <v>0.0</v>
      </c>
      <c r="AZ135" s="38">
        <v>0.0</v>
      </c>
      <c r="BA135" s="38">
        <v>0.0</v>
      </c>
      <c r="BB135" s="38">
        <v>0.0</v>
      </c>
      <c r="BC135" s="38">
        <v>0.0</v>
      </c>
      <c r="BD135" s="38">
        <v>0.0</v>
      </c>
      <c r="BE135" s="38">
        <v>0.0</v>
      </c>
      <c r="BF135" s="38">
        <v>0.0</v>
      </c>
      <c r="BG135" s="38">
        <v>0.0</v>
      </c>
      <c r="BH135" s="38">
        <v>0.0</v>
      </c>
      <c r="BI135" s="38">
        <v>0.0</v>
      </c>
      <c r="BJ135" s="38">
        <v>0.0</v>
      </c>
      <c r="BK135" s="38">
        <v>0.0</v>
      </c>
      <c r="BL135" s="38">
        <v>0.0</v>
      </c>
      <c r="BM135" s="38">
        <v>0.0</v>
      </c>
      <c r="BN135" s="38">
        <v>0.0</v>
      </c>
      <c r="BO135" s="38">
        <v>0.0</v>
      </c>
      <c r="BP135" s="38">
        <v>0.0</v>
      </c>
      <c r="BQ135" s="38">
        <v>0.0</v>
      </c>
      <c r="BR135" s="38">
        <v>0.0</v>
      </c>
      <c r="BS135" s="38">
        <v>0.0</v>
      </c>
      <c r="BT135" s="38">
        <v>0.0</v>
      </c>
      <c r="BU135" s="38">
        <v>0.0</v>
      </c>
      <c r="BV135" s="38">
        <v>0.0</v>
      </c>
      <c r="BW135" s="38">
        <v>0.0</v>
      </c>
      <c r="BX135" s="38">
        <v>0.0</v>
      </c>
      <c r="BY135" s="38">
        <v>0.0</v>
      </c>
      <c r="BZ135" s="38">
        <v>0.0</v>
      </c>
      <c r="CA135" s="38">
        <v>0.0</v>
      </c>
      <c r="CB135" s="38">
        <v>0.0</v>
      </c>
      <c r="CC135" s="38">
        <v>0.0</v>
      </c>
      <c r="CD135" s="38">
        <v>0.0</v>
      </c>
      <c r="CE135" s="38">
        <v>0.0</v>
      </c>
      <c r="CF135" s="38">
        <v>0.0</v>
      </c>
      <c r="CG135" s="38">
        <v>0.0</v>
      </c>
      <c r="CH135" s="38">
        <v>0.0</v>
      </c>
      <c r="CI135" s="38">
        <v>0.0</v>
      </c>
      <c r="CJ135" s="38">
        <v>0.0</v>
      </c>
      <c r="CK135" s="38">
        <v>0.0</v>
      </c>
      <c r="CL135" s="38">
        <v>1.0</v>
      </c>
      <c r="CM135" s="38">
        <v>1.0</v>
      </c>
    </row>
    <row r="136"/>
    <row r="137"/>
    <row r="138">
      <c r="AW138" s="41">
        <v>43852.0</v>
      </c>
      <c r="AX138" s="41">
        <f t="shared" ref="AX138:CM138" si="15">AW138+1</f>
        <v>43853</v>
      </c>
      <c r="AY138" s="41">
        <f t="shared" si="15"/>
        <v>43854</v>
      </c>
      <c r="AZ138" s="41">
        <f t="shared" si="15"/>
        <v>43855</v>
      </c>
      <c r="BA138" s="41">
        <f t="shared" si="15"/>
        <v>43856</v>
      </c>
      <c r="BB138" s="41">
        <f t="shared" si="15"/>
        <v>43857</v>
      </c>
      <c r="BC138" s="41">
        <f t="shared" si="15"/>
        <v>43858</v>
      </c>
      <c r="BD138" s="41">
        <f t="shared" si="15"/>
        <v>43859</v>
      </c>
      <c r="BE138" s="41">
        <f t="shared" si="15"/>
        <v>43860</v>
      </c>
      <c r="BF138" s="41">
        <f t="shared" si="15"/>
        <v>43861</v>
      </c>
      <c r="BG138" s="41">
        <f t="shared" si="15"/>
        <v>43862</v>
      </c>
      <c r="BH138" s="41">
        <f t="shared" si="15"/>
        <v>43863</v>
      </c>
      <c r="BI138" s="41">
        <f t="shared" si="15"/>
        <v>43864</v>
      </c>
      <c r="BJ138" s="41">
        <f t="shared" si="15"/>
        <v>43865</v>
      </c>
      <c r="BK138" s="41">
        <f t="shared" si="15"/>
        <v>43866</v>
      </c>
      <c r="BL138" s="41">
        <f t="shared" si="15"/>
        <v>43867</v>
      </c>
      <c r="BM138" s="41">
        <f t="shared" si="15"/>
        <v>43868</v>
      </c>
      <c r="BN138" s="41">
        <f t="shared" si="15"/>
        <v>43869</v>
      </c>
      <c r="BO138" s="41">
        <f t="shared" si="15"/>
        <v>43870</v>
      </c>
      <c r="BP138" s="41">
        <f t="shared" si="15"/>
        <v>43871</v>
      </c>
      <c r="BQ138" s="41">
        <f t="shared" si="15"/>
        <v>43872</v>
      </c>
      <c r="BR138" s="41">
        <f t="shared" si="15"/>
        <v>43873</v>
      </c>
      <c r="BS138" s="41">
        <f t="shared" si="15"/>
        <v>43874</v>
      </c>
      <c r="BT138" s="41">
        <f t="shared" si="15"/>
        <v>43875</v>
      </c>
      <c r="BU138" s="41">
        <f t="shared" si="15"/>
        <v>43876</v>
      </c>
      <c r="BV138" s="41">
        <f t="shared" si="15"/>
        <v>43877</v>
      </c>
      <c r="BW138" s="41">
        <f t="shared" si="15"/>
        <v>43878</v>
      </c>
      <c r="BX138" s="41">
        <f t="shared" si="15"/>
        <v>43879</v>
      </c>
      <c r="BY138" s="41">
        <f t="shared" si="15"/>
        <v>43880</v>
      </c>
      <c r="BZ138" s="41">
        <f t="shared" si="15"/>
        <v>43881</v>
      </c>
      <c r="CA138" s="41">
        <f t="shared" si="15"/>
        <v>43882</v>
      </c>
      <c r="CB138" s="41">
        <f t="shared" si="15"/>
        <v>43883</v>
      </c>
      <c r="CC138" s="41">
        <f t="shared" si="15"/>
        <v>43884</v>
      </c>
      <c r="CD138" s="41">
        <f t="shared" si="15"/>
        <v>43885</v>
      </c>
      <c r="CE138" s="41">
        <f t="shared" si="15"/>
        <v>43886</v>
      </c>
      <c r="CF138" s="41">
        <f t="shared" si="15"/>
        <v>43887</v>
      </c>
      <c r="CG138" s="41">
        <f t="shared" si="15"/>
        <v>43888</v>
      </c>
      <c r="CH138" s="41">
        <f t="shared" si="15"/>
        <v>43889</v>
      </c>
      <c r="CI138" s="41">
        <f t="shared" si="15"/>
        <v>43890</v>
      </c>
      <c r="CJ138" s="41">
        <f t="shared" si="15"/>
        <v>43891</v>
      </c>
      <c r="CK138" s="41">
        <f t="shared" si="15"/>
        <v>43892</v>
      </c>
      <c r="CL138" s="41">
        <f t="shared" si="15"/>
        <v>43893</v>
      </c>
      <c r="CM138" s="41">
        <f t="shared" si="15"/>
        <v>43894</v>
      </c>
    </row>
    <row r="139">
      <c r="AV139" s="38" t="s">
        <v>287</v>
      </c>
      <c r="AW139" s="38">
        <f t="shared" ref="AW139:CM139" si="16">SUM(AW52:AW135)</f>
        <v>8</v>
      </c>
      <c r="AX139" s="38">
        <f t="shared" si="16"/>
        <v>14</v>
      </c>
      <c r="AY139" s="38">
        <f t="shared" si="16"/>
        <v>25</v>
      </c>
      <c r="AZ139" s="38">
        <f t="shared" si="16"/>
        <v>35</v>
      </c>
      <c r="BA139" s="38">
        <f t="shared" si="16"/>
        <v>56</v>
      </c>
      <c r="BB139" s="38">
        <f t="shared" si="16"/>
        <v>64</v>
      </c>
      <c r="BC139" s="38">
        <f t="shared" si="16"/>
        <v>84</v>
      </c>
      <c r="BD139" s="38">
        <f t="shared" si="16"/>
        <v>96</v>
      </c>
      <c r="BE139" s="38">
        <f t="shared" si="16"/>
        <v>110</v>
      </c>
      <c r="BF139" s="38">
        <f t="shared" si="16"/>
        <v>144</v>
      </c>
      <c r="BG139" s="38">
        <f t="shared" si="16"/>
        <v>167</v>
      </c>
      <c r="BH139" s="38">
        <f t="shared" si="16"/>
        <v>180</v>
      </c>
      <c r="BI139" s="38">
        <f t="shared" si="16"/>
        <v>188</v>
      </c>
      <c r="BJ139" s="38">
        <f t="shared" si="16"/>
        <v>212</v>
      </c>
      <c r="BK139" s="38">
        <f t="shared" si="16"/>
        <v>227</v>
      </c>
      <c r="BL139" s="38">
        <f t="shared" si="16"/>
        <v>265</v>
      </c>
      <c r="BM139" s="38">
        <f t="shared" si="16"/>
        <v>256</v>
      </c>
      <c r="BN139" s="38">
        <f t="shared" si="16"/>
        <v>282</v>
      </c>
      <c r="BO139" s="38">
        <f t="shared" si="16"/>
        <v>297</v>
      </c>
      <c r="BP139" s="38">
        <f t="shared" si="16"/>
        <v>322</v>
      </c>
      <c r="BQ139" s="38">
        <f t="shared" si="16"/>
        <v>341</v>
      </c>
      <c r="BR139" s="38">
        <f t="shared" si="16"/>
        <v>348</v>
      </c>
      <c r="BS139" s="38">
        <f t="shared" si="16"/>
        <v>363</v>
      </c>
      <c r="BT139" s="38">
        <f t="shared" si="16"/>
        <v>377</v>
      </c>
      <c r="BU139" s="38">
        <f t="shared" si="16"/>
        <v>400</v>
      </c>
      <c r="BV139" s="38">
        <f t="shared" si="16"/>
        <v>425</v>
      </c>
      <c r="BW139" s="38">
        <f t="shared" si="16"/>
        <v>442</v>
      </c>
      <c r="BX139" s="38">
        <f t="shared" si="16"/>
        <v>457</v>
      </c>
      <c r="BY139" s="38">
        <f t="shared" si="16"/>
        <v>474</v>
      </c>
      <c r="BZ139" s="38">
        <f t="shared" si="16"/>
        <v>566</v>
      </c>
      <c r="CA139" s="38">
        <f t="shared" si="16"/>
        <v>737</v>
      </c>
      <c r="CB139" s="38">
        <f t="shared" si="16"/>
        <v>1043</v>
      </c>
      <c r="CC139" s="38">
        <f t="shared" si="16"/>
        <v>1356</v>
      </c>
      <c r="CD139" s="38">
        <f t="shared" si="16"/>
        <v>1727</v>
      </c>
      <c r="CE139" s="38">
        <f t="shared" si="16"/>
        <v>2064</v>
      </c>
      <c r="CF139" s="38">
        <f t="shared" si="16"/>
        <v>2627</v>
      </c>
      <c r="CG139" s="38">
        <f t="shared" si="16"/>
        <v>3553</v>
      </c>
      <c r="CH139" s="38">
        <f t="shared" si="16"/>
        <v>4593</v>
      </c>
      <c r="CI139" s="38">
        <f t="shared" si="16"/>
        <v>6057</v>
      </c>
      <c r="CJ139" s="38">
        <f t="shared" si="16"/>
        <v>7840</v>
      </c>
      <c r="CK139" s="38">
        <f t="shared" si="16"/>
        <v>9578</v>
      </c>
      <c r="CL139" s="38">
        <f t="shared" si="16"/>
        <v>11987</v>
      </c>
      <c r="CM139" s="38">
        <f t="shared" si="16"/>
        <v>14147</v>
      </c>
    </row>
    <row r="140"/>
    <row r="141">
      <c r="AW141" s="41">
        <v>43852.0</v>
      </c>
      <c r="AX141" s="41">
        <f t="shared" ref="AX141:CM141" si="17">AW141+1</f>
        <v>43853</v>
      </c>
      <c r="AY141" s="41">
        <f t="shared" si="17"/>
        <v>43854</v>
      </c>
      <c r="AZ141" s="41">
        <f t="shared" si="17"/>
        <v>43855</v>
      </c>
      <c r="BA141" s="41">
        <f t="shared" si="17"/>
        <v>43856</v>
      </c>
      <c r="BB141" s="41">
        <f t="shared" si="17"/>
        <v>43857</v>
      </c>
      <c r="BC141" s="41">
        <f t="shared" si="17"/>
        <v>43858</v>
      </c>
      <c r="BD141" s="41">
        <f t="shared" si="17"/>
        <v>43859</v>
      </c>
      <c r="BE141" s="41">
        <f t="shared" si="17"/>
        <v>43860</v>
      </c>
      <c r="BF141" s="41">
        <f t="shared" si="17"/>
        <v>43861</v>
      </c>
      <c r="BG141" s="41">
        <f t="shared" si="17"/>
        <v>43862</v>
      </c>
      <c r="BH141" s="41">
        <f t="shared" si="17"/>
        <v>43863</v>
      </c>
      <c r="BI141" s="41">
        <f t="shared" si="17"/>
        <v>43864</v>
      </c>
      <c r="BJ141" s="41">
        <f t="shared" si="17"/>
        <v>43865</v>
      </c>
      <c r="BK141" s="41">
        <f t="shared" si="17"/>
        <v>43866</v>
      </c>
      <c r="BL141" s="41">
        <f t="shared" si="17"/>
        <v>43867</v>
      </c>
      <c r="BM141" s="41">
        <f t="shared" si="17"/>
        <v>43868</v>
      </c>
      <c r="BN141" s="41">
        <f t="shared" si="17"/>
        <v>43869</v>
      </c>
      <c r="BO141" s="41">
        <f t="shared" si="17"/>
        <v>43870</v>
      </c>
      <c r="BP141" s="41">
        <f t="shared" si="17"/>
        <v>43871</v>
      </c>
      <c r="BQ141" s="41">
        <f t="shared" si="17"/>
        <v>43872</v>
      </c>
      <c r="BR141" s="41">
        <f t="shared" si="17"/>
        <v>43873</v>
      </c>
      <c r="BS141" s="41">
        <f t="shared" si="17"/>
        <v>43874</v>
      </c>
      <c r="BT141" s="41">
        <f t="shared" si="17"/>
        <v>43875</v>
      </c>
      <c r="BU141" s="41">
        <f t="shared" si="17"/>
        <v>43876</v>
      </c>
      <c r="BV141" s="41">
        <f t="shared" si="17"/>
        <v>43877</v>
      </c>
      <c r="BW141" s="41">
        <f t="shared" si="17"/>
        <v>43878</v>
      </c>
      <c r="BX141" s="41">
        <f t="shared" si="17"/>
        <v>43879</v>
      </c>
      <c r="BY141" s="41">
        <f t="shared" si="17"/>
        <v>43880</v>
      </c>
      <c r="BZ141" s="41">
        <f t="shared" si="17"/>
        <v>43881</v>
      </c>
      <c r="CA141" s="41">
        <f t="shared" si="17"/>
        <v>43882</v>
      </c>
      <c r="CB141" s="41">
        <f t="shared" si="17"/>
        <v>43883</v>
      </c>
      <c r="CC141" s="41">
        <f t="shared" si="17"/>
        <v>43884</v>
      </c>
      <c r="CD141" s="41">
        <f t="shared" si="17"/>
        <v>43885</v>
      </c>
      <c r="CE141" s="41">
        <f t="shared" si="17"/>
        <v>43886</v>
      </c>
      <c r="CF141" s="41">
        <f t="shared" si="17"/>
        <v>43887</v>
      </c>
      <c r="CG141" s="41">
        <f t="shared" si="17"/>
        <v>43888</v>
      </c>
      <c r="CH141" s="41">
        <f t="shared" si="17"/>
        <v>43889</v>
      </c>
      <c r="CI141" s="41">
        <f t="shared" si="17"/>
        <v>43890</v>
      </c>
      <c r="CJ141" s="41">
        <f t="shared" si="17"/>
        <v>43891</v>
      </c>
      <c r="CK141" s="41">
        <f t="shared" si="17"/>
        <v>43892</v>
      </c>
      <c r="CL141" s="41">
        <f t="shared" si="17"/>
        <v>43893</v>
      </c>
      <c r="CM141" s="41">
        <f t="shared" si="17"/>
        <v>43894</v>
      </c>
    </row>
    <row r="142">
      <c r="AV142" s="59" t="s">
        <v>288</v>
      </c>
      <c r="AX142" s="60">
        <f t="shared" ref="AX142:CM142" si="18">AX139/AW139-1</f>
        <v>0.75</v>
      </c>
      <c r="AY142" s="60">
        <f t="shared" si="18"/>
        <v>0.7857142857</v>
      </c>
      <c r="AZ142" s="60">
        <f t="shared" si="18"/>
        <v>0.4</v>
      </c>
      <c r="BA142" s="60">
        <f t="shared" si="18"/>
        <v>0.6</v>
      </c>
      <c r="BB142" s="60">
        <f t="shared" si="18"/>
        <v>0.1428571429</v>
      </c>
      <c r="BC142" s="60">
        <f t="shared" si="18"/>
        <v>0.3125</v>
      </c>
      <c r="BD142" s="60">
        <f t="shared" si="18"/>
        <v>0.1428571429</v>
      </c>
      <c r="BE142" s="60">
        <f t="shared" si="18"/>
        <v>0.1458333333</v>
      </c>
      <c r="BF142" s="60">
        <f t="shared" si="18"/>
        <v>0.3090909091</v>
      </c>
      <c r="BG142" s="60">
        <f t="shared" si="18"/>
        <v>0.1597222222</v>
      </c>
      <c r="BH142" s="60">
        <f t="shared" si="18"/>
        <v>0.07784431138</v>
      </c>
      <c r="BI142" s="60">
        <f t="shared" si="18"/>
        <v>0.04444444444</v>
      </c>
      <c r="BJ142" s="60">
        <f t="shared" si="18"/>
        <v>0.1276595745</v>
      </c>
      <c r="BK142" s="60">
        <f t="shared" si="18"/>
        <v>0.07075471698</v>
      </c>
      <c r="BL142" s="60">
        <f t="shared" si="18"/>
        <v>0.1674008811</v>
      </c>
      <c r="BM142" s="60">
        <f t="shared" si="18"/>
        <v>-0.03396226415</v>
      </c>
      <c r="BN142" s="60">
        <f t="shared" si="18"/>
        <v>0.1015625</v>
      </c>
      <c r="BO142" s="60">
        <f t="shared" si="18"/>
        <v>0.05319148936</v>
      </c>
      <c r="BP142" s="60">
        <f t="shared" si="18"/>
        <v>0.08417508418</v>
      </c>
      <c r="BQ142" s="60">
        <f t="shared" si="18"/>
        <v>0.05900621118</v>
      </c>
      <c r="BR142" s="60">
        <f t="shared" si="18"/>
        <v>0.02052785924</v>
      </c>
      <c r="BS142" s="60">
        <f t="shared" si="18"/>
        <v>0.04310344828</v>
      </c>
      <c r="BT142" s="60">
        <f t="shared" si="18"/>
        <v>0.03856749311</v>
      </c>
      <c r="BU142" s="60">
        <f t="shared" si="18"/>
        <v>0.06100795756</v>
      </c>
      <c r="BV142" s="60">
        <f t="shared" si="18"/>
        <v>0.0625</v>
      </c>
      <c r="BW142" s="60">
        <f t="shared" si="18"/>
        <v>0.04</v>
      </c>
      <c r="BX142" s="60">
        <f t="shared" si="18"/>
        <v>0.03393665158</v>
      </c>
      <c r="BY142" s="60">
        <f t="shared" si="18"/>
        <v>0.03719912473</v>
      </c>
      <c r="BZ142" s="60">
        <f t="shared" si="18"/>
        <v>0.194092827</v>
      </c>
      <c r="CA142" s="60">
        <f t="shared" si="18"/>
        <v>0.3021201413</v>
      </c>
      <c r="CB142" s="60">
        <f t="shared" si="18"/>
        <v>0.4151967436</v>
      </c>
      <c r="CC142" s="60">
        <f t="shared" si="18"/>
        <v>0.3000958773</v>
      </c>
      <c r="CD142" s="60">
        <f t="shared" si="18"/>
        <v>0.2735988201</v>
      </c>
      <c r="CE142" s="60">
        <f t="shared" si="18"/>
        <v>0.1951360741</v>
      </c>
      <c r="CF142" s="60">
        <f t="shared" si="18"/>
        <v>0.2727713178</v>
      </c>
      <c r="CG142" s="60">
        <f t="shared" si="18"/>
        <v>0.3524933384</v>
      </c>
      <c r="CH142" s="60">
        <f t="shared" si="18"/>
        <v>0.2927103856</v>
      </c>
      <c r="CI142" s="60">
        <f t="shared" si="18"/>
        <v>0.3187459177</v>
      </c>
      <c r="CJ142" s="60">
        <f t="shared" si="18"/>
        <v>0.2943701502</v>
      </c>
      <c r="CK142" s="60">
        <f t="shared" si="18"/>
        <v>0.2216836735</v>
      </c>
      <c r="CL142" s="60">
        <f t="shared" si="18"/>
        <v>0.251513886</v>
      </c>
      <c r="CM142" s="60">
        <f t="shared" si="18"/>
        <v>0.1801952115</v>
      </c>
    </row>
    <row r="143"/>
    <row r="144"/>
    <row r="145"/>
    <row r="146"/>
    <row r="147"/>
    <row r="148"/>
    <row r="149"/>
    <row r="150"/>
    <row r="151">
      <c r="AV151" s="39" t="s">
        <v>59</v>
      </c>
      <c r="AW151" s="41">
        <v>43852.0</v>
      </c>
      <c r="AX151" s="41">
        <f t="shared" ref="AX151:CM151" si="19">AW151+1</f>
        <v>43853</v>
      </c>
      <c r="AY151" s="41">
        <f t="shared" si="19"/>
        <v>43854</v>
      </c>
      <c r="AZ151" s="41">
        <f t="shared" si="19"/>
        <v>43855</v>
      </c>
      <c r="BA151" s="41">
        <f t="shared" si="19"/>
        <v>43856</v>
      </c>
      <c r="BB151" s="41">
        <f t="shared" si="19"/>
        <v>43857</v>
      </c>
      <c r="BC151" s="41">
        <f t="shared" si="19"/>
        <v>43858</v>
      </c>
      <c r="BD151" s="41">
        <f t="shared" si="19"/>
        <v>43859</v>
      </c>
      <c r="BE151" s="41">
        <f t="shared" si="19"/>
        <v>43860</v>
      </c>
      <c r="BF151" s="41">
        <f t="shared" si="19"/>
        <v>43861</v>
      </c>
      <c r="BG151" s="41">
        <f t="shared" si="19"/>
        <v>43862</v>
      </c>
      <c r="BH151" s="41">
        <f t="shared" si="19"/>
        <v>43863</v>
      </c>
      <c r="BI151" s="41">
        <f t="shared" si="19"/>
        <v>43864</v>
      </c>
      <c r="BJ151" s="41">
        <f t="shared" si="19"/>
        <v>43865</v>
      </c>
      <c r="BK151" s="41">
        <f t="shared" si="19"/>
        <v>43866</v>
      </c>
      <c r="BL151" s="41">
        <f t="shared" si="19"/>
        <v>43867</v>
      </c>
      <c r="BM151" s="41">
        <f t="shared" si="19"/>
        <v>43868</v>
      </c>
      <c r="BN151" s="41">
        <f t="shared" si="19"/>
        <v>43869</v>
      </c>
      <c r="BO151" s="41">
        <f t="shared" si="19"/>
        <v>43870</v>
      </c>
      <c r="BP151" s="41">
        <f t="shared" si="19"/>
        <v>43871</v>
      </c>
      <c r="BQ151" s="41">
        <f t="shared" si="19"/>
        <v>43872</v>
      </c>
      <c r="BR151" s="41">
        <f t="shared" si="19"/>
        <v>43873</v>
      </c>
      <c r="BS151" s="41">
        <f t="shared" si="19"/>
        <v>43874</v>
      </c>
      <c r="BT151" s="41">
        <f t="shared" si="19"/>
        <v>43875</v>
      </c>
      <c r="BU151" s="41">
        <f t="shared" si="19"/>
        <v>43876</v>
      </c>
      <c r="BV151" s="41">
        <f t="shared" si="19"/>
        <v>43877</v>
      </c>
      <c r="BW151" s="41">
        <f t="shared" si="19"/>
        <v>43878</v>
      </c>
      <c r="BX151" s="41">
        <f t="shared" si="19"/>
        <v>43879</v>
      </c>
      <c r="BY151" s="41">
        <f t="shared" si="19"/>
        <v>43880</v>
      </c>
      <c r="BZ151" s="41">
        <f t="shared" si="19"/>
        <v>43881</v>
      </c>
      <c r="CA151" s="41">
        <f t="shared" si="19"/>
        <v>43882</v>
      </c>
      <c r="CB151" s="41">
        <f t="shared" si="19"/>
        <v>43883</v>
      </c>
      <c r="CC151" s="41">
        <f t="shared" si="19"/>
        <v>43884</v>
      </c>
      <c r="CD151" s="41">
        <f t="shared" si="19"/>
        <v>43885</v>
      </c>
      <c r="CE151" s="41">
        <f t="shared" si="19"/>
        <v>43886</v>
      </c>
      <c r="CF151" s="41">
        <f t="shared" si="19"/>
        <v>43887</v>
      </c>
      <c r="CG151" s="41">
        <f t="shared" si="19"/>
        <v>43888</v>
      </c>
      <c r="CH151" s="41">
        <f t="shared" si="19"/>
        <v>43889</v>
      </c>
      <c r="CI151" s="41">
        <f t="shared" si="19"/>
        <v>43890</v>
      </c>
      <c r="CJ151" s="41">
        <f t="shared" si="19"/>
        <v>43891</v>
      </c>
      <c r="CK151" s="41">
        <f t="shared" si="19"/>
        <v>43892</v>
      </c>
      <c r="CL151" s="41">
        <f t="shared" si="19"/>
        <v>43893</v>
      </c>
      <c r="CM151" s="41">
        <f t="shared" si="19"/>
        <v>43894</v>
      </c>
    </row>
    <row r="152">
      <c r="AV152" s="59" t="s">
        <v>82</v>
      </c>
      <c r="AW152" s="38">
        <v>1.0</v>
      </c>
      <c r="AX152" s="38">
        <v>1.0</v>
      </c>
      <c r="AY152" s="38">
        <v>2.0</v>
      </c>
      <c r="AZ152" s="38">
        <v>2.0</v>
      </c>
      <c r="BA152" s="38">
        <v>3.0</v>
      </c>
      <c r="BB152" s="38">
        <v>4.0</v>
      </c>
      <c r="BC152" s="38">
        <v>4.0</v>
      </c>
      <c r="BD152" s="38">
        <v>4.0</v>
      </c>
      <c r="BE152" s="38">
        <v>4.0</v>
      </c>
      <c r="BF152" s="38">
        <v>11.0</v>
      </c>
      <c r="BG152" s="38">
        <v>12.0</v>
      </c>
      <c r="BH152" s="38">
        <v>15.0</v>
      </c>
      <c r="BI152" s="38">
        <v>15.0</v>
      </c>
      <c r="BJ152" s="38">
        <v>16.0</v>
      </c>
      <c r="BK152" s="38">
        <v>19.0</v>
      </c>
      <c r="BL152" s="38">
        <v>23.0</v>
      </c>
      <c r="BM152" s="38">
        <v>24.0</v>
      </c>
      <c r="BN152" s="38">
        <v>24.0</v>
      </c>
      <c r="BO152" s="38">
        <v>25.0</v>
      </c>
      <c r="BP152" s="38">
        <v>27.0</v>
      </c>
      <c r="BQ152" s="38">
        <v>28.0</v>
      </c>
      <c r="BR152" s="38">
        <v>28.0</v>
      </c>
      <c r="BS152" s="38">
        <v>28.0</v>
      </c>
      <c r="BT152" s="38">
        <v>28.0</v>
      </c>
      <c r="BU152" s="38">
        <v>28.0</v>
      </c>
      <c r="BV152" s="38">
        <v>29.0</v>
      </c>
      <c r="BW152" s="38">
        <v>30.0</v>
      </c>
      <c r="BX152" s="38">
        <v>31.0</v>
      </c>
      <c r="BY152" s="38">
        <v>31.0</v>
      </c>
      <c r="BZ152" s="38">
        <v>104.0</v>
      </c>
      <c r="CA152" s="38">
        <v>204.0</v>
      </c>
      <c r="CB152" s="38">
        <v>433.0</v>
      </c>
      <c r="CC152" s="38">
        <v>602.0</v>
      </c>
      <c r="CD152" s="38">
        <v>833.0</v>
      </c>
      <c r="CE152" s="38">
        <v>977.0</v>
      </c>
      <c r="CF152" s="38">
        <v>1261.0</v>
      </c>
      <c r="CG152" s="38">
        <v>1766.0</v>
      </c>
      <c r="CH152" s="38">
        <v>2337.0</v>
      </c>
      <c r="CI152" s="38">
        <v>3150.0</v>
      </c>
      <c r="CJ152" s="38">
        <v>3736.0</v>
      </c>
      <c r="CK152" s="38">
        <v>4335.0</v>
      </c>
      <c r="CL152" s="38">
        <v>5186.0</v>
      </c>
      <c r="CM152" s="38">
        <v>5621.0</v>
      </c>
    </row>
    <row r="153">
      <c r="AV153" s="59" t="s">
        <v>85</v>
      </c>
      <c r="AW153" s="38">
        <v>0.0</v>
      </c>
      <c r="AX153" s="38">
        <v>0.0</v>
      </c>
      <c r="AY153" s="38">
        <v>0.0</v>
      </c>
      <c r="AZ153" s="38">
        <v>0.0</v>
      </c>
      <c r="BA153" s="38">
        <v>0.0</v>
      </c>
      <c r="BB153" s="38">
        <v>0.0</v>
      </c>
      <c r="BC153" s="38">
        <v>0.0</v>
      </c>
      <c r="BD153" s="38">
        <v>0.0</v>
      </c>
      <c r="BE153" s="38">
        <v>0.0</v>
      </c>
      <c r="BF153" s="38">
        <v>2.0</v>
      </c>
      <c r="BG153" s="38">
        <v>2.0</v>
      </c>
      <c r="BH153" s="38">
        <v>2.0</v>
      </c>
      <c r="BI153" s="38">
        <v>2.0</v>
      </c>
      <c r="BJ153" s="38">
        <v>2.0</v>
      </c>
      <c r="BK153" s="38">
        <v>2.0</v>
      </c>
      <c r="BL153" s="38">
        <v>2.0</v>
      </c>
      <c r="BM153" s="38">
        <v>3.0</v>
      </c>
      <c r="BN153" s="38">
        <v>3.0</v>
      </c>
      <c r="BO153" s="38">
        <v>3.0</v>
      </c>
      <c r="BP153" s="38">
        <v>3.0</v>
      </c>
      <c r="BQ153" s="38">
        <v>3.0</v>
      </c>
      <c r="BR153" s="38">
        <v>3.0</v>
      </c>
      <c r="BS153" s="38">
        <v>3.0</v>
      </c>
      <c r="BT153" s="38">
        <v>3.0</v>
      </c>
      <c r="BU153" s="38">
        <v>3.0</v>
      </c>
      <c r="BV153" s="38">
        <v>3.0</v>
      </c>
      <c r="BW153" s="38">
        <v>3.0</v>
      </c>
      <c r="BX153" s="38">
        <v>3.0</v>
      </c>
      <c r="BY153" s="38">
        <v>3.0</v>
      </c>
      <c r="BZ153" s="38">
        <v>3.0</v>
      </c>
      <c r="CA153" s="38">
        <v>20.0</v>
      </c>
      <c r="CB153" s="38">
        <v>62.0</v>
      </c>
      <c r="CC153" s="38">
        <v>155.0</v>
      </c>
      <c r="CD153" s="38">
        <v>229.0</v>
      </c>
      <c r="CE153" s="38">
        <v>322.0</v>
      </c>
      <c r="CF153" s="38">
        <v>453.0</v>
      </c>
      <c r="CG153" s="38">
        <v>655.0</v>
      </c>
      <c r="CH153" s="38">
        <v>888.0</v>
      </c>
      <c r="CI153" s="38">
        <v>1128.0</v>
      </c>
      <c r="CJ153" s="38">
        <v>1694.0</v>
      </c>
      <c r="CK153" s="38">
        <v>2036.0</v>
      </c>
      <c r="CL153" s="38">
        <v>2502.0</v>
      </c>
      <c r="CM153" s="38">
        <v>3089.0</v>
      </c>
    </row>
    <row r="154">
      <c r="AV154" s="59" t="s">
        <v>89</v>
      </c>
      <c r="AW154" s="38">
        <v>0.0</v>
      </c>
      <c r="AX154" s="38">
        <v>0.0</v>
      </c>
      <c r="AY154" s="38">
        <v>0.0</v>
      </c>
      <c r="AZ154" s="38">
        <v>0.0</v>
      </c>
      <c r="BA154" s="38">
        <v>0.0</v>
      </c>
      <c r="BB154" s="38">
        <v>0.0</v>
      </c>
      <c r="BC154" s="38">
        <v>0.0</v>
      </c>
      <c r="BD154" s="38">
        <v>0.0</v>
      </c>
      <c r="BE154" s="38">
        <v>0.0</v>
      </c>
      <c r="BF154" s="38">
        <v>0.0</v>
      </c>
      <c r="BG154" s="38">
        <v>0.0</v>
      </c>
      <c r="BH154" s="38">
        <v>0.0</v>
      </c>
      <c r="BI154" s="38">
        <v>0.0</v>
      </c>
      <c r="BJ154" s="38">
        <v>0.0</v>
      </c>
      <c r="BK154" s="38">
        <v>0.0</v>
      </c>
      <c r="BL154" s="38">
        <v>0.0</v>
      </c>
      <c r="BM154" s="38">
        <v>0.0</v>
      </c>
      <c r="BN154" s="38">
        <v>0.0</v>
      </c>
      <c r="BO154" s="38">
        <v>0.0</v>
      </c>
      <c r="BP154" s="38">
        <v>0.0</v>
      </c>
      <c r="BQ154" s="38">
        <v>0.0</v>
      </c>
      <c r="BR154" s="38">
        <v>0.0</v>
      </c>
      <c r="BS154" s="38">
        <v>0.0</v>
      </c>
      <c r="BT154" s="38">
        <v>0.0</v>
      </c>
      <c r="BU154" s="38">
        <v>0.0</v>
      </c>
      <c r="BV154" s="38">
        <v>0.0</v>
      </c>
      <c r="BW154" s="38">
        <v>0.0</v>
      </c>
      <c r="BX154" s="38">
        <v>0.0</v>
      </c>
      <c r="BY154" s="38">
        <v>2.0</v>
      </c>
      <c r="BZ154" s="38">
        <v>5.0</v>
      </c>
      <c r="CA154" s="38">
        <v>18.0</v>
      </c>
      <c r="CB154" s="38">
        <v>28.0</v>
      </c>
      <c r="CC154" s="38">
        <v>43.0</v>
      </c>
      <c r="CD154" s="38">
        <v>61.0</v>
      </c>
      <c r="CE154" s="38">
        <v>95.0</v>
      </c>
      <c r="CF154" s="38">
        <v>139.0</v>
      </c>
      <c r="CG154" s="38">
        <v>245.0</v>
      </c>
      <c r="CH154" s="38">
        <v>388.0</v>
      </c>
      <c r="CI154" s="38">
        <v>593.0</v>
      </c>
      <c r="CJ154" s="38">
        <v>978.0</v>
      </c>
      <c r="CK154" s="38">
        <v>1501.0</v>
      </c>
      <c r="CL154" s="38">
        <v>2336.0</v>
      </c>
      <c r="CM154" s="38">
        <v>2922.0</v>
      </c>
    </row>
    <row r="155">
      <c r="AV155" s="59" t="s">
        <v>101</v>
      </c>
      <c r="AW155" s="38">
        <v>2.0</v>
      </c>
      <c r="AX155" s="38">
        <v>1.0</v>
      </c>
      <c r="AY155" s="38">
        <v>2.0</v>
      </c>
      <c r="AZ155" s="38">
        <v>2.0</v>
      </c>
      <c r="BA155" s="38">
        <v>4.0</v>
      </c>
      <c r="BB155" s="38">
        <v>4.0</v>
      </c>
      <c r="BC155" s="38">
        <v>7.0</v>
      </c>
      <c r="BD155" s="38">
        <v>7.0</v>
      </c>
      <c r="BE155" s="38">
        <v>11.0</v>
      </c>
      <c r="BF155" s="38">
        <v>15.0</v>
      </c>
      <c r="BG155" s="38">
        <v>20.0</v>
      </c>
      <c r="BH155" s="38">
        <v>20.0</v>
      </c>
      <c r="BI155" s="38">
        <v>20.0</v>
      </c>
      <c r="BJ155" s="38">
        <v>22.0</v>
      </c>
      <c r="BK155" s="38">
        <v>22.0</v>
      </c>
      <c r="BL155" s="38">
        <v>45.0</v>
      </c>
      <c r="BM155" s="38">
        <v>25.0</v>
      </c>
      <c r="BN155" s="38">
        <v>25.0</v>
      </c>
      <c r="BO155" s="38">
        <v>26.0</v>
      </c>
      <c r="BP155" s="38">
        <v>26.0</v>
      </c>
      <c r="BQ155" s="38">
        <v>26.0</v>
      </c>
      <c r="BR155" s="38">
        <v>28.0</v>
      </c>
      <c r="BS155" s="38">
        <v>28.0</v>
      </c>
      <c r="BT155" s="38">
        <v>29.0</v>
      </c>
      <c r="BU155" s="38">
        <v>43.0</v>
      </c>
      <c r="BV155" s="38">
        <v>59.0</v>
      </c>
      <c r="BW155" s="38">
        <v>66.0</v>
      </c>
      <c r="BX155" s="38">
        <v>74.0</v>
      </c>
      <c r="BY155" s="38">
        <v>84.0</v>
      </c>
      <c r="BZ155" s="38">
        <v>94.0</v>
      </c>
      <c r="CA155" s="38">
        <v>105.0</v>
      </c>
      <c r="CB155" s="38">
        <v>122.0</v>
      </c>
      <c r="CC155" s="38">
        <v>147.0</v>
      </c>
      <c r="CD155" s="38">
        <v>159.0</v>
      </c>
      <c r="CE155" s="38">
        <v>170.0</v>
      </c>
      <c r="CF155" s="38">
        <v>189.0</v>
      </c>
      <c r="CG155" s="38">
        <v>214.0</v>
      </c>
      <c r="CH155" s="38">
        <v>228.0</v>
      </c>
      <c r="CI155" s="38">
        <v>241.0</v>
      </c>
      <c r="CJ155" s="38">
        <v>256.0</v>
      </c>
      <c r="CK155" s="38">
        <v>274.0</v>
      </c>
      <c r="CL155" s="38">
        <v>293.0</v>
      </c>
      <c r="CM155" s="38">
        <v>331.0</v>
      </c>
    </row>
    <row r="156">
      <c r="AV156" s="59" t="s">
        <v>102</v>
      </c>
      <c r="AW156" s="38">
        <v>0.0</v>
      </c>
      <c r="AX156" s="38">
        <v>0.0</v>
      </c>
      <c r="AY156" s="38">
        <v>2.0</v>
      </c>
      <c r="AZ156" s="38">
        <v>3.0</v>
      </c>
      <c r="BA156" s="38">
        <v>3.0</v>
      </c>
      <c r="BB156" s="38">
        <v>3.0</v>
      </c>
      <c r="BC156" s="38">
        <v>4.0</v>
      </c>
      <c r="BD156" s="38">
        <v>5.0</v>
      </c>
      <c r="BE156" s="38">
        <v>5.0</v>
      </c>
      <c r="BF156" s="38">
        <v>5.0</v>
      </c>
      <c r="BG156" s="38">
        <v>6.0</v>
      </c>
      <c r="BH156" s="38">
        <v>6.0</v>
      </c>
      <c r="BI156" s="38">
        <v>6.0</v>
      </c>
      <c r="BJ156" s="38">
        <v>6.0</v>
      </c>
      <c r="BK156" s="38">
        <v>6.0</v>
      </c>
      <c r="BL156" s="38">
        <v>6.0</v>
      </c>
      <c r="BM156" s="38">
        <v>6.0</v>
      </c>
      <c r="BN156" s="38">
        <v>11.0</v>
      </c>
      <c r="BO156" s="38">
        <v>11.0</v>
      </c>
      <c r="BP156" s="38">
        <v>11.0</v>
      </c>
      <c r="BQ156" s="38">
        <v>11.0</v>
      </c>
      <c r="BR156" s="38">
        <v>11.0</v>
      </c>
      <c r="BS156" s="38">
        <v>11.0</v>
      </c>
      <c r="BT156" s="38">
        <v>11.0</v>
      </c>
      <c r="BU156" s="38">
        <v>12.0</v>
      </c>
      <c r="BV156" s="38">
        <v>12.0</v>
      </c>
      <c r="BW156" s="38">
        <v>12.0</v>
      </c>
      <c r="BX156" s="38">
        <v>12.0</v>
      </c>
      <c r="BY156" s="38">
        <v>12.0</v>
      </c>
      <c r="BZ156" s="38">
        <v>12.0</v>
      </c>
      <c r="CA156" s="38">
        <v>12.0</v>
      </c>
      <c r="CB156" s="38">
        <v>12.0</v>
      </c>
      <c r="CC156" s="38">
        <v>12.0</v>
      </c>
      <c r="CD156" s="38">
        <v>12.0</v>
      </c>
      <c r="CE156" s="38">
        <v>14.0</v>
      </c>
      <c r="CF156" s="38">
        <v>18.0</v>
      </c>
      <c r="CG156" s="38">
        <v>38.0</v>
      </c>
      <c r="CH156" s="38">
        <v>57.0</v>
      </c>
      <c r="CI156" s="38">
        <v>100.0</v>
      </c>
      <c r="CJ156" s="38">
        <v>130.0</v>
      </c>
      <c r="CK156" s="38">
        <v>191.0</v>
      </c>
      <c r="CL156" s="38">
        <v>204.0</v>
      </c>
      <c r="CM156" s="38">
        <v>285.0</v>
      </c>
    </row>
    <row r="157">
      <c r="AV157" s="59" t="s">
        <v>104</v>
      </c>
      <c r="AW157" s="38">
        <v>0.0</v>
      </c>
      <c r="AX157" s="38">
        <v>0.0</v>
      </c>
      <c r="AY157" s="38">
        <v>0.0</v>
      </c>
      <c r="AZ157" s="38">
        <v>0.0</v>
      </c>
      <c r="BA157" s="38">
        <v>0.0</v>
      </c>
      <c r="BB157" s="38">
        <v>1.0</v>
      </c>
      <c r="BC157" s="38">
        <v>4.0</v>
      </c>
      <c r="BD157" s="38">
        <v>4.0</v>
      </c>
      <c r="BE157" s="38">
        <v>4.0</v>
      </c>
      <c r="BF157" s="38">
        <v>5.0</v>
      </c>
      <c r="BG157" s="38">
        <v>8.0</v>
      </c>
      <c r="BH157" s="38">
        <v>10.0</v>
      </c>
      <c r="BI157" s="38">
        <v>12.0</v>
      </c>
      <c r="BJ157" s="38">
        <v>12.0</v>
      </c>
      <c r="BK157" s="38">
        <v>12.0</v>
      </c>
      <c r="BL157" s="38">
        <v>12.0</v>
      </c>
      <c r="BM157" s="38">
        <v>13.0</v>
      </c>
      <c r="BN157" s="38">
        <v>13.0</v>
      </c>
      <c r="BO157" s="38">
        <v>14.0</v>
      </c>
      <c r="BP157" s="38">
        <v>14.0</v>
      </c>
      <c r="BQ157" s="38">
        <v>16.0</v>
      </c>
      <c r="BR157" s="38">
        <v>16.0</v>
      </c>
      <c r="BS157" s="38">
        <v>16.0</v>
      </c>
      <c r="BT157" s="38">
        <v>16.0</v>
      </c>
      <c r="BU157" s="38">
        <v>16.0</v>
      </c>
      <c r="BV157" s="38">
        <v>16.0</v>
      </c>
      <c r="BW157" s="38">
        <v>16.0</v>
      </c>
      <c r="BX157" s="38">
        <v>16.0</v>
      </c>
      <c r="BY157" s="38">
        <v>16.0</v>
      </c>
      <c r="BZ157" s="38">
        <v>16.0</v>
      </c>
      <c r="CA157" s="38">
        <v>16.0</v>
      </c>
      <c r="CB157" s="38">
        <v>16.0</v>
      </c>
      <c r="CC157" s="38">
        <v>16.0</v>
      </c>
      <c r="CD157" s="38">
        <v>16.0</v>
      </c>
      <c r="CE157" s="38">
        <v>17.0</v>
      </c>
      <c r="CF157" s="38">
        <v>27.0</v>
      </c>
      <c r="CG157" s="38">
        <v>46.0</v>
      </c>
      <c r="CH157" s="38">
        <v>48.0</v>
      </c>
      <c r="CI157" s="38">
        <v>79.0</v>
      </c>
      <c r="CJ157" s="38">
        <v>130.0</v>
      </c>
      <c r="CK157" s="38">
        <v>159.0</v>
      </c>
      <c r="CL157" s="38">
        <v>196.0</v>
      </c>
      <c r="CM157" s="38">
        <v>262.0</v>
      </c>
    </row>
    <row r="158">
      <c r="AV158" s="59" t="s">
        <v>106</v>
      </c>
      <c r="AW158" s="38">
        <v>0.0</v>
      </c>
      <c r="AX158" s="38">
        <v>0.0</v>
      </c>
      <c r="AY158" s="38">
        <v>0.0</v>
      </c>
      <c r="AZ158" s="38">
        <v>0.0</v>
      </c>
      <c r="BA158" s="38">
        <v>0.0</v>
      </c>
      <c r="BB158" s="38">
        <v>0.0</v>
      </c>
      <c r="BC158" s="38">
        <v>0.0</v>
      </c>
      <c r="BD158" s="38">
        <v>0.0</v>
      </c>
      <c r="BE158" s="38">
        <v>0.0</v>
      </c>
      <c r="BF158" s="38">
        <v>0.0</v>
      </c>
      <c r="BG158" s="38">
        <v>1.0</v>
      </c>
      <c r="BH158" s="38">
        <v>1.0</v>
      </c>
      <c r="BI158" s="38">
        <v>1.0</v>
      </c>
      <c r="BJ158" s="38">
        <v>1.0</v>
      </c>
      <c r="BK158" s="38">
        <v>1.0</v>
      </c>
      <c r="BL158" s="38">
        <v>1.0</v>
      </c>
      <c r="BM158" s="38">
        <v>1.0</v>
      </c>
      <c r="BN158" s="38">
        <v>1.0</v>
      </c>
      <c r="BO158" s="38">
        <v>2.0</v>
      </c>
      <c r="BP158" s="38">
        <v>2.0</v>
      </c>
      <c r="BQ158" s="38">
        <v>2.0</v>
      </c>
      <c r="BR158" s="38">
        <v>2.0</v>
      </c>
      <c r="BS158" s="38">
        <v>2.0</v>
      </c>
      <c r="BT158" s="38">
        <v>2.0</v>
      </c>
      <c r="BU158" s="38">
        <v>2.0</v>
      </c>
      <c r="BV158" s="38">
        <v>2.0</v>
      </c>
      <c r="BW158" s="38">
        <v>2.0</v>
      </c>
      <c r="BX158" s="38">
        <v>2.0</v>
      </c>
      <c r="BY158" s="38">
        <v>2.0</v>
      </c>
      <c r="BZ158" s="38">
        <v>2.0</v>
      </c>
      <c r="CA158" s="38">
        <v>2.0</v>
      </c>
      <c r="CB158" s="38">
        <v>2.0</v>
      </c>
      <c r="CC158" s="38">
        <v>2.0</v>
      </c>
      <c r="CD158" s="38">
        <v>2.0</v>
      </c>
      <c r="CE158" s="38">
        <v>6.0</v>
      </c>
      <c r="CF158" s="38">
        <v>13.0</v>
      </c>
      <c r="CG158" s="38">
        <v>15.0</v>
      </c>
      <c r="CH158" s="38">
        <v>32.0</v>
      </c>
      <c r="CI158" s="38">
        <v>45.0</v>
      </c>
      <c r="CJ158" s="38">
        <v>84.0</v>
      </c>
      <c r="CK158" s="38">
        <v>120.0</v>
      </c>
      <c r="CL158" s="38">
        <v>165.0</v>
      </c>
      <c r="CM158" s="38">
        <v>222.0</v>
      </c>
    </row>
    <row r="159">
      <c r="AV159" s="59" t="s">
        <v>107</v>
      </c>
      <c r="AW159" s="38">
        <v>1.0</v>
      </c>
      <c r="AX159" s="38">
        <v>1.0</v>
      </c>
      <c r="AY159" s="38">
        <v>2.0</v>
      </c>
      <c r="AZ159" s="38">
        <v>2.0</v>
      </c>
      <c r="BA159" s="38">
        <v>5.0</v>
      </c>
      <c r="BB159" s="38">
        <v>5.0</v>
      </c>
      <c r="BC159" s="38">
        <v>5.0</v>
      </c>
      <c r="BD159" s="38">
        <v>5.0</v>
      </c>
      <c r="BE159" s="38">
        <v>5.0</v>
      </c>
      <c r="BF159" s="38">
        <v>7.0</v>
      </c>
      <c r="BG159" s="38">
        <v>8.0</v>
      </c>
      <c r="BH159" s="38">
        <v>8.0</v>
      </c>
      <c r="BI159" s="38">
        <v>11.0</v>
      </c>
      <c r="BJ159" s="38">
        <v>11.0</v>
      </c>
      <c r="BK159" s="38">
        <v>12.0</v>
      </c>
      <c r="BL159" s="38">
        <v>12.0</v>
      </c>
      <c r="BM159" s="38">
        <v>12.0</v>
      </c>
      <c r="BN159" s="38">
        <v>12.0</v>
      </c>
      <c r="BO159" s="38">
        <v>12.0</v>
      </c>
      <c r="BP159" s="38">
        <v>12.0</v>
      </c>
      <c r="BQ159" s="38">
        <v>13.0</v>
      </c>
      <c r="BR159" s="38">
        <v>13.0</v>
      </c>
      <c r="BS159" s="38">
        <v>15.0</v>
      </c>
      <c r="BT159" s="38">
        <v>15.0</v>
      </c>
      <c r="BU159" s="38">
        <v>15.0</v>
      </c>
      <c r="BV159" s="38">
        <v>15.0</v>
      </c>
      <c r="BW159" s="38">
        <v>15.0</v>
      </c>
      <c r="BX159" s="38">
        <v>15.0</v>
      </c>
      <c r="BY159" s="38">
        <v>15.0</v>
      </c>
      <c r="BZ159" s="38">
        <v>15.0</v>
      </c>
      <c r="CA159" s="38">
        <v>35.0</v>
      </c>
      <c r="CB159" s="38">
        <v>35.0</v>
      </c>
      <c r="CC159" s="38">
        <v>35.0</v>
      </c>
      <c r="CD159" s="38">
        <v>53.0</v>
      </c>
      <c r="CE159" s="38">
        <v>53.0</v>
      </c>
      <c r="CF159" s="38">
        <v>59.0</v>
      </c>
      <c r="CG159" s="38">
        <v>60.0</v>
      </c>
      <c r="CH159" s="38">
        <v>62.0</v>
      </c>
      <c r="CI159" s="38">
        <v>70.0</v>
      </c>
      <c r="CJ159" s="38">
        <v>76.0</v>
      </c>
      <c r="CK159" s="38">
        <v>101.0</v>
      </c>
      <c r="CL159" s="38">
        <v>122.0</v>
      </c>
      <c r="CM159" s="38">
        <v>153.0</v>
      </c>
    </row>
    <row r="160">
      <c r="AV160" s="59" t="s">
        <v>183</v>
      </c>
      <c r="AW160" s="38">
        <v>0.0</v>
      </c>
      <c r="AX160" s="38">
        <v>1.0</v>
      </c>
      <c r="AY160" s="38">
        <v>3.0</v>
      </c>
      <c r="AZ160" s="38">
        <v>3.0</v>
      </c>
      <c r="BA160" s="38">
        <v>4.0</v>
      </c>
      <c r="BB160" s="38">
        <v>5.0</v>
      </c>
      <c r="BC160" s="38">
        <v>7.0</v>
      </c>
      <c r="BD160" s="38">
        <v>7.0</v>
      </c>
      <c r="BE160" s="38">
        <v>10.0</v>
      </c>
      <c r="BF160" s="38">
        <v>13.0</v>
      </c>
      <c r="BG160" s="38">
        <v>16.0</v>
      </c>
      <c r="BH160" s="38">
        <v>18.0</v>
      </c>
      <c r="BI160" s="38">
        <v>18.0</v>
      </c>
      <c r="BJ160" s="38">
        <v>24.0</v>
      </c>
      <c r="BK160" s="38">
        <v>28.0</v>
      </c>
      <c r="BL160" s="38">
        <v>28.0</v>
      </c>
      <c r="BM160" s="38">
        <v>30.0</v>
      </c>
      <c r="BN160" s="38">
        <v>33.0</v>
      </c>
      <c r="BO160" s="38">
        <v>40.0</v>
      </c>
      <c r="BP160" s="38">
        <v>45.0</v>
      </c>
      <c r="BQ160" s="38">
        <v>47.0</v>
      </c>
      <c r="BR160" s="38">
        <v>50.0</v>
      </c>
      <c r="BS160" s="38">
        <v>58.0</v>
      </c>
      <c r="BT160" s="38">
        <v>67.0</v>
      </c>
      <c r="BU160" s="38">
        <v>72.0</v>
      </c>
      <c r="BV160" s="38">
        <v>75.0</v>
      </c>
      <c r="BW160" s="38">
        <v>77.0</v>
      </c>
      <c r="BX160" s="38">
        <v>81.0</v>
      </c>
      <c r="BY160" s="38">
        <v>84.0</v>
      </c>
      <c r="BZ160" s="38">
        <v>84.0</v>
      </c>
      <c r="CA160" s="38">
        <v>85.0</v>
      </c>
      <c r="CB160" s="38">
        <v>85.0</v>
      </c>
      <c r="CC160" s="38">
        <v>89.0</v>
      </c>
      <c r="CD160" s="38">
        <v>89.0</v>
      </c>
      <c r="CE160" s="38">
        <v>91.0</v>
      </c>
      <c r="CF160" s="38">
        <v>93.0</v>
      </c>
      <c r="CG160" s="38">
        <v>93.0</v>
      </c>
      <c r="CH160" s="38">
        <v>93.0</v>
      </c>
      <c r="CI160" s="38">
        <v>102.0</v>
      </c>
      <c r="CJ160" s="38">
        <v>106.0</v>
      </c>
      <c r="CK160" s="38">
        <v>108.0</v>
      </c>
      <c r="CL160" s="38">
        <v>110.0</v>
      </c>
      <c r="CM160" s="38">
        <v>110.0</v>
      </c>
    </row>
    <row r="161">
      <c r="AV161" s="59" t="s">
        <v>185</v>
      </c>
      <c r="AW161" s="38">
        <v>0.0</v>
      </c>
      <c r="AX161" s="38">
        <v>2.0</v>
      </c>
      <c r="AY161" s="38">
        <v>2.0</v>
      </c>
      <c r="AZ161" s="38">
        <v>5.0</v>
      </c>
      <c r="BA161" s="38">
        <v>8.0</v>
      </c>
      <c r="BB161" s="38">
        <v>8.0</v>
      </c>
      <c r="BC161" s="38">
        <v>8.0</v>
      </c>
      <c r="BD161" s="38">
        <v>10.0</v>
      </c>
      <c r="BE161" s="38">
        <v>10.0</v>
      </c>
      <c r="BF161" s="38">
        <v>12.0</v>
      </c>
      <c r="BG161" s="38">
        <v>13.0</v>
      </c>
      <c r="BH161" s="38">
        <v>15.0</v>
      </c>
      <c r="BI161" s="38">
        <v>15.0</v>
      </c>
      <c r="BJ161" s="38">
        <v>17.0</v>
      </c>
      <c r="BK161" s="38">
        <v>21.0</v>
      </c>
      <c r="BL161" s="38">
        <v>24.0</v>
      </c>
      <c r="BM161" s="38">
        <v>25.0</v>
      </c>
      <c r="BN161" s="38">
        <v>26.0</v>
      </c>
      <c r="BO161" s="38">
        <v>29.0</v>
      </c>
      <c r="BP161" s="38">
        <v>38.0</v>
      </c>
      <c r="BQ161" s="38">
        <v>49.0</v>
      </c>
      <c r="BR161" s="38">
        <v>50.0</v>
      </c>
      <c r="BS161" s="38">
        <v>53.0</v>
      </c>
      <c r="BT161" s="38">
        <v>56.0</v>
      </c>
      <c r="BU161" s="38">
        <v>56.0</v>
      </c>
      <c r="BV161" s="38">
        <v>57.0</v>
      </c>
      <c r="BW161" s="38">
        <v>60.0</v>
      </c>
      <c r="BX161" s="38">
        <v>62.0</v>
      </c>
      <c r="BY161" s="38">
        <v>63.0</v>
      </c>
      <c r="BZ161" s="38">
        <v>68.0</v>
      </c>
      <c r="CA161" s="38">
        <v>68.0</v>
      </c>
      <c r="CB161" s="38">
        <v>69.0</v>
      </c>
      <c r="CC161" s="38">
        <v>74.0</v>
      </c>
      <c r="CD161" s="38">
        <v>79.0</v>
      </c>
      <c r="CE161" s="38">
        <v>84.0</v>
      </c>
      <c r="CF161" s="38">
        <v>91.0</v>
      </c>
      <c r="CG161" s="38">
        <v>92.0</v>
      </c>
      <c r="CH161" s="38">
        <v>94.0</v>
      </c>
      <c r="CI161" s="38">
        <v>95.0</v>
      </c>
      <c r="CJ161" s="38">
        <v>96.0</v>
      </c>
      <c r="CK161" s="38">
        <v>100.0</v>
      </c>
      <c r="CL161" s="38">
        <v>100.0</v>
      </c>
      <c r="CM161" s="38">
        <v>105.0</v>
      </c>
    </row>
    <row r="162">
      <c r="AV162" s="59" t="s">
        <v>110</v>
      </c>
      <c r="AW162" s="38">
        <v>0.0</v>
      </c>
      <c r="AX162" s="38">
        <v>0.0</v>
      </c>
      <c r="AY162" s="38">
        <v>0.0</v>
      </c>
      <c r="AZ162" s="38">
        <v>0.0</v>
      </c>
      <c r="BA162" s="38">
        <v>0.0</v>
      </c>
      <c r="BB162" s="38">
        <v>0.0</v>
      </c>
      <c r="BC162" s="38">
        <v>0.0</v>
      </c>
      <c r="BD162" s="38">
        <v>0.0</v>
      </c>
      <c r="BE162" s="38">
        <v>0.0</v>
      </c>
      <c r="BF162" s="38">
        <v>0.0</v>
      </c>
      <c r="BG162" s="38">
        <v>0.0</v>
      </c>
      <c r="BH162" s="38">
        <v>0.0</v>
      </c>
      <c r="BI162" s="38">
        <v>0.0</v>
      </c>
      <c r="BJ162" s="38">
        <v>0.0</v>
      </c>
      <c r="BK162" s="38">
        <v>0.0</v>
      </c>
      <c r="BL162" s="38">
        <v>0.0</v>
      </c>
      <c r="BM162" s="38">
        <v>0.0</v>
      </c>
      <c r="BN162" s="38">
        <v>0.0</v>
      </c>
      <c r="BO162" s="38">
        <v>0.0</v>
      </c>
      <c r="BP162" s="38">
        <v>0.0</v>
      </c>
      <c r="BQ162" s="38">
        <v>0.0</v>
      </c>
      <c r="BR162" s="38">
        <v>0.0</v>
      </c>
      <c r="BS162" s="38">
        <v>0.0</v>
      </c>
      <c r="BT162" s="38">
        <v>0.0</v>
      </c>
      <c r="BU162" s="38">
        <v>0.0</v>
      </c>
      <c r="BV162" s="38">
        <v>0.0</v>
      </c>
      <c r="BW162" s="38">
        <v>0.0</v>
      </c>
      <c r="BX162" s="38">
        <v>0.0</v>
      </c>
      <c r="BY162" s="38">
        <v>0.0</v>
      </c>
      <c r="BZ162" s="38">
        <v>0.0</v>
      </c>
      <c r="CA162" s="38">
        <v>0.0</v>
      </c>
      <c r="CB162" s="38">
        <v>0.0</v>
      </c>
      <c r="CC162" s="38">
        <v>0.0</v>
      </c>
      <c r="CD162" s="38">
        <v>0.0</v>
      </c>
      <c r="CE162" s="38">
        <v>1.0</v>
      </c>
      <c r="CF162" s="38">
        <v>1.0</v>
      </c>
      <c r="CG162" s="38">
        <v>8.0</v>
      </c>
      <c r="CH162" s="38">
        <v>8.0</v>
      </c>
      <c r="CI162" s="38">
        <v>18.0</v>
      </c>
      <c r="CJ162" s="38">
        <v>27.0</v>
      </c>
      <c r="CK162" s="38">
        <v>42.0</v>
      </c>
      <c r="CL162" s="38">
        <v>56.0</v>
      </c>
      <c r="CM162" s="38">
        <v>90.0</v>
      </c>
    </row>
    <row r="163">
      <c r="AV163" s="59" t="s">
        <v>111</v>
      </c>
      <c r="AW163" s="38">
        <v>0.0</v>
      </c>
      <c r="AX163" s="38">
        <v>0.0</v>
      </c>
      <c r="AY163" s="38">
        <v>0.0</v>
      </c>
      <c r="AZ163" s="38">
        <v>0.0</v>
      </c>
      <c r="BA163" s="38">
        <v>0.0</v>
      </c>
      <c r="BB163" s="38">
        <v>0.0</v>
      </c>
      <c r="BC163" s="38">
        <v>0.0</v>
      </c>
      <c r="BD163" s="38">
        <v>0.0</v>
      </c>
      <c r="BE163" s="38">
        <v>0.0</v>
      </c>
      <c r="BF163" s="38">
        <v>2.0</v>
      </c>
      <c r="BG163" s="38">
        <v>2.0</v>
      </c>
      <c r="BH163" s="38">
        <v>2.0</v>
      </c>
      <c r="BI163" s="38">
        <v>2.0</v>
      </c>
      <c r="BJ163" s="38">
        <v>2.0</v>
      </c>
      <c r="BK163" s="38">
        <v>2.0</v>
      </c>
      <c r="BL163" s="38">
        <v>2.0</v>
      </c>
      <c r="BM163" s="38">
        <v>3.0</v>
      </c>
      <c r="BN163" s="38">
        <v>3.0</v>
      </c>
      <c r="BO163" s="38">
        <v>3.0</v>
      </c>
      <c r="BP163" s="38">
        <v>8.0</v>
      </c>
      <c r="BQ163" s="38">
        <v>8.0</v>
      </c>
      <c r="BR163" s="38">
        <v>9.0</v>
      </c>
      <c r="BS163" s="38">
        <v>9.0</v>
      </c>
      <c r="BT163" s="38">
        <v>9.0</v>
      </c>
      <c r="BU163" s="38">
        <v>9.0</v>
      </c>
      <c r="BV163" s="38">
        <v>9.0</v>
      </c>
      <c r="BW163" s="38">
        <v>9.0</v>
      </c>
      <c r="BX163" s="38">
        <v>9.0</v>
      </c>
      <c r="BY163" s="38">
        <v>9.0</v>
      </c>
      <c r="BZ163" s="38">
        <v>9.0</v>
      </c>
      <c r="CA163" s="38">
        <v>9.0</v>
      </c>
      <c r="CB163" s="38">
        <v>9.0</v>
      </c>
      <c r="CC163" s="38">
        <v>9.0</v>
      </c>
      <c r="CD163" s="38">
        <v>13.0</v>
      </c>
      <c r="CE163" s="38">
        <v>13.0</v>
      </c>
      <c r="CF163" s="38">
        <v>13.0</v>
      </c>
      <c r="CG163" s="38">
        <v>15.0</v>
      </c>
      <c r="CH163" s="38">
        <v>20.0</v>
      </c>
      <c r="CI163" s="38">
        <v>23.0</v>
      </c>
      <c r="CJ163" s="38">
        <v>36.0</v>
      </c>
      <c r="CK163" s="38">
        <v>40.0</v>
      </c>
      <c r="CL163" s="38">
        <v>51.0</v>
      </c>
      <c r="CM163" s="38">
        <v>85.0</v>
      </c>
    </row>
    <row r="164">
      <c r="AV164" s="59" t="s">
        <v>190</v>
      </c>
      <c r="AW164" s="38">
        <v>0.0</v>
      </c>
      <c r="AX164" s="38">
        <v>0.0</v>
      </c>
      <c r="AY164" s="38">
        <v>0.0</v>
      </c>
      <c r="AZ164" s="38">
        <v>0.0</v>
      </c>
      <c r="BA164" s="38">
        <v>0.0</v>
      </c>
      <c r="BB164" s="38">
        <v>0.0</v>
      </c>
      <c r="BC164" s="38">
        <v>0.0</v>
      </c>
      <c r="BD164" s="38">
        <v>0.0</v>
      </c>
      <c r="BE164" s="38">
        <v>0.0</v>
      </c>
      <c r="BF164" s="38">
        <v>0.0</v>
      </c>
      <c r="BG164" s="38">
        <v>0.0</v>
      </c>
      <c r="BH164" s="38">
        <v>0.0</v>
      </c>
      <c r="BI164" s="38">
        <v>0.0</v>
      </c>
      <c r="BJ164" s="38">
        <v>0.0</v>
      </c>
      <c r="BK164" s="38">
        <v>0.0</v>
      </c>
      <c r="BL164" s="38">
        <v>0.0</v>
      </c>
      <c r="BM164" s="38">
        <v>0.0</v>
      </c>
      <c r="BN164" s="38">
        <v>0.0</v>
      </c>
      <c r="BO164" s="38">
        <v>0.0</v>
      </c>
      <c r="BP164" s="38">
        <v>0.0</v>
      </c>
      <c r="BQ164" s="38">
        <v>0.0</v>
      </c>
      <c r="BR164" s="38">
        <v>0.0</v>
      </c>
      <c r="BS164" s="38">
        <v>0.0</v>
      </c>
      <c r="BT164" s="38">
        <v>0.0</v>
      </c>
      <c r="BU164" s="38">
        <v>0.0</v>
      </c>
      <c r="BV164" s="38">
        <v>0.0</v>
      </c>
      <c r="BW164" s="38">
        <v>0.0</v>
      </c>
      <c r="BX164" s="38">
        <v>0.0</v>
      </c>
      <c r="BY164" s="38">
        <v>0.0</v>
      </c>
      <c r="BZ164" s="38">
        <v>0.0</v>
      </c>
      <c r="CA164" s="38">
        <v>0.0</v>
      </c>
      <c r="CB164" s="38">
        <v>0.0</v>
      </c>
      <c r="CC164" s="38">
        <v>0.0</v>
      </c>
      <c r="CD164" s="38">
        <v>1.0</v>
      </c>
      <c r="CE164" s="38">
        <v>11.0</v>
      </c>
      <c r="CF164" s="38">
        <v>26.0</v>
      </c>
      <c r="CG164" s="38">
        <v>43.0</v>
      </c>
      <c r="CH164" s="38">
        <v>45.0</v>
      </c>
      <c r="CI164" s="38">
        <v>45.0</v>
      </c>
      <c r="CJ164" s="38">
        <v>45.0</v>
      </c>
      <c r="CK164" s="38">
        <v>56.0</v>
      </c>
      <c r="CL164" s="38">
        <v>56.0</v>
      </c>
      <c r="CM164" s="38">
        <v>56.0</v>
      </c>
    </row>
    <row r="165">
      <c r="AV165" s="59" t="s">
        <v>193</v>
      </c>
      <c r="AW165" s="38">
        <v>0.0</v>
      </c>
      <c r="AX165" s="38">
        <v>0.0</v>
      </c>
      <c r="AY165" s="38">
        <v>0.0</v>
      </c>
      <c r="AZ165" s="38">
        <v>0.0</v>
      </c>
      <c r="BA165" s="38">
        <v>0.0</v>
      </c>
      <c r="BB165" s="38">
        <v>0.0</v>
      </c>
      <c r="BC165" s="38">
        <v>0.0</v>
      </c>
      <c r="BD165" s="38">
        <v>0.0</v>
      </c>
      <c r="BE165" s="38">
        <v>0.0</v>
      </c>
      <c r="BF165" s="38">
        <v>0.0</v>
      </c>
      <c r="BG165" s="38">
        <v>0.0</v>
      </c>
      <c r="BH165" s="38">
        <v>0.0</v>
      </c>
      <c r="BI165" s="38">
        <v>0.0</v>
      </c>
      <c r="BJ165" s="38">
        <v>0.0</v>
      </c>
      <c r="BK165" s="38">
        <v>0.0</v>
      </c>
      <c r="BL165" s="38">
        <v>0.0</v>
      </c>
      <c r="BM165" s="38">
        <v>0.0</v>
      </c>
      <c r="BN165" s="38">
        <v>0.0</v>
      </c>
      <c r="BO165" s="38">
        <v>0.0</v>
      </c>
      <c r="BP165" s="38">
        <v>0.0</v>
      </c>
      <c r="BQ165" s="38">
        <v>0.0</v>
      </c>
      <c r="BR165" s="38">
        <v>0.0</v>
      </c>
      <c r="BS165" s="38">
        <v>0.0</v>
      </c>
      <c r="BT165" s="38">
        <v>0.0</v>
      </c>
      <c r="BU165" s="38">
        <v>0.0</v>
      </c>
      <c r="BV165" s="38">
        <v>0.0</v>
      </c>
      <c r="BW165" s="38">
        <v>0.0</v>
      </c>
      <c r="BX165" s="38">
        <v>0.0</v>
      </c>
      <c r="BY165" s="38">
        <v>0.0</v>
      </c>
      <c r="BZ165" s="38">
        <v>0.0</v>
      </c>
      <c r="CA165" s="38">
        <v>0.0</v>
      </c>
      <c r="CB165" s="38">
        <v>0.0</v>
      </c>
      <c r="CC165" s="38">
        <v>0.0</v>
      </c>
      <c r="CD165" s="38">
        <v>0.0</v>
      </c>
      <c r="CE165" s="38">
        <v>0.0</v>
      </c>
      <c r="CF165" s="38">
        <v>1.0</v>
      </c>
      <c r="CG165" s="38">
        <v>1.0</v>
      </c>
      <c r="CH165" s="38">
        <v>6.0</v>
      </c>
      <c r="CI165" s="38">
        <v>15.0</v>
      </c>
      <c r="CJ165" s="38">
        <v>19.0</v>
      </c>
      <c r="CK165" s="38">
        <v>25.0</v>
      </c>
      <c r="CL165" s="38">
        <v>32.0</v>
      </c>
      <c r="CM165" s="38">
        <v>56.0</v>
      </c>
    </row>
    <row r="166">
      <c r="AV166" s="59" t="s">
        <v>196</v>
      </c>
      <c r="AW166" s="38">
        <v>0.0</v>
      </c>
      <c r="AX166" s="38">
        <v>0.0</v>
      </c>
      <c r="AY166" s="38">
        <v>0.0</v>
      </c>
      <c r="AZ166" s="38">
        <v>0.0</v>
      </c>
      <c r="BA166" s="38">
        <v>4.0</v>
      </c>
      <c r="BB166" s="38">
        <v>5.0</v>
      </c>
      <c r="BC166" s="38">
        <v>5.0</v>
      </c>
      <c r="BD166" s="38">
        <v>6.0</v>
      </c>
      <c r="BE166" s="38">
        <v>9.0</v>
      </c>
      <c r="BF166" s="38">
        <v>9.0</v>
      </c>
      <c r="BG166" s="38">
        <v>12.0</v>
      </c>
      <c r="BH166" s="38">
        <v>12.0</v>
      </c>
      <c r="BI166" s="38">
        <v>12.0</v>
      </c>
      <c r="BJ166" s="38">
        <v>13.0</v>
      </c>
      <c r="BK166" s="38">
        <v>13.0</v>
      </c>
      <c r="BL166" s="38">
        <v>14.0</v>
      </c>
      <c r="BM166" s="38">
        <v>15.0</v>
      </c>
      <c r="BN166" s="38">
        <v>15.0</v>
      </c>
      <c r="BO166" s="38">
        <v>15.0</v>
      </c>
      <c r="BP166" s="38">
        <v>15.0</v>
      </c>
      <c r="BQ166" s="38">
        <v>15.0</v>
      </c>
      <c r="BR166" s="38">
        <v>15.0</v>
      </c>
      <c r="BS166" s="38">
        <v>15.0</v>
      </c>
      <c r="BT166" s="38">
        <v>15.0</v>
      </c>
      <c r="BU166" s="38">
        <v>15.0</v>
      </c>
      <c r="BV166" s="38">
        <v>15.0</v>
      </c>
      <c r="BW166" s="38">
        <v>15.0</v>
      </c>
      <c r="BX166" s="38">
        <v>15.0</v>
      </c>
      <c r="BY166" s="38">
        <v>15.0</v>
      </c>
      <c r="BZ166" s="38">
        <v>15.0</v>
      </c>
      <c r="CA166" s="38">
        <v>19.0</v>
      </c>
      <c r="CB166" s="38">
        <v>22.0</v>
      </c>
      <c r="CC166" s="38">
        <v>22.0</v>
      </c>
      <c r="CD166" s="38">
        <v>22.0</v>
      </c>
      <c r="CE166" s="38">
        <v>22.0</v>
      </c>
      <c r="CF166" s="38">
        <v>22.0</v>
      </c>
      <c r="CG166" s="38">
        <v>23.0</v>
      </c>
      <c r="CH166" s="38">
        <v>23.0</v>
      </c>
      <c r="CI166" s="38">
        <v>25.0</v>
      </c>
      <c r="CJ166" s="38">
        <v>27.0</v>
      </c>
      <c r="CK166" s="38">
        <v>30.0</v>
      </c>
      <c r="CL166" s="38">
        <v>39.0</v>
      </c>
      <c r="CM166" s="38">
        <v>52.0</v>
      </c>
    </row>
    <row r="167">
      <c r="AV167" s="59" t="s">
        <v>198</v>
      </c>
      <c r="AW167" s="38">
        <v>0.0</v>
      </c>
      <c r="AX167" s="38">
        <v>0.0</v>
      </c>
      <c r="AY167" s="38">
        <v>0.0</v>
      </c>
      <c r="AZ167" s="38">
        <v>0.0</v>
      </c>
      <c r="BA167" s="38">
        <v>0.0</v>
      </c>
      <c r="BB167" s="38">
        <v>0.0</v>
      </c>
      <c r="BC167" s="38">
        <v>0.0</v>
      </c>
      <c r="BD167" s="38">
        <v>0.0</v>
      </c>
      <c r="BE167" s="38">
        <v>0.0</v>
      </c>
      <c r="BF167" s="38">
        <v>0.0</v>
      </c>
      <c r="BG167" s="38">
        <v>0.0</v>
      </c>
      <c r="BH167" s="38">
        <v>0.0</v>
      </c>
      <c r="BI167" s="38">
        <v>0.0</v>
      </c>
      <c r="BJ167" s="38">
        <v>0.0</v>
      </c>
      <c r="BK167" s="38">
        <v>0.0</v>
      </c>
      <c r="BL167" s="38">
        <v>0.0</v>
      </c>
      <c r="BM167" s="38">
        <v>0.0</v>
      </c>
      <c r="BN167" s="38">
        <v>0.0</v>
      </c>
      <c r="BO167" s="38">
        <v>0.0</v>
      </c>
      <c r="BP167" s="38">
        <v>0.0</v>
      </c>
      <c r="BQ167" s="38">
        <v>0.0</v>
      </c>
      <c r="BR167" s="38">
        <v>0.0</v>
      </c>
      <c r="BS167" s="38">
        <v>0.0</v>
      </c>
      <c r="BT167" s="38">
        <v>0.0</v>
      </c>
      <c r="BU167" s="38">
        <v>0.0</v>
      </c>
      <c r="BV167" s="38">
        <v>0.0</v>
      </c>
      <c r="BW167" s="38">
        <v>0.0</v>
      </c>
      <c r="BX167" s="38">
        <v>0.0</v>
      </c>
      <c r="BY167" s="38">
        <v>0.0</v>
      </c>
      <c r="BZ167" s="38">
        <v>0.0</v>
      </c>
      <c r="CA167" s="38">
        <v>0.0</v>
      </c>
      <c r="CB167" s="38">
        <v>0.0</v>
      </c>
      <c r="CC167" s="38">
        <v>0.0</v>
      </c>
      <c r="CD167" s="38">
        <v>1.0</v>
      </c>
      <c r="CE167" s="38">
        <v>23.0</v>
      </c>
      <c r="CF167" s="38">
        <v>33.0</v>
      </c>
      <c r="CG167" s="38">
        <v>33.0</v>
      </c>
      <c r="CH167" s="38">
        <v>36.0</v>
      </c>
      <c r="CI167" s="38">
        <v>41.0</v>
      </c>
      <c r="CJ167" s="38">
        <v>47.0</v>
      </c>
      <c r="CK167" s="38">
        <v>49.0</v>
      </c>
      <c r="CL167" s="38">
        <v>49.0</v>
      </c>
      <c r="CM167" s="38">
        <v>52.0</v>
      </c>
    </row>
    <row r="168">
      <c r="AV168" s="59" t="s">
        <v>200</v>
      </c>
      <c r="AW168" s="38">
        <v>0.0</v>
      </c>
      <c r="AX168" s="38">
        <v>0.0</v>
      </c>
      <c r="AY168" s="38">
        <v>0.0</v>
      </c>
      <c r="AZ168" s="38">
        <v>3.0</v>
      </c>
      <c r="BA168" s="38">
        <v>4.0</v>
      </c>
      <c r="BB168" s="38">
        <v>4.0</v>
      </c>
      <c r="BC168" s="38">
        <v>4.0</v>
      </c>
      <c r="BD168" s="38">
        <v>7.0</v>
      </c>
      <c r="BE168" s="38">
        <v>8.0</v>
      </c>
      <c r="BF168" s="38">
        <v>8.0</v>
      </c>
      <c r="BG168" s="38">
        <v>8.0</v>
      </c>
      <c r="BH168" s="38">
        <v>8.0</v>
      </c>
      <c r="BI168" s="38">
        <v>8.0</v>
      </c>
      <c r="BJ168" s="38">
        <v>10.0</v>
      </c>
      <c r="BK168" s="38">
        <v>12.0</v>
      </c>
      <c r="BL168" s="38">
        <v>12.0</v>
      </c>
      <c r="BM168" s="38">
        <v>12.0</v>
      </c>
      <c r="BN168" s="38">
        <v>16.0</v>
      </c>
      <c r="BO168" s="38">
        <v>16.0</v>
      </c>
      <c r="BP168" s="38">
        <v>18.0</v>
      </c>
      <c r="BQ168" s="38">
        <v>18.0</v>
      </c>
      <c r="BR168" s="38">
        <v>18.0</v>
      </c>
      <c r="BS168" s="38">
        <v>19.0</v>
      </c>
      <c r="BT168" s="38">
        <v>19.0</v>
      </c>
      <c r="BU168" s="38">
        <v>22.0</v>
      </c>
      <c r="BV168" s="38">
        <v>22.0</v>
      </c>
      <c r="BW168" s="38">
        <v>22.0</v>
      </c>
      <c r="BX168" s="38">
        <v>22.0</v>
      </c>
      <c r="BY168" s="38">
        <v>22.0</v>
      </c>
      <c r="BZ168" s="38">
        <v>22.0</v>
      </c>
      <c r="CA168" s="38">
        <v>22.0</v>
      </c>
      <c r="CB168" s="38">
        <v>22.0</v>
      </c>
      <c r="CC168" s="38">
        <v>22.0</v>
      </c>
      <c r="CD168" s="38">
        <v>22.0</v>
      </c>
      <c r="CE168" s="38">
        <v>22.0</v>
      </c>
      <c r="CF168" s="38">
        <v>22.0</v>
      </c>
      <c r="CG168" s="38">
        <v>23.0</v>
      </c>
      <c r="CH168" s="38">
        <v>23.0</v>
      </c>
      <c r="CI168" s="38">
        <v>25.0</v>
      </c>
      <c r="CJ168" s="38">
        <v>29.0</v>
      </c>
      <c r="CK168" s="38">
        <v>29.0</v>
      </c>
      <c r="CL168" s="38">
        <v>36.0</v>
      </c>
      <c r="CM168" s="38">
        <v>50.0</v>
      </c>
    </row>
    <row r="169">
      <c r="AV169" s="59" t="s">
        <v>172</v>
      </c>
      <c r="AW169" s="38">
        <v>1.0</v>
      </c>
      <c r="AX169" s="38">
        <v>9.0</v>
      </c>
      <c r="AY169" s="38">
        <v>15.0</v>
      </c>
      <c r="AZ169" s="38">
        <v>39.0</v>
      </c>
      <c r="BA169" s="38">
        <v>60.0</v>
      </c>
      <c r="BB169" s="38">
        <v>70.0</v>
      </c>
      <c r="BC169" s="38">
        <v>106.0</v>
      </c>
      <c r="BD169" s="38">
        <v>152.0</v>
      </c>
      <c r="BE169" s="38">
        <v>200.0</v>
      </c>
      <c r="BF169" s="38">
        <v>237.0</v>
      </c>
      <c r="BG169" s="38">
        <v>297.0</v>
      </c>
      <c r="BH169" s="38">
        <v>340.0</v>
      </c>
      <c r="BI169" s="38">
        <v>408.0</v>
      </c>
      <c r="BJ169" s="38">
        <v>480.0</v>
      </c>
      <c r="BK169" s="38">
        <v>530.0</v>
      </c>
      <c r="BL169" s="38">
        <v>591.0</v>
      </c>
      <c r="BM169" s="38">
        <v>665.0</v>
      </c>
      <c r="BN169" s="38">
        <v>733.0</v>
      </c>
      <c r="BO169" s="38">
        <v>779.0</v>
      </c>
      <c r="BP169" s="38">
        <v>830.0</v>
      </c>
      <c r="BQ169" s="38">
        <v>860.0</v>
      </c>
      <c r="BR169" s="38">
        <v>889.0</v>
      </c>
      <c r="BS169" s="38">
        <v>910.0</v>
      </c>
      <c r="BT169" s="38">
        <v>934.0</v>
      </c>
      <c r="BU169" s="38">
        <v>950.0</v>
      </c>
      <c r="BV169" s="38">
        <v>962.0</v>
      </c>
      <c r="BW169" s="38">
        <v>973.0</v>
      </c>
      <c r="BX169" s="38">
        <v>982.0</v>
      </c>
      <c r="BY169" s="38">
        <v>986.0</v>
      </c>
      <c r="BZ169" s="38">
        <v>987.0</v>
      </c>
      <c r="CA169" s="38">
        <v>988.0</v>
      </c>
      <c r="CB169" s="38">
        <v>989.0</v>
      </c>
      <c r="CC169" s="38">
        <v>989.0</v>
      </c>
      <c r="CD169" s="38">
        <v>989.0</v>
      </c>
      <c r="CE169" s="38">
        <v>989.0</v>
      </c>
      <c r="CF169" s="38">
        <v>989.0</v>
      </c>
      <c r="CG169" s="38">
        <v>989.0</v>
      </c>
      <c r="CH169" s="38">
        <v>990.0</v>
      </c>
      <c r="CI169" s="38">
        <v>990.0</v>
      </c>
      <c r="CJ169" s="38">
        <v>990.0</v>
      </c>
      <c r="CK169" s="38">
        <v>990.0</v>
      </c>
      <c r="CL169" s="38">
        <v>990.0</v>
      </c>
      <c r="CM169" s="38">
        <v>990.0</v>
      </c>
    </row>
    <row r="170">
      <c r="AV170" s="59" t="s">
        <v>173</v>
      </c>
      <c r="AW170" s="38">
        <v>14.0</v>
      </c>
      <c r="AX170" s="38">
        <v>22.0</v>
      </c>
      <c r="AY170" s="38">
        <v>36.0</v>
      </c>
      <c r="AZ170" s="38">
        <v>41.0</v>
      </c>
      <c r="BA170" s="38">
        <v>68.0</v>
      </c>
      <c r="BB170" s="38">
        <v>80.0</v>
      </c>
      <c r="BC170" s="38">
        <v>91.0</v>
      </c>
      <c r="BD170" s="38">
        <v>111.0</v>
      </c>
      <c r="BE170" s="38">
        <v>114.0</v>
      </c>
      <c r="BF170" s="38">
        <v>139.0</v>
      </c>
      <c r="BG170" s="38">
        <v>168.0</v>
      </c>
      <c r="BH170" s="38">
        <v>191.0</v>
      </c>
      <c r="BI170" s="38">
        <v>212.0</v>
      </c>
      <c r="BJ170" s="38">
        <v>228.0</v>
      </c>
      <c r="BK170" s="38">
        <v>253.0</v>
      </c>
      <c r="BL170" s="38">
        <v>274.0</v>
      </c>
      <c r="BM170" s="38">
        <v>297.0</v>
      </c>
      <c r="BN170" s="38">
        <v>315.0</v>
      </c>
      <c r="BO170" s="38">
        <v>326.0</v>
      </c>
      <c r="BP170" s="38">
        <v>337.0</v>
      </c>
      <c r="BQ170" s="38">
        <v>342.0</v>
      </c>
      <c r="BR170" s="38">
        <v>352.0</v>
      </c>
      <c r="BS170" s="38">
        <v>366.0</v>
      </c>
      <c r="BT170" s="38">
        <v>372.0</v>
      </c>
      <c r="BU170" s="38">
        <v>375.0</v>
      </c>
      <c r="BV170" s="38">
        <v>380.0</v>
      </c>
      <c r="BW170" s="38">
        <v>381.0</v>
      </c>
      <c r="BX170" s="38">
        <v>387.0</v>
      </c>
      <c r="BY170" s="38">
        <v>393.0</v>
      </c>
      <c r="BZ170" s="38">
        <v>395.0</v>
      </c>
      <c r="CA170" s="38">
        <v>396.0</v>
      </c>
      <c r="CB170" s="38">
        <v>399.0</v>
      </c>
      <c r="CC170" s="38">
        <v>399.0</v>
      </c>
      <c r="CD170" s="38">
        <v>399.0</v>
      </c>
      <c r="CE170" s="38">
        <v>400.0</v>
      </c>
      <c r="CF170" s="38">
        <v>400.0</v>
      </c>
      <c r="CG170" s="38">
        <v>410.0</v>
      </c>
      <c r="CH170" s="38">
        <v>410.0</v>
      </c>
      <c r="CI170" s="38">
        <v>411.0</v>
      </c>
      <c r="CJ170" s="38">
        <v>413.0</v>
      </c>
      <c r="CK170" s="38">
        <v>414.0</v>
      </c>
      <c r="CL170" s="38">
        <v>414.0</v>
      </c>
      <c r="CM170" s="38">
        <v>418.0</v>
      </c>
    </row>
    <row r="171">
      <c r="AV171" s="59" t="s">
        <v>175</v>
      </c>
      <c r="AW171" s="38">
        <v>6.0</v>
      </c>
      <c r="AX171" s="38">
        <v>9.0</v>
      </c>
      <c r="AY171" s="38">
        <v>27.0</v>
      </c>
      <c r="AZ171" s="38">
        <v>57.0</v>
      </c>
      <c r="BA171" s="38">
        <v>75.0</v>
      </c>
      <c r="BB171" s="38">
        <v>110.0</v>
      </c>
      <c r="BC171" s="38">
        <v>132.0</v>
      </c>
      <c r="BD171" s="38">
        <v>147.0</v>
      </c>
      <c r="BE171" s="38">
        <v>182.0</v>
      </c>
      <c r="BF171" s="38">
        <v>211.0</v>
      </c>
      <c r="BG171" s="38">
        <v>247.0</v>
      </c>
      <c r="BH171" s="38">
        <v>300.0</v>
      </c>
      <c r="BI171" s="38">
        <v>337.0</v>
      </c>
      <c r="BJ171" s="38">
        <v>366.0</v>
      </c>
      <c r="BK171" s="38">
        <v>389.0</v>
      </c>
      <c r="BL171" s="38">
        <v>411.0</v>
      </c>
      <c r="BM171" s="38">
        <v>426.0</v>
      </c>
      <c r="BN171" s="38">
        <v>428.0</v>
      </c>
      <c r="BO171" s="38">
        <v>468.0</v>
      </c>
      <c r="BP171" s="38">
        <v>486.0</v>
      </c>
      <c r="BQ171" s="38">
        <v>505.0</v>
      </c>
      <c r="BR171" s="38">
        <v>518.0</v>
      </c>
      <c r="BS171" s="38">
        <v>529.0</v>
      </c>
      <c r="BT171" s="38">
        <v>537.0</v>
      </c>
      <c r="BU171" s="38">
        <v>544.0</v>
      </c>
      <c r="BV171" s="38">
        <v>551.0</v>
      </c>
      <c r="BW171" s="38">
        <v>553.0</v>
      </c>
      <c r="BX171" s="38">
        <v>555.0</v>
      </c>
      <c r="BY171" s="38">
        <v>560.0</v>
      </c>
      <c r="BZ171" s="38">
        <v>567.0</v>
      </c>
      <c r="CA171" s="38">
        <v>572.0</v>
      </c>
      <c r="CB171" s="38">
        <v>573.0</v>
      </c>
      <c r="CC171" s="38">
        <v>575.0</v>
      </c>
      <c r="CD171" s="38">
        <v>576.0</v>
      </c>
      <c r="CE171" s="38">
        <v>576.0</v>
      </c>
      <c r="CF171" s="38">
        <v>576.0</v>
      </c>
      <c r="CG171" s="38">
        <v>576.0</v>
      </c>
      <c r="CH171" s="38">
        <v>576.0</v>
      </c>
      <c r="CI171" s="38">
        <v>576.0</v>
      </c>
      <c r="CJ171" s="38">
        <v>576.0</v>
      </c>
      <c r="CK171" s="38">
        <v>576.0</v>
      </c>
      <c r="CL171" s="38">
        <v>576.0</v>
      </c>
      <c r="CM171" s="38">
        <v>576.0</v>
      </c>
    </row>
    <row r="172">
      <c r="AV172" s="59" t="s">
        <v>176</v>
      </c>
      <c r="AW172" s="38">
        <v>1.0</v>
      </c>
      <c r="AX172" s="38">
        <v>5.0</v>
      </c>
      <c r="AY172" s="38">
        <v>10.0</v>
      </c>
      <c r="AZ172" s="38">
        <v>18.0</v>
      </c>
      <c r="BA172" s="38">
        <v>35.0</v>
      </c>
      <c r="BB172" s="38">
        <v>59.0</v>
      </c>
      <c r="BC172" s="38">
        <v>80.0</v>
      </c>
      <c r="BD172" s="38">
        <v>84.0</v>
      </c>
      <c r="BE172" s="38">
        <v>101.0</v>
      </c>
      <c r="BF172" s="38">
        <v>120.0</v>
      </c>
      <c r="BG172" s="38">
        <v>144.0</v>
      </c>
      <c r="BH172" s="38">
        <v>159.0</v>
      </c>
      <c r="BI172" s="38">
        <v>179.0</v>
      </c>
      <c r="BJ172" s="38">
        <v>194.0</v>
      </c>
      <c r="BK172" s="38">
        <v>205.0</v>
      </c>
      <c r="BL172" s="38">
        <v>215.0</v>
      </c>
      <c r="BM172" s="38">
        <v>224.0</v>
      </c>
      <c r="BN172" s="38">
        <v>239.0</v>
      </c>
      <c r="BO172" s="38">
        <v>250.0</v>
      </c>
      <c r="BP172" s="38">
        <v>261.0</v>
      </c>
      <c r="BQ172" s="38">
        <v>267.0</v>
      </c>
      <c r="BR172" s="38">
        <v>272.0</v>
      </c>
      <c r="BS172" s="38">
        <v>279.0</v>
      </c>
      <c r="BT172" s="38">
        <v>281.0</v>
      </c>
      <c r="BU172" s="38">
        <v>285.0</v>
      </c>
      <c r="BV172" s="38">
        <v>287.0</v>
      </c>
      <c r="BW172" s="38">
        <v>290.0</v>
      </c>
      <c r="BX172" s="38">
        <v>292.0</v>
      </c>
      <c r="BY172" s="38">
        <v>293.0</v>
      </c>
      <c r="BZ172" s="38">
        <v>293.0</v>
      </c>
      <c r="CA172" s="38">
        <v>293.0</v>
      </c>
      <c r="CB172" s="38">
        <v>293.0</v>
      </c>
      <c r="CC172" s="38">
        <v>293.0</v>
      </c>
      <c r="CD172" s="38">
        <v>293.0</v>
      </c>
      <c r="CE172" s="38">
        <v>294.0</v>
      </c>
      <c r="CF172" s="38">
        <v>294.0</v>
      </c>
      <c r="CG172" s="38">
        <v>296.0</v>
      </c>
      <c r="CH172" s="38">
        <v>296.0</v>
      </c>
      <c r="CI172" s="38">
        <v>296.0</v>
      </c>
      <c r="CJ172" s="38">
        <v>296.0</v>
      </c>
      <c r="CK172" s="38">
        <v>296.0</v>
      </c>
      <c r="CL172" s="38">
        <v>296.0</v>
      </c>
      <c r="CM172" s="38">
        <v>296.0</v>
      </c>
    </row>
    <row r="173">
      <c r="AV173" s="59" t="s">
        <v>177</v>
      </c>
      <c r="AW173" s="38">
        <v>0.0</v>
      </c>
      <c r="AX173" s="38">
        <v>2.0</v>
      </c>
      <c r="AY173" s="38">
        <v>2.0</v>
      </c>
      <c r="AZ173" s="38">
        <v>4.0</v>
      </c>
      <c r="BA173" s="38">
        <v>7.0</v>
      </c>
      <c r="BB173" s="38">
        <v>14.0</v>
      </c>
      <c r="BC173" s="38">
        <v>19.0</v>
      </c>
      <c r="BD173" s="38">
        <v>24.0</v>
      </c>
      <c r="BE173" s="38">
        <v>26.0</v>
      </c>
      <c r="BF173" s="38">
        <v>29.0</v>
      </c>
      <c r="BG173" s="38">
        <v>40.0</v>
      </c>
      <c r="BH173" s="38">
        <v>51.0</v>
      </c>
      <c r="BI173" s="38">
        <v>55.0</v>
      </c>
      <c r="BJ173" s="38">
        <v>57.0</v>
      </c>
      <c r="BK173" s="38">
        <v>62.0</v>
      </c>
      <c r="BL173" s="38">
        <v>62.0</v>
      </c>
      <c r="BM173" s="38">
        <v>67.0</v>
      </c>
      <c r="BN173" s="38">
        <v>79.0</v>
      </c>
      <c r="BO173" s="38">
        <v>83.0</v>
      </c>
      <c r="BP173" s="38">
        <v>83.0</v>
      </c>
      <c r="BQ173" s="38">
        <v>86.0</v>
      </c>
      <c r="BR173" s="38">
        <v>87.0</v>
      </c>
      <c r="BS173" s="38">
        <v>90.0</v>
      </c>
      <c r="BT173" s="38">
        <v>90.0</v>
      </c>
      <c r="BU173" s="38">
        <v>90.0</v>
      </c>
      <c r="BV173" s="38">
        <v>90.0</v>
      </c>
      <c r="BW173" s="38">
        <v>91.0</v>
      </c>
      <c r="BX173" s="38">
        <v>91.0</v>
      </c>
      <c r="BY173" s="38">
        <v>91.0</v>
      </c>
      <c r="BZ173" s="38">
        <v>91.0</v>
      </c>
      <c r="CA173" s="38">
        <v>91.0</v>
      </c>
      <c r="CB173" s="38">
        <v>91.0</v>
      </c>
      <c r="CC173" s="38">
        <v>91.0</v>
      </c>
      <c r="CD173" s="38">
        <v>91.0</v>
      </c>
      <c r="CE173" s="38">
        <v>91.0</v>
      </c>
      <c r="CF173" s="38">
        <v>91.0</v>
      </c>
      <c r="CG173" s="38">
        <v>91.0</v>
      </c>
      <c r="CH173" s="38">
        <v>91.0</v>
      </c>
      <c r="CI173" s="38">
        <v>91.0</v>
      </c>
      <c r="CJ173" s="38">
        <v>91.0</v>
      </c>
      <c r="CK173" s="38">
        <v>91.0</v>
      </c>
      <c r="CL173" s="38">
        <v>91.0</v>
      </c>
      <c r="CM173" s="38">
        <v>91.0</v>
      </c>
    </row>
    <row r="174">
      <c r="AV174" s="59" t="s">
        <v>178</v>
      </c>
      <c r="AW174" s="38">
        <v>26.0</v>
      </c>
      <c r="AX174" s="38">
        <v>32.0</v>
      </c>
      <c r="AY174" s="38">
        <v>53.0</v>
      </c>
      <c r="AZ174" s="38">
        <v>78.0</v>
      </c>
      <c r="BA174" s="38">
        <v>111.0</v>
      </c>
      <c r="BB174" s="38">
        <v>151.0</v>
      </c>
      <c r="BC174" s="38">
        <v>207.0</v>
      </c>
      <c r="BD174" s="38">
        <v>277.0</v>
      </c>
      <c r="BE174" s="38">
        <v>354.0</v>
      </c>
      <c r="BF174" s="38">
        <v>436.0</v>
      </c>
      <c r="BG174" s="38">
        <v>535.0</v>
      </c>
      <c r="BH174" s="38">
        <v>632.0</v>
      </c>
      <c r="BI174" s="38">
        <v>725.0</v>
      </c>
      <c r="BJ174" s="38">
        <v>813.0</v>
      </c>
      <c r="BK174" s="38">
        <v>895.0</v>
      </c>
      <c r="BL174" s="38">
        <v>970.0</v>
      </c>
      <c r="BM174" s="38">
        <v>1034.0</v>
      </c>
      <c r="BN174" s="38">
        <v>1095.0</v>
      </c>
      <c r="BO174" s="38">
        <v>1131.0</v>
      </c>
      <c r="BP174" s="38">
        <v>1159.0</v>
      </c>
      <c r="BQ174" s="38">
        <v>1177.0</v>
      </c>
      <c r="BR174" s="38">
        <v>1219.0</v>
      </c>
      <c r="BS174" s="38">
        <v>1241.0</v>
      </c>
      <c r="BT174" s="38">
        <v>1261.0</v>
      </c>
      <c r="BU174" s="38">
        <v>1294.0</v>
      </c>
      <c r="BV174" s="38">
        <v>1316.0</v>
      </c>
      <c r="BW174" s="38">
        <v>1322.0</v>
      </c>
      <c r="BX174" s="38">
        <v>1328.0</v>
      </c>
      <c r="BY174" s="38">
        <v>1331.0</v>
      </c>
      <c r="BZ174" s="38">
        <v>1332.0</v>
      </c>
      <c r="CA174" s="38">
        <v>1333.0</v>
      </c>
      <c r="CB174" s="38">
        <v>1339.0</v>
      </c>
      <c r="CC174" s="38">
        <v>1342.0</v>
      </c>
      <c r="CD174" s="38">
        <v>1345.0</v>
      </c>
      <c r="CE174" s="38">
        <v>1347.0</v>
      </c>
      <c r="CF174" s="38">
        <v>1347.0</v>
      </c>
      <c r="CG174" s="38">
        <v>1347.0</v>
      </c>
      <c r="CH174" s="38">
        <v>1348.0</v>
      </c>
      <c r="CI174" s="38">
        <v>1349.0</v>
      </c>
      <c r="CJ174" s="38">
        <v>1349.0</v>
      </c>
      <c r="CK174" s="38">
        <v>1350.0</v>
      </c>
      <c r="CL174" s="38">
        <v>1350.0</v>
      </c>
      <c r="CM174" s="38">
        <v>1350.0</v>
      </c>
    </row>
    <row r="175">
      <c r="AV175" s="59" t="s">
        <v>180</v>
      </c>
      <c r="AW175" s="38">
        <v>2.0</v>
      </c>
      <c r="AX175" s="38">
        <v>5.0</v>
      </c>
      <c r="AY175" s="38">
        <v>23.0</v>
      </c>
      <c r="AZ175" s="38">
        <v>23.0</v>
      </c>
      <c r="BA175" s="38">
        <v>36.0</v>
      </c>
      <c r="BB175" s="38">
        <v>46.0</v>
      </c>
      <c r="BC175" s="38">
        <v>51.0</v>
      </c>
      <c r="BD175" s="38">
        <v>58.0</v>
      </c>
      <c r="BE175" s="38">
        <v>78.0</v>
      </c>
      <c r="BF175" s="38">
        <v>87.0</v>
      </c>
      <c r="BG175" s="38">
        <v>100.0</v>
      </c>
      <c r="BH175" s="38">
        <v>111.0</v>
      </c>
      <c r="BI175" s="38">
        <v>127.0</v>
      </c>
      <c r="BJ175" s="38">
        <v>139.0</v>
      </c>
      <c r="BK175" s="38">
        <v>150.0</v>
      </c>
      <c r="BL175" s="38">
        <v>168.0</v>
      </c>
      <c r="BM175" s="38">
        <v>172.0</v>
      </c>
      <c r="BN175" s="38">
        <v>183.0</v>
      </c>
      <c r="BO175" s="38">
        <v>195.0</v>
      </c>
      <c r="BP175" s="38">
        <v>210.0</v>
      </c>
      <c r="BQ175" s="38">
        <v>215.0</v>
      </c>
      <c r="BR175" s="38">
        <v>222.0</v>
      </c>
      <c r="BS175" s="38">
        <v>222.0</v>
      </c>
      <c r="BT175" s="38">
        <v>226.0</v>
      </c>
      <c r="BU175" s="38">
        <v>235.0</v>
      </c>
      <c r="BV175" s="38">
        <v>237.0</v>
      </c>
      <c r="BW175" s="38">
        <v>238.0</v>
      </c>
      <c r="BX175" s="38">
        <v>242.0</v>
      </c>
      <c r="BY175" s="38">
        <v>244.0</v>
      </c>
      <c r="BZ175" s="38">
        <v>245.0</v>
      </c>
      <c r="CA175" s="38">
        <v>246.0</v>
      </c>
      <c r="CB175" s="38">
        <v>249.0</v>
      </c>
      <c r="CC175" s="38">
        <v>249.0</v>
      </c>
      <c r="CD175" s="38">
        <v>251.0</v>
      </c>
      <c r="CE175" s="38">
        <v>252.0</v>
      </c>
      <c r="CF175" s="38">
        <v>252.0</v>
      </c>
      <c r="CG175" s="38">
        <v>252.0</v>
      </c>
      <c r="CH175" s="38">
        <v>252.0</v>
      </c>
      <c r="CI175" s="38">
        <v>252.0</v>
      </c>
      <c r="CJ175" s="38">
        <v>252.0</v>
      </c>
      <c r="CK175" s="38">
        <v>252.0</v>
      </c>
      <c r="CL175" s="38">
        <v>252.0</v>
      </c>
      <c r="CM175" s="38">
        <v>252.0</v>
      </c>
    </row>
    <row r="176">
      <c r="AV176" s="59" t="s">
        <v>181</v>
      </c>
      <c r="AW176" s="38">
        <v>1.0</v>
      </c>
      <c r="AX176" s="38">
        <v>3.0</v>
      </c>
      <c r="AY176" s="38">
        <v>3.0</v>
      </c>
      <c r="AZ176" s="38">
        <v>4.0</v>
      </c>
      <c r="BA176" s="38">
        <v>5.0</v>
      </c>
      <c r="BB176" s="38">
        <v>7.0</v>
      </c>
      <c r="BC176" s="38">
        <v>9.0</v>
      </c>
      <c r="BD176" s="38">
        <v>9.0</v>
      </c>
      <c r="BE176" s="38">
        <v>12.0</v>
      </c>
      <c r="BF176" s="38">
        <v>29.0</v>
      </c>
      <c r="BG176" s="38">
        <v>29.0</v>
      </c>
      <c r="BH176" s="38">
        <v>38.0</v>
      </c>
      <c r="BI176" s="38">
        <v>46.0</v>
      </c>
      <c r="BJ176" s="38">
        <v>58.0</v>
      </c>
      <c r="BK176" s="38">
        <v>64.0</v>
      </c>
      <c r="BL176" s="38">
        <v>71.0</v>
      </c>
      <c r="BM176" s="38">
        <v>81.0</v>
      </c>
      <c r="BN176" s="38">
        <v>89.0</v>
      </c>
      <c r="BO176" s="38">
        <v>99.0</v>
      </c>
      <c r="BP176" s="38">
        <v>109.0</v>
      </c>
      <c r="BQ176" s="38">
        <v>127.0</v>
      </c>
      <c r="BR176" s="38">
        <v>133.0</v>
      </c>
      <c r="BS176" s="38">
        <v>135.0</v>
      </c>
      <c r="BT176" s="38">
        <v>140.0</v>
      </c>
      <c r="BU176" s="38">
        <v>143.0</v>
      </c>
      <c r="BV176" s="38">
        <v>144.0</v>
      </c>
      <c r="BW176" s="38">
        <v>146.0</v>
      </c>
      <c r="BX176" s="38">
        <v>146.0</v>
      </c>
      <c r="BY176" s="38">
        <v>146.0</v>
      </c>
      <c r="BZ176" s="38">
        <v>146.0</v>
      </c>
      <c r="CA176" s="38">
        <v>146.0</v>
      </c>
      <c r="CB176" s="38">
        <v>146.0</v>
      </c>
      <c r="CC176" s="38">
        <v>146.0</v>
      </c>
      <c r="CD176" s="38">
        <v>146.0</v>
      </c>
      <c r="CE176" s="38">
        <v>146.0</v>
      </c>
      <c r="CF176" s="38">
        <v>146.0</v>
      </c>
      <c r="CG176" s="38">
        <v>146.0</v>
      </c>
      <c r="CH176" s="38">
        <v>146.0</v>
      </c>
      <c r="CI176" s="38">
        <v>146.0</v>
      </c>
      <c r="CJ176" s="38">
        <v>146.0</v>
      </c>
      <c r="CK176" s="38">
        <v>146.0</v>
      </c>
      <c r="CL176" s="38">
        <v>146.0</v>
      </c>
      <c r="CM176" s="38">
        <v>146.0</v>
      </c>
    </row>
    <row r="177">
      <c r="AV177" s="59" t="s">
        <v>182</v>
      </c>
      <c r="AW177" s="38">
        <v>4.0</v>
      </c>
      <c r="AX177" s="38">
        <v>5.0</v>
      </c>
      <c r="AY177" s="38">
        <v>8.0</v>
      </c>
      <c r="AZ177" s="38">
        <v>19.0</v>
      </c>
      <c r="BA177" s="38">
        <v>22.0</v>
      </c>
      <c r="BB177" s="38">
        <v>33.0</v>
      </c>
      <c r="BC177" s="38">
        <v>40.0</v>
      </c>
      <c r="BD177" s="38">
        <v>43.0</v>
      </c>
      <c r="BE177" s="38">
        <v>46.0</v>
      </c>
      <c r="BF177" s="38">
        <v>52.0</v>
      </c>
      <c r="BG177" s="38">
        <v>62.0</v>
      </c>
      <c r="BH177" s="38">
        <v>64.0</v>
      </c>
      <c r="BI177" s="38">
        <v>72.0</v>
      </c>
      <c r="BJ177" s="38">
        <v>80.0</v>
      </c>
      <c r="BK177" s="38">
        <v>99.0</v>
      </c>
      <c r="BL177" s="38">
        <v>106.0</v>
      </c>
      <c r="BM177" s="38">
        <v>117.0</v>
      </c>
      <c r="BN177" s="38">
        <v>124.0</v>
      </c>
      <c r="BO177" s="38">
        <v>131.0</v>
      </c>
      <c r="BP177" s="38">
        <v>138.0</v>
      </c>
      <c r="BQ177" s="38">
        <v>144.0</v>
      </c>
      <c r="BR177" s="38">
        <v>157.0</v>
      </c>
      <c r="BS177" s="38">
        <v>157.0</v>
      </c>
      <c r="BT177" s="38">
        <v>159.0</v>
      </c>
      <c r="BU177" s="38">
        <v>162.0</v>
      </c>
      <c r="BV177" s="38">
        <v>162.0</v>
      </c>
      <c r="BW177" s="38">
        <v>163.0</v>
      </c>
      <c r="BX177" s="38">
        <v>163.0</v>
      </c>
      <c r="BY177" s="38">
        <v>168.0</v>
      </c>
      <c r="BZ177" s="38">
        <v>168.0</v>
      </c>
      <c r="CA177" s="38">
        <v>168.0</v>
      </c>
      <c r="CB177" s="38">
        <v>168.0</v>
      </c>
      <c r="CC177" s="38">
        <v>168.0</v>
      </c>
      <c r="CD177" s="38">
        <v>168.0</v>
      </c>
      <c r="CE177" s="38">
        <v>168.0</v>
      </c>
      <c r="CF177" s="38">
        <v>168.0</v>
      </c>
      <c r="CG177" s="38">
        <v>168.0</v>
      </c>
      <c r="CH177" s="38">
        <v>168.0</v>
      </c>
      <c r="CI177" s="38">
        <v>168.0</v>
      </c>
      <c r="CJ177" s="38">
        <v>168.0</v>
      </c>
      <c r="CK177" s="38">
        <v>168.0</v>
      </c>
      <c r="CL177" s="38">
        <v>168.0</v>
      </c>
      <c r="CM177" s="38">
        <v>168.0</v>
      </c>
    </row>
    <row r="178">
      <c r="AV178" s="59" t="s">
        <v>184</v>
      </c>
      <c r="AW178" s="38">
        <v>1.0</v>
      </c>
      <c r="AX178" s="38">
        <v>1.0</v>
      </c>
      <c r="AY178" s="38">
        <v>2.0</v>
      </c>
      <c r="AZ178" s="38">
        <v>8.0</v>
      </c>
      <c r="BA178" s="38">
        <v>13.0</v>
      </c>
      <c r="BB178" s="38">
        <v>18.0</v>
      </c>
      <c r="BC178" s="38">
        <v>33.0</v>
      </c>
      <c r="BD178" s="38">
        <v>48.0</v>
      </c>
      <c r="BE178" s="38">
        <v>65.0</v>
      </c>
      <c r="BF178" s="38">
        <v>82.0</v>
      </c>
      <c r="BG178" s="38">
        <v>96.0</v>
      </c>
      <c r="BH178" s="38">
        <v>104.0</v>
      </c>
      <c r="BI178" s="38">
        <v>113.0</v>
      </c>
      <c r="BJ178" s="38">
        <v>126.0</v>
      </c>
      <c r="BK178" s="38">
        <v>135.0</v>
      </c>
      <c r="BL178" s="38">
        <v>157.0</v>
      </c>
      <c r="BM178" s="38">
        <v>172.0</v>
      </c>
      <c r="BN178" s="38">
        <v>195.0</v>
      </c>
      <c r="BO178" s="38">
        <v>206.0</v>
      </c>
      <c r="BP178" s="38">
        <v>218.0</v>
      </c>
      <c r="BQ178" s="38">
        <v>239.0</v>
      </c>
      <c r="BR178" s="38">
        <v>251.0</v>
      </c>
      <c r="BS178" s="38">
        <v>265.0</v>
      </c>
      <c r="BT178" s="38">
        <v>283.0</v>
      </c>
      <c r="BU178" s="38">
        <v>291.0</v>
      </c>
      <c r="BV178" s="38">
        <v>300.0</v>
      </c>
      <c r="BW178" s="38">
        <v>301.0</v>
      </c>
      <c r="BX178" s="38">
        <v>306.0</v>
      </c>
      <c r="BY178" s="38">
        <v>306.0</v>
      </c>
      <c r="BZ178" s="38">
        <v>307.0</v>
      </c>
      <c r="CA178" s="38">
        <v>308.0</v>
      </c>
      <c r="CB178" s="38">
        <v>309.0</v>
      </c>
      <c r="CC178" s="38">
        <v>311.0</v>
      </c>
      <c r="CD178" s="38">
        <v>311.0</v>
      </c>
      <c r="CE178" s="38">
        <v>311.0</v>
      </c>
      <c r="CF178" s="38">
        <v>312.0</v>
      </c>
      <c r="CG178" s="38">
        <v>317.0</v>
      </c>
      <c r="CH178" s="38">
        <v>318.0</v>
      </c>
      <c r="CI178" s="38">
        <v>318.0</v>
      </c>
      <c r="CJ178" s="38">
        <v>318.0</v>
      </c>
      <c r="CK178" s="38">
        <v>318.0</v>
      </c>
      <c r="CL178" s="38">
        <v>318.0</v>
      </c>
      <c r="CM178" s="38">
        <v>318.0</v>
      </c>
    </row>
    <row r="179">
      <c r="AV179" s="59" t="s">
        <v>186</v>
      </c>
      <c r="AW179" s="38">
        <v>0.0</v>
      </c>
      <c r="AX179" s="38">
        <v>2.0</v>
      </c>
      <c r="AY179" s="38">
        <v>4.0</v>
      </c>
      <c r="AZ179" s="38">
        <v>9.0</v>
      </c>
      <c r="BA179" s="38">
        <v>15.0</v>
      </c>
      <c r="BB179" s="38">
        <v>21.0</v>
      </c>
      <c r="BC179" s="38">
        <v>33.0</v>
      </c>
      <c r="BD179" s="38">
        <v>38.0</v>
      </c>
      <c r="BE179" s="38">
        <v>44.0</v>
      </c>
      <c r="BF179" s="38">
        <v>59.0</v>
      </c>
      <c r="BG179" s="38">
        <v>80.0</v>
      </c>
      <c r="BH179" s="38">
        <v>95.0</v>
      </c>
      <c r="BI179" s="38">
        <v>121.0</v>
      </c>
      <c r="BJ179" s="38">
        <v>155.0</v>
      </c>
      <c r="BK179" s="38">
        <v>190.0</v>
      </c>
      <c r="BL179" s="38">
        <v>227.0</v>
      </c>
      <c r="BM179" s="38">
        <v>277.0</v>
      </c>
      <c r="BN179" s="38">
        <v>295.0</v>
      </c>
      <c r="BO179" s="38">
        <v>307.0</v>
      </c>
      <c r="BP179" s="38">
        <v>331.0</v>
      </c>
      <c r="BQ179" s="38">
        <v>360.0</v>
      </c>
      <c r="BR179" s="38">
        <v>378.0</v>
      </c>
      <c r="BS179" s="38">
        <v>395.0</v>
      </c>
      <c r="BT179" s="38">
        <v>419.0</v>
      </c>
      <c r="BU179" s="38">
        <v>425.0</v>
      </c>
      <c r="BV179" s="38">
        <v>445.0</v>
      </c>
      <c r="BW179" s="38">
        <v>457.0</v>
      </c>
      <c r="BX179" s="38">
        <v>464.0</v>
      </c>
      <c r="BY179" s="38">
        <v>470.0</v>
      </c>
      <c r="BZ179" s="38">
        <v>476.0</v>
      </c>
      <c r="CA179" s="38">
        <v>479.0</v>
      </c>
      <c r="CB179" s="38">
        <v>479.0</v>
      </c>
      <c r="CC179" s="38">
        <v>480.0</v>
      </c>
      <c r="CD179" s="38">
        <v>480.0</v>
      </c>
      <c r="CE179" s="38">
        <v>480.0</v>
      </c>
      <c r="CF179" s="38">
        <v>480.0</v>
      </c>
      <c r="CG179" s="38">
        <v>480.0</v>
      </c>
      <c r="CH179" s="38">
        <v>480.0</v>
      </c>
      <c r="CI179" s="38">
        <v>480.0</v>
      </c>
      <c r="CJ179" s="38">
        <v>480.0</v>
      </c>
      <c r="CK179" s="38">
        <v>480.0</v>
      </c>
      <c r="CL179" s="38">
        <v>480.0</v>
      </c>
      <c r="CM179" s="38">
        <v>480.0</v>
      </c>
    </row>
    <row r="180">
      <c r="AV180" s="59" t="s">
        <v>188</v>
      </c>
      <c r="AW180" s="38">
        <v>5.0</v>
      </c>
      <c r="AX180" s="38">
        <v>5.0</v>
      </c>
      <c r="AY180" s="38">
        <v>9.0</v>
      </c>
      <c r="AZ180" s="38">
        <v>32.0</v>
      </c>
      <c r="BA180" s="38">
        <v>83.0</v>
      </c>
      <c r="BB180" s="38">
        <v>128.0</v>
      </c>
      <c r="BC180" s="38">
        <v>168.0</v>
      </c>
      <c r="BD180" s="38">
        <v>206.0</v>
      </c>
      <c r="BE180" s="38">
        <v>278.0</v>
      </c>
      <c r="BF180" s="38">
        <v>352.0</v>
      </c>
      <c r="BG180" s="38">
        <v>422.0</v>
      </c>
      <c r="BH180" s="38">
        <v>493.0</v>
      </c>
      <c r="BI180" s="38">
        <v>566.0</v>
      </c>
      <c r="BJ180" s="38">
        <v>675.0</v>
      </c>
      <c r="BK180" s="38">
        <v>764.0</v>
      </c>
      <c r="BL180" s="38">
        <v>851.0</v>
      </c>
      <c r="BM180" s="38">
        <v>914.0</v>
      </c>
      <c r="BN180" s="38">
        <v>981.0</v>
      </c>
      <c r="BO180" s="38">
        <v>1033.0</v>
      </c>
      <c r="BP180" s="38">
        <v>1073.0</v>
      </c>
      <c r="BQ180" s="38">
        <v>1105.0</v>
      </c>
      <c r="BR180" s="38">
        <v>1135.0</v>
      </c>
      <c r="BS180" s="38">
        <v>1169.0</v>
      </c>
      <c r="BT180" s="38">
        <v>1184.0</v>
      </c>
      <c r="BU180" s="38">
        <v>1212.0</v>
      </c>
      <c r="BV180" s="38">
        <v>1231.0</v>
      </c>
      <c r="BW180" s="38">
        <v>1246.0</v>
      </c>
      <c r="BX180" s="38">
        <v>1257.0</v>
      </c>
      <c r="BY180" s="38">
        <v>1262.0</v>
      </c>
      <c r="BZ180" s="38">
        <v>1265.0</v>
      </c>
      <c r="CA180" s="38">
        <v>1267.0</v>
      </c>
      <c r="CB180" s="38">
        <v>1270.0</v>
      </c>
      <c r="CC180" s="38">
        <v>1271.0</v>
      </c>
      <c r="CD180" s="38">
        <v>1271.0</v>
      </c>
      <c r="CE180" s="38">
        <v>1271.0</v>
      </c>
      <c r="CF180" s="38">
        <v>1271.0</v>
      </c>
      <c r="CG180" s="38">
        <v>1272.0</v>
      </c>
      <c r="CH180" s="38">
        <v>1272.0</v>
      </c>
      <c r="CI180" s="38">
        <v>1272.0</v>
      </c>
      <c r="CJ180" s="38">
        <v>1272.0</v>
      </c>
      <c r="CK180" s="38">
        <v>1272.0</v>
      </c>
      <c r="CL180" s="38">
        <v>1272.0</v>
      </c>
      <c r="CM180" s="38">
        <v>1272.0</v>
      </c>
    </row>
    <row r="181">
      <c r="AV181" s="59" t="s">
        <v>119</v>
      </c>
      <c r="AW181" s="38">
        <v>444.0</v>
      </c>
      <c r="AX181" s="38">
        <v>444.0</v>
      </c>
      <c r="AY181" s="38">
        <v>549.0</v>
      </c>
      <c r="AZ181" s="38">
        <v>761.0</v>
      </c>
      <c r="BA181" s="38">
        <v>1058.0</v>
      </c>
      <c r="BB181" s="38">
        <v>1423.0</v>
      </c>
      <c r="BC181" s="38">
        <v>3554.0</v>
      </c>
      <c r="BD181" s="38">
        <v>3554.0</v>
      </c>
      <c r="BE181" s="38">
        <v>4903.0</v>
      </c>
      <c r="BF181" s="38">
        <v>5806.0</v>
      </c>
      <c r="BG181" s="38">
        <v>7153.0</v>
      </c>
      <c r="BH181" s="38">
        <v>11177.0</v>
      </c>
      <c r="BI181" s="38">
        <v>13522.0</v>
      </c>
      <c r="BJ181" s="38">
        <v>16678.0</v>
      </c>
      <c r="BK181" s="38">
        <v>19665.0</v>
      </c>
      <c r="BL181" s="38">
        <v>22112.0</v>
      </c>
      <c r="BM181" s="38">
        <v>24953.0</v>
      </c>
      <c r="BN181" s="38">
        <v>27100.0</v>
      </c>
      <c r="BO181" s="38">
        <v>29631.0</v>
      </c>
      <c r="BP181" s="38">
        <v>31728.0</v>
      </c>
      <c r="BQ181" s="38">
        <v>33366.0</v>
      </c>
      <c r="BR181" s="38">
        <v>33366.0</v>
      </c>
      <c r="BS181" s="38">
        <v>48206.0</v>
      </c>
      <c r="BT181" s="38">
        <v>54406.0</v>
      </c>
      <c r="BU181" s="38">
        <v>56249.0</v>
      </c>
      <c r="BV181" s="38">
        <v>58182.0</v>
      </c>
      <c r="BW181" s="38">
        <v>59989.0</v>
      </c>
      <c r="BX181" s="38">
        <v>61682.0</v>
      </c>
      <c r="BY181" s="38">
        <v>62031.0</v>
      </c>
      <c r="BZ181" s="38">
        <v>62442.0</v>
      </c>
      <c r="CA181" s="38">
        <v>62662.0</v>
      </c>
      <c r="CB181" s="38">
        <v>64084.0</v>
      </c>
      <c r="CC181" s="38">
        <v>64084.0</v>
      </c>
      <c r="CD181" s="38">
        <v>64287.0</v>
      </c>
      <c r="CE181" s="38">
        <v>64786.0</v>
      </c>
      <c r="CF181" s="38">
        <v>65187.0</v>
      </c>
      <c r="CG181" s="38">
        <v>65596.0</v>
      </c>
      <c r="CH181" s="38">
        <v>65914.0</v>
      </c>
      <c r="CI181" s="38">
        <v>66337.0</v>
      </c>
      <c r="CJ181" s="38">
        <v>66907.0</v>
      </c>
      <c r="CK181" s="38">
        <v>67103.0</v>
      </c>
      <c r="CL181" s="38">
        <v>67217.0</v>
      </c>
      <c r="CM181" s="38">
        <v>67332.0</v>
      </c>
    </row>
    <row r="182">
      <c r="AV182" s="59" t="s">
        <v>192</v>
      </c>
      <c r="AW182" s="38">
        <v>4.0</v>
      </c>
      <c r="AX182" s="38">
        <v>9.0</v>
      </c>
      <c r="AY182" s="38">
        <v>24.0</v>
      </c>
      <c r="AZ182" s="38">
        <v>43.0</v>
      </c>
      <c r="BA182" s="38">
        <v>69.0</v>
      </c>
      <c r="BB182" s="38">
        <v>100.0</v>
      </c>
      <c r="BC182" s="38">
        <v>143.0</v>
      </c>
      <c r="BD182" s="38">
        <v>221.0</v>
      </c>
      <c r="BE182" s="38">
        <v>277.0</v>
      </c>
      <c r="BF182" s="38">
        <v>332.0</v>
      </c>
      <c r="BG182" s="38">
        <v>389.0</v>
      </c>
      <c r="BH182" s="38">
        <v>463.0</v>
      </c>
      <c r="BI182" s="38">
        <v>521.0</v>
      </c>
      <c r="BJ182" s="38">
        <v>593.0</v>
      </c>
      <c r="BK182" s="38">
        <v>661.0</v>
      </c>
      <c r="BL182" s="38">
        <v>711.0</v>
      </c>
      <c r="BM182" s="38">
        <v>772.0</v>
      </c>
      <c r="BN182" s="38">
        <v>803.0</v>
      </c>
      <c r="BO182" s="38">
        <v>838.0</v>
      </c>
      <c r="BP182" s="38">
        <v>879.0</v>
      </c>
      <c r="BQ182" s="38">
        <v>912.0</v>
      </c>
      <c r="BR182" s="38">
        <v>946.0</v>
      </c>
      <c r="BS182" s="38">
        <v>968.0</v>
      </c>
      <c r="BT182" s="38">
        <v>988.0</v>
      </c>
      <c r="BU182" s="38">
        <v>1001.0</v>
      </c>
      <c r="BV182" s="38">
        <v>1004.0</v>
      </c>
      <c r="BW182" s="38">
        <v>1006.0</v>
      </c>
      <c r="BX182" s="38">
        <v>1007.0</v>
      </c>
      <c r="BY182" s="38">
        <v>1008.0</v>
      </c>
      <c r="BZ182" s="38">
        <v>1010.0</v>
      </c>
      <c r="CA182" s="38">
        <v>1011.0</v>
      </c>
      <c r="CB182" s="38">
        <v>1013.0</v>
      </c>
      <c r="CC182" s="38">
        <v>1016.0</v>
      </c>
      <c r="CD182" s="38">
        <v>1016.0</v>
      </c>
      <c r="CE182" s="38">
        <v>1016.0</v>
      </c>
      <c r="CF182" s="38">
        <v>1016.0</v>
      </c>
      <c r="CG182" s="38">
        <v>1017.0</v>
      </c>
      <c r="CH182" s="38">
        <v>1017.0</v>
      </c>
      <c r="CI182" s="38">
        <v>1018.0</v>
      </c>
      <c r="CJ182" s="38">
        <v>1018.0</v>
      </c>
      <c r="CK182" s="38">
        <v>1018.0</v>
      </c>
      <c r="CL182" s="38">
        <v>1018.0</v>
      </c>
      <c r="CM182" s="38">
        <v>1018.0</v>
      </c>
    </row>
    <row r="183">
      <c r="AV183" s="59" t="s">
        <v>195</v>
      </c>
      <c r="AW183" s="38">
        <v>0.0</v>
      </c>
      <c r="AX183" s="38">
        <v>0.0</v>
      </c>
      <c r="AY183" s="38">
        <v>1.0</v>
      </c>
      <c r="AZ183" s="38">
        <v>7.0</v>
      </c>
      <c r="BA183" s="38">
        <v>7.0</v>
      </c>
      <c r="BB183" s="38">
        <v>11.0</v>
      </c>
      <c r="BC183" s="38">
        <v>15.0</v>
      </c>
      <c r="BD183" s="38">
        <v>16.0</v>
      </c>
      <c r="BE183" s="38">
        <v>19.0</v>
      </c>
      <c r="BF183" s="38">
        <v>20.0</v>
      </c>
      <c r="BG183" s="38">
        <v>23.0</v>
      </c>
      <c r="BH183" s="38">
        <v>27.0</v>
      </c>
      <c r="BI183" s="38">
        <v>34.0</v>
      </c>
      <c r="BJ183" s="38">
        <v>35.0</v>
      </c>
      <c r="BK183" s="38">
        <v>42.0</v>
      </c>
      <c r="BL183" s="38">
        <v>46.0</v>
      </c>
      <c r="BM183" s="38">
        <v>50.0</v>
      </c>
      <c r="BN183" s="38">
        <v>52.0</v>
      </c>
      <c r="BO183" s="38">
        <v>54.0</v>
      </c>
      <c r="BP183" s="38">
        <v>58.0</v>
      </c>
      <c r="BQ183" s="38">
        <v>58.0</v>
      </c>
      <c r="BR183" s="38">
        <v>60.0</v>
      </c>
      <c r="BS183" s="38">
        <v>61.0</v>
      </c>
      <c r="BT183" s="38">
        <v>65.0</v>
      </c>
      <c r="BU183" s="38">
        <v>68.0</v>
      </c>
      <c r="BV183" s="38">
        <v>70.0</v>
      </c>
      <c r="BW183" s="38">
        <v>72.0</v>
      </c>
      <c r="BX183" s="38">
        <v>73.0</v>
      </c>
      <c r="BY183" s="38">
        <v>75.0</v>
      </c>
      <c r="BZ183" s="38">
        <v>75.0</v>
      </c>
      <c r="CA183" s="38">
        <v>75.0</v>
      </c>
      <c r="CB183" s="38">
        <v>75.0</v>
      </c>
      <c r="CC183" s="38">
        <v>75.0</v>
      </c>
      <c r="CD183" s="38">
        <v>75.0</v>
      </c>
      <c r="CE183" s="38">
        <v>75.0</v>
      </c>
      <c r="CF183" s="38">
        <v>75.0</v>
      </c>
      <c r="CG183" s="38">
        <v>75.0</v>
      </c>
      <c r="CH183" s="38">
        <v>75.0</v>
      </c>
      <c r="CI183" s="38">
        <v>75.0</v>
      </c>
      <c r="CJ183" s="38">
        <v>75.0</v>
      </c>
      <c r="CK183" s="38">
        <v>75.0</v>
      </c>
      <c r="CL183" s="38">
        <v>75.0</v>
      </c>
      <c r="CM183" s="38">
        <v>75.0</v>
      </c>
    </row>
    <row r="184">
      <c r="AV184" s="59" t="s">
        <v>197</v>
      </c>
      <c r="AW184" s="38">
        <v>1.0</v>
      </c>
      <c r="AX184" s="38">
        <v>5.0</v>
      </c>
      <c r="AY184" s="38">
        <v>9.0</v>
      </c>
      <c r="AZ184" s="38">
        <v>18.0</v>
      </c>
      <c r="BA184" s="38">
        <v>33.0</v>
      </c>
      <c r="BB184" s="38">
        <v>47.0</v>
      </c>
      <c r="BC184" s="38">
        <v>70.0</v>
      </c>
      <c r="BD184" s="38">
        <v>99.0</v>
      </c>
      <c r="BE184" s="38">
        <v>129.0</v>
      </c>
      <c r="BF184" s="38">
        <v>168.0</v>
      </c>
      <c r="BG184" s="38">
        <v>202.0</v>
      </c>
      <c r="BH184" s="38">
        <v>236.0</v>
      </c>
      <c r="BI184" s="38">
        <v>271.0</v>
      </c>
      <c r="BJ184" s="38">
        <v>308.0</v>
      </c>
      <c r="BK184" s="38">
        <v>341.0</v>
      </c>
      <c r="BL184" s="38">
        <v>373.0</v>
      </c>
      <c r="BM184" s="38">
        <v>408.0</v>
      </c>
      <c r="BN184" s="38">
        <v>439.0</v>
      </c>
      <c r="BO184" s="38">
        <v>468.0</v>
      </c>
      <c r="BP184" s="38">
        <v>492.0</v>
      </c>
      <c r="BQ184" s="38">
        <v>515.0</v>
      </c>
      <c r="BR184" s="38">
        <v>543.0</v>
      </c>
      <c r="BS184" s="38">
        <v>570.0</v>
      </c>
      <c r="BT184" s="38">
        <v>593.0</v>
      </c>
      <c r="BU184" s="38">
        <v>604.0</v>
      </c>
      <c r="BV184" s="38">
        <v>617.0</v>
      </c>
      <c r="BW184" s="38">
        <v>626.0</v>
      </c>
      <c r="BX184" s="38">
        <v>629.0</v>
      </c>
      <c r="BY184" s="38">
        <v>631.0</v>
      </c>
      <c r="BZ184" s="38">
        <v>631.0</v>
      </c>
      <c r="CA184" s="38">
        <v>631.0</v>
      </c>
      <c r="CB184" s="38">
        <v>631.0</v>
      </c>
      <c r="CC184" s="38">
        <v>631.0</v>
      </c>
      <c r="CD184" s="38">
        <v>631.0</v>
      </c>
      <c r="CE184" s="38">
        <v>631.0</v>
      </c>
      <c r="CF184" s="38">
        <v>631.0</v>
      </c>
      <c r="CG184" s="38">
        <v>631.0</v>
      </c>
      <c r="CH184" s="38">
        <v>631.0</v>
      </c>
      <c r="CI184" s="38">
        <v>631.0</v>
      </c>
      <c r="CJ184" s="38">
        <v>631.0</v>
      </c>
      <c r="CK184" s="38">
        <v>631.0</v>
      </c>
      <c r="CL184" s="38">
        <v>631.0</v>
      </c>
      <c r="CM184" s="38">
        <v>631.0</v>
      </c>
    </row>
    <row r="185">
      <c r="AV185" s="59" t="s">
        <v>199</v>
      </c>
      <c r="AW185" s="38">
        <v>2.0</v>
      </c>
      <c r="AX185" s="38">
        <v>7.0</v>
      </c>
      <c r="AY185" s="38">
        <v>18.0</v>
      </c>
      <c r="AZ185" s="38">
        <v>18.0</v>
      </c>
      <c r="BA185" s="38">
        <v>36.0</v>
      </c>
      <c r="BB185" s="38">
        <v>72.0</v>
      </c>
      <c r="BC185" s="38">
        <v>109.0</v>
      </c>
      <c r="BD185" s="38">
        <v>109.0</v>
      </c>
      <c r="BE185" s="38">
        <v>162.0</v>
      </c>
      <c r="BF185" s="38">
        <v>240.0</v>
      </c>
      <c r="BG185" s="38">
        <v>286.0</v>
      </c>
      <c r="BH185" s="38">
        <v>333.0</v>
      </c>
      <c r="BI185" s="38">
        <v>391.0</v>
      </c>
      <c r="BJ185" s="38">
        <v>476.0</v>
      </c>
      <c r="BK185" s="38">
        <v>548.0</v>
      </c>
      <c r="BL185" s="38">
        <v>600.0</v>
      </c>
      <c r="BM185" s="38">
        <v>661.0</v>
      </c>
      <c r="BN185" s="38">
        <v>698.0</v>
      </c>
      <c r="BO185" s="38">
        <v>740.0</v>
      </c>
      <c r="BP185" s="38">
        <v>771.0</v>
      </c>
      <c r="BQ185" s="38">
        <v>804.0</v>
      </c>
      <c r="BR185" s="38">
        <v>844.0</v>
      </c>
      <c r="BS185" s="38">
        <v>872.0</v>
      </c>
      <c r="BT185" s="38">
        <v>900.0</v>
      </c>
      <c r="BU185" s="38">
        <v>913.0</v>
      </c>
      <c r="BV185" s="38">
        <v>925.0</v>
      </c>
      <c r="BW185" s="38">
        <v>930.0</v>
      </c>
      <c r="BX185" s="38">
        <v>933.0</v>
      </c>
      <c r="BY185" s="38">
        <v>934.0</v>
      </c>
      <c r="BZ185" s="38">
        <v>934.0</v>
      </c>
      <c r="CA185" s="38">
        <v>934.0</v>
      </c>
      <c r="CB185" s="38">
        <v>934.0</v>
      </c>
      <c r="CC185" s="38">
        <v>934.0</v>
      </c>
      <c r="CD185" s="38">
        <v>934.0</v>
      </c>
      <c r="CE185" s="38">
        <v>934.0</v>
      </c>
      <c r="CF185" s="38">
        <v>934.0</v>
      </c>
      <c r="CG185" s="38">
        <v>934.0</v>
      </c>
      <c r="CH185" s="38">
        <v>935.0</v>
      </c>
      <c r="CI185" s="38">
        <v>935.0</v>
      </c>
      <c r="CJ185" s="38">
        <v>935.0</v>
      </c>
      <c r="CK185" s="38">
        <v>935.0</v>
      </c>
      <c r="CL185" s="38">
        <v>935.0</v>
      </c>
      <c r="CM185" s="38">
        <v>935.0</v>
      </c>
    </row>
    <row r="186">
      <c r="AV186" s="59" t="s">
        <v>201</v>
      </c>
      <c r="AW186" s="38">
        <v>0.0</v>
      </c>
      <c r="AX186" s="38">
        <v>1.0</v>
      </c>
      <c r="AY186" s="38">
        <v>3.0</v>
      </c>
      <c r="AZ186" s="38">
        <v>4.0</v>
      </c>
      <c r="BA186" s="38">
        <v>4.0</v>
      </c>
      <c r="BB186" s="38">
        <v>6.0</v>
      </c>
      <c r="BC186" s="38">
        <v>8.0</v>
      </c>
      <c r="BD186" s="38">
        <v>9.0</v>
      </c>
      <c r="BE186" s="38">
        <v>14.0</v>
      </c>
      <c r="BF186" s="38">
        <v>14.0</v>
      </c>
      <c r="BG186" s="38">
        <v>17.0</v>
      </c>
      <c r="BH186" s="38">
        <v>23.0</v>
      </c>
      <c r="BI186" s="38">
        <v>31.0</v>
      </c>
      <c r="BJ186" s="38">
        <v>42.0</v>
      </c>
      <c r="BK186" s="38">
        <v>54.0</v>
      </c>
      <c r="BL186" s="38">
        <v>59.0</v>
      </c>
      <c r="BM186" s="38">
        <v>65.0</v>
      </c>
      <c r="BN186" s="38">
        <v>69.0</v>
      </c>
      <c r="BO186" s="38">
        <v>78.0</v>
      </c>
      <c r="BP186" s="38">
        <v>80.0</v>
      </c>
      <c r="BQ186" s="38">
        <v>81.0</v>
      </c>
      <c r="BR186" s="38">
        <v>83.0</v>
      </c>
      <c r="BS186" s="38">
        <v>84.0</v>
      </c>
      <c r="BT186" s="38">
        <v>86.0</v>
      </c>
      <c r="BU186" s="38">
        <v>88.0</v>
      </c>
      <c r="BV186" s="38">
        <v>89.0</v>
      </c>
      <c r="BW186" s="38">
        <v>89.0</v>
      </c>
      <c r="BX186" s="38">
        <v>89.0</v>
      </c>
      <c r="BY186" s="38">
        <v>90.0</v>
      </c>
      <c r="BZ186" s="38">
        <v>91.0</v>
      </c>
      <c r="CA186" s="38">
        <v>91.0</v>
      </c>
      <c r="CB186" s="38">
        <v>91.0</v>
      </c>
      <c r="CC186" s="38">
        <v>91.0</v>
      </c>
      <c r="CD186" s="38">
        <v>93.0</v>
      </c>
      <c r="CE186" s="38">
        <v>93.0</v>
      </c>
      <c r="CF186" s="38">
        <v>93.0</v>
      </c>
      <c r="CG186" s="38">
        <v>93.0</v>
      </c>
      <c r="CH186" s="38">
        <v>93.0</v>
      </c>
      <c r="CI186" s="38">
        <v>93.0</v>
      </c>
      <c r="CJ186" s="38">
        <v>93.0</v>
      </c>
      <c r="CK186" s="38">
        <v>93.0</v>
      </c>
      <c r="CL186" s="38">
        <v>93.0</v>
      </c>
      <c r="CM186" s="38">
        <v>93.0</v>
      </c>
    </row>
    <row r="187">
      <c r="AV187" s="59" t="s">
        <v>203</v>
      </c>
      <c r="AW187" s="38">
        <v>2.0</v>
      </c>
      <c r="AX187" s="38">
        <v>3.0</v>
      </c>
      <c r="AY187" s="38">
        <v>4.0</v>
      </c>
      <c r="AZ187" s="38">
        <v>17.0</v>
      </c>
      <c r="BA187" s="38">
        <v>21.0</v>
      </c>
      <c r="BB187" s="38">
        <v>27.0</v>
      </c>
      <c r="BC187" s="38">
        <v>34.0</v>
      </c>
      <c r="BD187" s="38">
        <v>39.0</v>
      </c>
      <c r="BE187" s="38">
        <v>41.0</v>
      </c>
      <c r="BF187" s="38">
        <v>48.0</v>
      </c>
      <c r="BG187" s="38">
        <v>64.0</v>
      </c>
      <c r="BH187" s="38">
        <v>70.0</v>
      </c>
      <c r="BI187" s="38">
        <v>74.0</v>
      </c>
      <c r="BJ187" s="38">
        <v>81.0</v>
      </c>
      <c r="BK187" s="38">
        <v>89.0</v>
      </c>
      <c r="BL187" s="38">
        <v>94.0</v>
      </c>
      <c r="BM187" s="38">
        <v>99.0</v>
      </c>
      <c r="BN187" s="38">
        <v>105.0</v>
      </c>
      <c r="BO187" s="38">
        <v>107.0</v>
      </c>
      <c r="BP187" s="38">
        <v>108.0</v>
      </c>
      <c r="BQ187" s="38">
        <v>111.0</v>
      </c>
      <c r="BR187" s="38">
        <v>116.0</v>
      </c>
      <c r="BS187" s="38">
        <v>117.0</v>
      </c>
      <c r="BT187" s="38">
        <v>119.0</v>
      </c>
      <c r="BU187" s="38">
        <v>119.0</v>
      </c>
      <c r="BV187" s="38">
        <v>121.0</v>
      </c>
      <c r="BW187" s="38">
        <v>121.0</v>
      </c>
      <c r="BX187" s="38">
        <v>121.0</v>
      </c>
      <c r="BY187" s="38">
        <v>121.0</v>
      </c>
      <c r="BZ187" s="38">
        <v>121.0</v>
      </c>
      <c r="CA187" s="38">
        <v>121.0</v>
      </c>
      <c r="CB187" s="38">
        <v>121.0</v>
      </c>
      <c r="CC187" s="38">
        <v>121.0</v>
      </c>
      <c r="CD187" s="38">
        <v>121.0</v>
      </c>
      <c r="CE187" s="38">
        <v>121.0</v>
      </c>
      <c r="CF187" s="38">
        <v>121.0</v>
      </c>
      <c r="CG187" s="38">
        <v>121.0</v>
      </c>
      <c r="CH187" s="38">
        <v>121.0</v>
      </c>
      <c r="CI187" s="38">
        <v>121.0</v>
      </c>
      <c r="CJ187" s="38">
        <v>122.0</v>
      </c>
      <c r="CK187" s="38">
        <v>122.0</v>
      </c>
      <c r="CL187" s="38">
        <v>125.0</v>
      </c>
      <c r="CM187" s="38">
        <v>125.0</v>
      </c>
    </row>
    <row r="188">
      <c r="AV188" s="59" t="s">
        <v>205</v>
      </c>
      <c r="AW188" s="38">
        <v>1.0</v>
      </c>
      <c r="AX188" s="38">
        <v>1.0</v>
      </c>
      <c r="AY188" s="38">
        <v>2.0</v>
      </c>
      <c r="AZ188" s="38">
        <v>3.0</v>
      </c>
      <c r="BA188" s="38">
        <v>4.0</v>
      </c>
      <c r="BB188" s="38">
        <v>7.0</v>
      </c>
      <c r="BC188" s="38">
        <v>11.0</v>
      </c>
      <c r="BD188" s="38">
        <v>12.0</v>
      </c>
      <c r="BE188" s="38">
        <v>17.0</v>
      </c>
      <c r="BF188" s="38">
        <v>21.0</v>
      </c>
      <c r="BG188" s="38">
        <v>26.0</v>
      </c>
      <c r="BH188" s="38">
        <v>28.0</v>
      </c>
      <c r="BI188" s="38">
        <v>31.0</v>
      </c>
      <c r="BJ188" s="38">
        <v>34.0</v>
      </c>
      <c r="BK188" s="38">
        <v>34.0</v>
      </c>
      <c r="BL188" s="38">
        <v>40.0</v>
      </c>
      <c r="BM188" s="38">
        <v>43.0</v>
      </c>
      <c r="BN188" s="38">
        <v>45.0</v>
      </c>
      <c r="BO188" s="38">
        <v>45.0</v>
      </c>
      <c r="BP188" s="38">
        <v>49.0</v>
      </c>
      <c r="BQ188" s="38">
        <v>53.0</v>
      </c>
      <c r="BR188" s="38">
        <v>58.0</v>
      </c>
      <c r="BS188" s="38">
        <v>64.0</v>
      </c>
      <c r="BT188" s="38">
        <v>67.0</v>
      </c>
      <c r="BU188" s="38">
        <v>70.0</v>
      </c>
      <c r="BV188" s="38">
        <v>70.0</v>
      </c>
      <c r="BW188" s="38">
        <v>70.0</v>
      </c>
      <c r="BX188" s="38">
        <v>70.0</v>
      </c>
      <c r="BY188" s="38">
        <v>71.0</v>
      </c>
      <c r="BZ188" s="38">
        <v>71.0</v>
      </c>
      <c r="CA188" s="38">
        <v>71.0</v>
      </c>
      <c r="CB188" s="38">
        <v>71.0</v>
      </c>
      <c r="CC188" s="38">
        <v>71.0</v>
      </c>
      <c r="CD188" s="38">
        <v>71.0</v>
      </c>
      <c r="CE188" s="38">
        <v>71.0</v>
      </c>
      <c r="CF188" s="38">
        <v>71.0</v>
      </c>
      <c r="CG188" s="38">
        <v>72.0</v>
      </c>
      <c r="CH188" s="38">
        <v>72.0</v>
      </c>
      <c r="CI188" s="38">
        <v>73.0</v>
      </c>
      <c r="CJ188" s="38">
        <v>73.0</v>
      </c>
      <c r="CK188" s="38">
        <v>74.0</v>
      </c>
      <c r="CL188" s="38">
        <v>74.0</v>
      </c>
      <c r="CM188" s="38">
        <v>75.0</v>
      </c>
    </row>
    <row r="189">
      <c r="AV189" s="59" t="s">
        <v>207</v>
      </c>
      <c r="AW189" s="38">
        <v>0.0</v>
      </c>
      <c r="AX189" s="38">
        <v>0.0</v>
      </c>
      <c r="AY189" s="38">
        <v>0.0</v>
      </c>
      <c r="AZ189" s="38">
        <v>1.0</v>
      </c>
      <c r="BA189" s="38">
        <v>1.0</v>
      </c>
      <c r="BB189" s="38">
        <v>6.0</v>
      </c>
      <c r="BC189" s="38">
        <v>6.0</v>
      </c>
      <c r="BD189" s="38">
        <v>6.0</v>
      </c>
      <c r="BE189" s="38">
        <v>8.0</v>
      </c>
      <c r="BF189" s="38">
        <v>8.0</v>
      </c>
      <c r="BG189" s="38">
        <v>9.0</v>
      </c>
      <c r="BH189" s="38">
        <v>11.0</v>
      </c>
      <c r="BI189" s="38">
        <v>13.0</v>
      </c>
      <c r="BJ189" s="38">
        <v>15.0</v>
      </c>
      <c r="BK189" s="38">
        <v>17.0</v>
      </c>
      <c r="BL189" s="38">
        <v>18.0</v>
      </c>
      <c r="BM189" s="38">
        <v>18.0</v>
      </c>
      <c r="BN189" s="38">
        <v>18.0</v>
      </c>
      <c r="BO189" s="38">
        <v>18.0</v>
      </c>
      <c r="BP189" s="38">
        <v>18.0</v>
      </c>
      <c r="BQ189" s="38">
        <v>18.0</v>
      </c>
      <c r="BR189" s="38">
        <v>18.0</v>
      </c>
      <c r="BS189" s="38">
        <v>18.0</v>
      </c>
      <c r="BT189" s="38">
        <v>18.0</v>
      </c>
      <c r="BU189" s="38">
        <v>18.0</v>
      </c>
      <c r="BV189" s="38">
        <v>18.0</v>
      </c>
      <c r="BW189" s="38">
        <v>18.0</v>
      </c>
      <c r="BX189" s="38">
        <v>18.0</v>
      </c>
      <c r="BY189" s="38">
        <v>18.0</v>
      </c>
      <c r="BZ189" s="38">
        <v>18.0</v>
      </c>
      <c r="CA189" s="38">
        <v>18.0</v>
      </c>
      <c r="CB189" s="38">
        <v>18.0</v>
      </c>
      <c r="CC189" s="38">
        <v>18.0</v>
      </c>
      <c r="CD189" s="38">
        <v>18.0</v>
      </c>
      <c r="CE189" s="38">
        <v>18.0</v>
      </c>
      <c r="CF189" s="38">
        <v>18.0</v>
      </c>
      <c r="CG189" s="38">
        <v>18.0</v>
      </c>
      <c r="CH189" s="38">
        <v>18.0</v>
      </c>
      <c r="CI189" s="38">
        <v>18.0</v>
      </c>
      <c r="CJ189" s="38">
        <v>18.0</v>
      </c>
      <c r="CK189" s="38">
        <v>18.0</v>
      </c>
      <c r="CL189" s="38">
        <v>18.0</v>
      </c>
      <c r="CM189" s="38">
        <v>18.0</v>
      </c>
    </row>
    <row r="190">
      <c r="AV190" s="59" t="s">
        <v>209</v>
      </c>
      <c r="AW190" s="38">
        <v>0.0</v>
      </c>
      <c r="AX190" s="38">
        <v>3.0</v>
      </c>
      <c r="AY190" s="38">
        <v>5.0</v>
      </c>
      <c r="AZ190" s="38">
        <v>15.0</v>
      </c>
      <c r="BA190" s="38">
        <v>22.0</v>
      </c>
      <c r="BB190" s="38">
        <v>35.0</v>
      </c>
      <c r="BC190" s="38">
        <v>46.0</v>
      </c>
      <c r="BD190" s="38">
        <v>56.0</v>
      </c>
      <c r="BE190" s="38">
        <v>63.0</v>
      </c>
      <c r="BF190" s="38">
        <v>87.0</v>
      </c>
      <c r="BG190" s="38">
        <v>101.0</v>
      </c>
      <c r="BH190" s="38">
        <v>116.0</v>
      </c>
      <c r="BI190" s="38">
        <v>128.0</v>
      </c>
      <c r="BJ190" s="38">
        <v>142.0</v>
      </c>
      <c r="BK190" s="38">
        <v>165.0</v>
      </c>
      <c r="BL190" s="38">
        <v>173.0</v>
      </c>
      <c r="BM190" s="38">
        <v>184.0</v>
      </c>
      <c r="BN190" s="38">
        <v>195.0</v>
      </c>
      <c r="BO190" s="38">
        <v>208.0</v>
      </c>
      <c r="BP190" s="38">
        <v>213.0</v>
      </c>
      <c r="BQ190" s="38">
        <v>219.0</v>
      </c>
      <c r="BR190" s="38">
        <v>225.0</v>
      </c>
      <c r="BS190" s="38">
        <v>229.0</v>
      </c>
      <c r="BT190" s="38">
        <v>230.0</v>
      </c>
      <c r="BU190" s="38">
        <v>232.0</v>
      </c>
      <c r="BV190" s="38">
        <v>236.0</v>
      </c>
      <c r="BW190" s="38">
        <v>240.0</v>
      </c>
      <c r="BX190" s="38">
        <v>240.0</v>
      </c>
      <c r="BY190" s="38">
        <v>242.0</v>
      </c>
      <c r="BZ190" s="38">
        <v>245.0</v>
      </c>
      <c r="CA190" s="38">
        <v>245.0</v>
      </c>
      <c r="CB190" s="38">
        <v>245.0</v>
      </c>
      <c r="CC190" s="38">
        <v>245.0</v>
      </c>
      <c r="CD190" s="38">
        <v>245.0</v>
      </c>
      <c r="CE190" s="38">
        <v>245.0</v>
      </c>
      <c r="CF190" s="38">
        <v>245.0</v>
      </c>
      <c r="CG190" s="38">
        <v>245.0</v>
      </c>
      <c r="CH190" s="38">
        <v>245.0</v>
      </c>
      <c r="CI190" s="38">
        <v>245.0</v>
      </c>
      <c r="CJ190" s="38">
        <v>245.0</v>
      </c>
      <c r="CK190" s="38">
        <v>245.0</v>
      </c>
      <c r="CL190" s="38">
        <v>245.0</v>
      </c>
      <c r="CM190" s="38">
        <v>245.0</v>
      </c>
    </row>
    <row r="191">
      <c r="AV191" s="59" t="s">
        <v>211</v>
      </c>
      <c r="AW191" s="38">
        <v>2.0</v>
      </c>
      <c r="AX191" s="38">
        <v>6.0</v>
      </c>
      <c r="AY191" s="38">
        <v>15.0</v>
      </c>
      <c r="AZ191" s="38">
        <v>27.0</v>
      </c>
      <c r="BA191" s="38">
        <v>46.0</v>
      </c>
      <c r="BB191" s="38">
        <v>75.0</v>
      </c>
      <c r="BC191" s="38">
        <v>95.0</v>
      </c>
      <c r="BD191" s="38">
        <v>130.0</v>
      </c>
      <c r="BE191" s="38">
        <v>158.0</v>
      </c>
      <c r="BF191" s="38">
        <v>184.0</v>
      </c>
      <c r="BG191" s="38">
        <v>206.0</v>
      </c>
      <c r="BH191" s="38">
        <v>230.0</v>
      </c>
      <c r="BI191" s="38">
        <v>259.0</v>
      </c>
      <c r="BJ191" s="38">
        <v>275.0</v>
      </c>
      <c r="BK191" s="38">
        <v>307.0</v>
      </c>
      <c r="BL191" s="38">
        <v>347.0</v>
      </c>
      <c r="BM191" s="38">
        <v>386.0</v>
      </c>
      <c r="BN191" s="38">
        <v>416.0</v>
      </c>
      <c r="BO191" s="38">
        <v>444.0</v>
      </c>
      <c r="BP191" s="38">
        <v>466.0</v>
      </c>
      <c r="BQ191" s="38">
        <v>487.0</v>
      </c>
      <c r="BR191" s="38">
        <v>497.0</v>
      </c>
      <c r="BS191" s="38">
        <v>509.0</v>
      </c>
      <c r="BT191" s="38">
        <v>523.0</v>
      </c>
      <c r="BU191" s="38">
        <v>532.0</v>
      </c>
      <c r="BV191" s="38">
        <v>537.0</v>
      </c>
      <c r="BW191" s="38">
        <v>541.0</v>
      </c>
      <c r="BX191" s="38">
        <v>543.0</v>
      </c>
      <c r="BY191" s="38">
        <v>544.0</v>
      </c>
      <c r="BZ191" s="38">
        <v>546.0</v>
      </c>
      <c r="CA191" s="38">
        <v>749.0</v>
      </c>
      <c r="CB191" s="38">
        <v>750.0</v>
      </c>
      <c r="CC191" s="38">
        <v>754.0</v>
      </c>
      <c r="CD191" s="38">
        <v>755.0</v>
      </c>
      <c r="CE191" s="38">
        <v>756.0</v>
      </c>
      <c r="CF191" s="38">
        <v>756.0</v>
      </c>
      <c r="CG191" s="38">
        <v>756.0</v>
      </c>
      <c r="CH191" s="38">
        <v>756.0</v>
      </c>
      <c r="CI191" s="38">
        <v>756.0</v>
      </c>
      <c r="CJ191" s="38">
        <v>758.0</v>
      </c>
      <c r="CK191" s="38">
        <v>758.0</v>
      </c>
      <c r="CL191" s="38">
        <v>758.0</v>
      </c>
      <c r="CM191" s="38">
        <v>758.0</v>
      </c>
    </row>
    <row r="192">
      <c r="AV192" s="59" t="s">
        <v>213</v>
      </c>
      <c r="AW192" s="38">
        <v>9.0</v>
      </c>
      <c r="AX192" s="38">
        <v>16.0</v>
      </c>
      <c r="AY192" s="38">
        <v>20.0</v>
      </c>
      <c r="AZ192" s="38">
        <v>33.0</v>
      </c>
      <c r="BA192" s="38">
        <v>40.0</v>
      </c>
      <c r="BB192" s="38">
        <v>53.0</v>
      </c>
      <c r="BC192" s="38">
        <v>66.0</v>
      </c>
      <c r="BD192" s="38">
        <v>96.0</v>
      </c>
      <c r="BE192" s="38">
        <v>112.0</v>
      </c>
      <c r="BF192" s="38">
        <v>135.0</v>
      </c>
      <c r="BG192" s="38">
        <v>169.0</v>
      </c>
      <c r="BH192" s="38">
        <v>182.0</v>
      </c>
      <c r="BI192" s="38">
        <v>203.0</v>
      </c>
      <c r="BJ192" s="38">
        <v>219.0</v>
      </c>
      <c r="BK192" s="38">
        <v>243.0</v>
      </c>
      <c r="BL192" s="38">
        <v>257.0</v>
      </c>
      <c r="BM192" s="38">
        <v>277.0</v>
      </c>
      <c r="BN192" s="38">
        <v>286.0</v>
      </c>
      <c r="BO192" s="38">
        <v>293.0</v>
      </c>
      <c r="BP192" s="38">
        <v>299.0</v>
      </c>
      <c r="BQ192" s="38">
        <v>303.0</v>
      </c>
      <c r="BR192" s="38">
        <v>311.0</v>
      </c>
      <c r="BS192" s="38">
        <v>315.0</v>
      </c>
      <c r="BT192" s="38">
        <v>318.0</v>
      </c>
      <c r="BU192" s="38">
        <v>326.0</v>
      </c>
      <c r="BV192" s="38">
        <v>328.0</v>
      </c>
      <c r="BW192" s="38">
        <v>333.0</v>
      </c>
      <c r="BX192" s="38">
        <v>333.0</v>
      </c>
      <c r="BY192" s="38">
        <v>333.0</v>
      </c>
      <c r="BZ192" s="38">
        <v>334.0</v>
      </c>
      <c r="CA192" s="38">
        <v>334.0</v>
      </c>
      <c r="CB192" s="38">
        <v>335.0</v>
      </c>
      <c r="CC192" s="38">
        <v>335.0</v>
      </c>
      <c r="CD192" s="38">
        <v>335.0</v>
      </c>
      <c r="CE192" s="38">
        <v>336.0</v>
      </c>
      <c r="CF192" s="38">
        <v>337.0</v>
      </c>
      <c r="CG192" s="38">
        <v>337.0</v>
      </c>
      <c r="CH192" s="38">
        <v>337.0</v>
      </c>
      <c r="CI192" s="38">
        <v>337.0</v>
      </c>
      <c r="CJ192" s="38">
        <v>337.0</v>
      </c>
      <c r="CK192" s="38">
        <v>337.0</v>
      </c>
      <c r="CL192" s="38">
        <v>338.0</v>
      </c>
      <c r="CM192" s="38">
        <v>338.0</v>
      </c>
    </row>
    <row r="193">
      <c r="AV193" s="59" t="s">
        <v>215</v>
      </c>
      <c r="AW193" s="38">
        <v>1.0</v>
      </c>
      <c r="AX193" s="38">
        <v>1.0</v>
      </c>
      <c r="AY193" s="38">
        <v>1.0</v>
      </c>
      <c r="AZ193" s="38">
        <v>6.0</v>
      </c>
      <c r="BA193" s="38">
        <v>9.0</v>
      </c>
      <c r="BB193" s="38">
        <v>13.0</v>
      </c>
      <c r="BC193" s="38">
        <v>27.0</v>
      </c>
      <c r="BD193" s="38">
        <v>27.0</v>
      </c>
      <c r="BE193" s="38">
        <v>35.0</v>
      </c>
      <c r="BF193" s="38">
        <v>39.0</v>
      </c>
      <c r="BG193" s="38">
        <v>47.0</v>
      </c>
      <c r="BH193" s="38">
        <v>66.0</v>
      </c>
      <c r="BI193" s="38">
        <v>74.0</v>
      </c>
      <c r="BJ193" s="38">
        <v>81.0</v>
      </c>
      <c r="BK193" s="38">
        <v>81.0</v>
      </c>
      <c r="BL193" s="38">
        <v>96.0</v>
      </c>
      <c r="BM193" s="38">
        <v>104.0</v>
      </c>
      <c r="BN193" s="38">
        <v>115.0</v>
      </c>
      <c r="BO193" s="38">
        <v>119.0</v>
      </c>
      <c r="BP193" s="38">
        <v>119.0</v>
      </c>
      <c r="BQ193" s="38">
        <v>124.0</v>
      </c>
      <c r="BR193" s="38">
        <v>126.0</v>
      </c>
      <c r="BS193" s="38">
        <v>126.0</v>
      </c>
      <c r="BT193" s="38">
        <v>127.0</v>
      </c>
      <c r="BU193" s="38">
        <v>128.0</v>
      </c>
      <c r="BV193" s="38">
        <v>129.0</v>
      </c>
      <c r="BW193" s="38">
        <v>130.0</v>
      </c>
      <c r="BX193" s="38">
        <v>131.0</v>
      </c>
      <c r="BY193" s="38">
        <v>131.0</v>
      </c>
      <c r="BZ193" s="38">
        <v>132.0</v>
      </c>
      <c r="CA193" s="38">
        <v>132.0</v>
      </c>
      <c r="CB193" s="38">
        <v>132.0</v>
      </c>
      <c r="CC193" s="38">
        <v>132.0</v>
      </c>
      <c r="CD193" s="38">
        <v>133.0</v>
      </c>
      <c r="CE193" s="38">
        <v>133.0</v>
      </c>
      <c r="CF193" s="38">
        <v>133.0</v>
      </c>
      <c r="CG193" s="38">
        <v>133.0</v>
      </c>
      <c r="CH193" s="38">
        <v>133.0</v>
      </c>
      <c r="CI193" s="38">
        <v>133.0</v>
      </c>
      <c r="CJ193" s="38">
        <v>133.0</v>
      </c>
      <c r="CK193" s="38">
        <v>133.0</v>
      </c>
      <c r="CL193" s="38">
        <v>133.0</v>
      </c>
      <c r="CM193" s="38">
        <v>133.0</v>
      </c>
    </row>
    <row r="194">
      <c r="AV194" s="59" t="s">
        <v>217</v>
      </c>
      <c r="AW194" s="38">
        <v>5.0</v>
      </c>
      <c r="AX194" s="38">
        <v>8.0</v>
      </c>
      <c r="AY194" s="38">
        <v>15.0</v>
      </c>
      <c r="AZ194" s="38">
        <v>28.0</v>
      </c>
      <c r="BA194" s="38">
        <v>44.0</v>
      </c>
      <c r="BB194" s="38">
        <v>69.0</v>
      </c>
      <c r="BC194" s="38">
        <v>90.0</v>
      </c>
      <c r="BD194" s="38">
        <v>108.0</v>
      </c>
      <c r="BE194" s="38">
        <v>142.0</v>
      </c>
      <c r="BF194" s="38">
        <v>177.0</v>
      </c>
      <c r="BG194" s="38">
        <v>207.0</v>
      </c>
      <c r="BH194" s="38">
        <v>231.0</v>
      </c>
      <c r="BI194" s="38">
        <v>254.0</v>
      </c>
      <c r="BJ194" s="38">
        <v>282.0</v>
      </c>
      <c r="BK194" s="38">
        <v>301.0</v>
      </c>
      <c r="BL194" s="38">
        <v>321.0</v>
      </c>
      <c r="BM194" s="38">
        <v>344.0</v>
      </c>
      <c r="BN194" s="38">
        <v>364.0</v>
      </c>
      <c r="BO194" s="38">
        <v>386.0</v>
      </c>
      <c r="BP194" s="38">
        <v>405.0</v>
      </c>
      <c r="BQ194" s="38">
        <v>417.0</v>
      </c>
      <c r="BR194" s="38">
        <v>436.0</v>
      </c>
      <c r="BS194" s="38">
        <v>451.0</v>
      </c>
      <c r="BT194" s="38">
        <v>463.0</v>
      </c>
      <c r="BU194" s="38">
        <v>470.0</v>
      </c>
      <c r="BV194" s="38">
        <v>481.0</v>
      </c>
      <c r="BW194" s="38">
        <v>495.0</v>
      </c>
      <c r="BX194" s="38">
        <v>508.0</v>
      </c>
      <c r="BY194" s="38">
        <v>514.0</v>
      </c>
      <c r="BZ194" s="38">
        <v>520.0</v>
      </c>
      <c r="CA194" s="38">
        <v>525.0</v>
      </c>
      <c r="CB194" s="38">
        <v>526.0</v>
      </c>
      <c r="CC194" s="38">
        <v>526.0</v>
      </c>
      <c r="CD194" s="38">
        <v>527.0</v>
      </c>
      <c r="CE194" s="38">
        <v>529.0</v>
      </c>
      <c r="CF194" s="38">
        <v>531.0</v>
      </c>
      <c r="CG194" s="38">
        <v>534.0</v>
      </c>
      <c r="CH194" s="38">
        <v>538.0</v>
      </c>
      <c r="CI194" s="38">
        <v>538.0</v>
      </c>
      <c r="CJ194" s="38">
        <v>538.0</v>
      </c>
      <c r="CK194" s="38">
        <v>538.0</v>
      </c>
      <c r="CL194" s="38">
        <v>538.0</v>
      </c>
      <c r="CM194" s="38">
        <v>538.0</v>
      </c>
    </row>
    <row r="195">
      <c r="AV195" s="59" t="s">
        <v>219</v>
      </c>
      <c r="AW195" s="38">
        <v>4.0</v>
      </c>
      <c r="AX195" s="38">
        <v>4.0</v>
      </c>
      <c r="AY195" s="38">
        <v>8.0</v>
      </c>
      <c r="AZ195" s="38">
        <v>10.0</v>
      </c>
      <c r="BA195" s="38">
        <v>14.0</v>
      </c>
      <c r="BB195" s="38">
        <v>23.0</v>
      </c>
      <c r="BC195" s="38">
        <v>24.0</v>
      </c>
      <c r="BD195" s="38">
        <v>27.0</v>
      </c>
      <c r="BE195" s="38">
        <v>31.0</v>
      </c>
      <c r="BF195" s="38">
        <v>32.0</v>
      </c>
      <c r="BG195" s="38">
        <v>41.0</v>
      </c>
      <c r="BH195" s="38">
        <v>48.0</v>
      </c>
      <c r="BI195" s="38">
        <v>60.0</v>
      </c>
      <c r="BJ195" s="38">
        <v>67.0</v>
      </c>
      <c r="BK195" s="38">
        <v>69.0</v>
      </c>
      <c r="BL195" s="38">
        <v>79.0</v>
      </c>
      <c r="BM195" s="38">
        <v>81.0</v>
      </c>
      <c r="BN195" s="38">
        <v>88.0</v>
      </c>
      <c r="BO195" s="38">
        <v>91.0</v>
      </c>
      <c r="BP195" s="38">
        <v>95.0</v>
      </c>
      <c r="BQ195" s="38">
        <v>106.0</v>
      </c>
      <c r="BR195" s="38">
        <v>112.0</v>
      </c>
      <c r="BS195" s="38">
        <v>119.0</v>
      </c>
      <c r="BT195" s="38">
        <v>120.0</v>
      </c>
      <c r="BU195" s="38">
        <v>122.0</v>
      </c>
      <c r="BV195" s="38">
        <v>124.0</v>
      </c>
      <c r="BW195" s="38">
        <v>125.0</v>
      </c>
      <c r="BX195" s="38">
        <v>128.0</v>
      </c>
      <c r="BY195" s="38">
        <v>130.0</v>
      </c>
      <c r="BZ195" s="38">
        <v>131.0</v>
      </c>
      <c r="CA195" s="38">
        <v>132.0</v>
      </c>
      <c r="CB195" s="38">
        <v>135.0</v>
      </c>
      <c r="CC195" s="38">
        <v>135.0</v>
      </c>
      <c r="CD195" s="38">
        <v>135.0</v>
      </c>
      <c r="CE195" s="38">
        <v>135.0</v>
      </c>
      <c r="CF195" s="38">
        <v>135.0</v>
      </c>
      <c r="CG195" s="38">
        <v>136.0</v>
      </c>
      <c r="CH195" s="38">
        <v>136.0</v>
      </c>
      <c r="CI195" s="38">
        <v>136.0</v>
      </c>
      <c r="CJ195" s="38">
        <v>136.0</v>
      </c>
      <c r="CK195" s="38">
        <v>136.0</v>
      </c>
      <c r="CL195" s="38">
        <v>136.0</v>
      </c>
      <c r="CM195" s="38">
        <v>136.0</v>
      </c>
    </row>
    <row r="196">
      <c r="AV196" s="59" t="s">
        <v>221</v>
      </c>
      <c r="AW196" s="38">
        <v>0.0</v>
      </c>
      <c r="AX196" s="38">
        <v>0.0</v>
      </c>
      <c r="AY196" s="38">
        <v>0.0</v>
      </c>
      <c r="AZ196" s="38">
        <v>0.0</v>
      </c>
      <c r="BA196" s="38">
        <v>0.0</v>
      </c>
      <c r="BB196" s="38">
        <v>0.0</v>
      </c>
      <c r="BC196" s="38">
        <v>0.0</v>
      </c>
      <c r="BD196" s="38">
        <v>0.0</v>
      </c>
      <c r="BE196" s="38">
        <v>1.0</v>
      </c>
      <c r="BF196" s="38">
        <v>1.0</v>
      </c>
      <c r="BG196" s="38">
        <v>1.0</v>
      </c>
      <c r="BH196" s="38">
        <v>1.0</v>
      </c>
      <c r="BI196" s="38">
        <v>1.0</v>
      </c>
      <c r="BJ196" s="38">
        <v>1.0</v>
      </c>
      <c r="BK196" s="38">
        <v>1.0</v>
      </c>
      <c r="BL196" s="38">
        <v>1.0</v>
      </c>
      <c r="BM196" s="38">
        <v>1.0</v>
      </c>
      <c r="BN196" s="38">
        <v>1.0</v>
      </c>
      <c r="BO196" s="38">
        <v>1.0</v>
      </c>
      <c r="BP196" s="38">
        <v>1.0</v>
      </c>
      <c r="BQ196" s="38">
        <v>1.0</v>
      </c>
      <c r="BR196" s="38">
        <v>1.0</v>
      </c>
      <c r="BS196" s="38">
        <v>1.0</v>
      </c>
      <c r="BT196" s="38">
        <v>1.0</v>
      </c>
      <c r="BU196" s="38">
        <v>1.0</v>
      </c>
      <c r="BV196" s="38">
        <v>1.0</v>
      </c>
      <c r="BW196" s="38">
        <v>1.0</v>
      </c>
      <c r="BX196" s="38">
        <v>1.0</v>
      </c>
      <c r="BY196" s="38">
        <v>1.0</v>
      </c>
      <c r="BZ196" s="38">
        <v>1.0</v>
      </c>
      <c r="CA196" s="38">
        <v>1.0</v>
      </c>
      <c r="CB196" s="38">
        <v>1.0</v>
      </c>
      <c r="CC196" s="38">
        <v>1.0</v>
      </c>
      <c r="CD196" s="38">
        <v>1.0</v>
      </c>
      <c r="CE196" s="38">
        <v>1.0</v>
      </c>
      <c r="CF196" s="38">
        <v>1.0</v>
      </c>
      <c r="CG196" s="38">
        <v>1.0</v>
      </c>
      <c r="CH196" s="38">
        <v>1.0</v>
      </c>
      <c r="CI196" s="38">
        <v>1.0</v>
      </c>
      <c r="CJ196" s="38">
        <v>1.0</v>
      </c>
      <c r="CK196" s="38">
        <v>1.0</v>
      </c>
      <c r="CL196" s="38">
        <v>1.0</v>
      </c>
      <c r="CM196" s="38">
        <v>1.0</v>
      </c>
    </row>
    <row r="197">
      <c r="AV197" s="59" t="s">
        <v>224</v>
      </c>
      <c r="AW197" s="38">
        <v>0.0</v>
      </c>
      <c r="AX197" s="38">
        <v>2.0</v>
      </c>
      <c r="AY197" s="38">
        <v>2.0</v>
      </c>
      <c r="AZ197" s="38">
        <v>3.0</v>
      </c>
      <c r="BA197" s="38">
        <v>4.0</v>
      </c>
      <c r="BB197" s="38">
        <v>5.0</v>
      </c>
      <c r="BC197" s="38">
        <v>10.0</v>
      </c>
      <c r="BD197" s="38">
        <v>13.0</v>
      </c>
      <c r="BE197" s="38">
        <v>14.0</v>
      </c>
      <c r="BF197" s="38">
        <v>17.0</v>
      </c>
      <c r="BG197" s="38">
        <v>18.0</v>
      </c>
      <c r="BH197" s="38">
        <v>21.0</v>
      </c>
      <c r="BI197" s="38">
        <v>24.0</v>
      </c>
      <c r="BJ197" s="38">
        <v>29.0</v>
      </c>
      <c r="BK197" s="38">
        <v>32.0</v>
      </c>
      <c r="BL197" s="38">
        <v>36.0</v>
      </c>
      <c r="BM197" s="38">
        <v>39.0</v>
      </c>
      <c r="BN197" s="38">
        <v>42.0</v>
      </c>
      <c r="BO197" s="38">
        <v>45.0</v>
      </c>
      <c r="BP197" s="38">
        <v>49.0</v>
      </c>
      <c r="BQ197" s="38">
        <v>55.0</v>
      </c>
      <c r="BR197" s="38">
        <v>59.0</v>
      </c>
      <c r="BS197" s="38">
        <v>63.0</v>
      </c>
      <c r="BT197" s="38">
        <v>65.0</v>
      </c>
      <c r="BU197" s="38">
        <v>70.0</v>
      </c>
      <c r="BV197" s="38">
        <v>71.0</v>
      </c>
      <c r="BW197" s="38">
        <v>75.0</v>
      </c>
      <c r="BX197" s="38">
        <v>76.0</v>
      </c>
      <c r="BY197" s="38">
        <v>76.0</v>
      </c>
      <c r="BZ197" s="38">
        <v>76.0</v>
      </c>
      <c r="CA197" s="38">
        <v>76.0</v>
      </c>
      <c r="CB197" s="38">
        <v>76.0</v>
      </c>
      <c r="CC197" s="38">
        <v>76.0</v>
      </c>
      <c r="CD197" s="38">
        <v>76.0</v>
      </c>
      <c r="CE197" s="38">
        <v>76.0</v>
      </c>
      <c r="CF197" s="38">
        <v>76.0</v>
      </c>
      <c r="CG197" s="38">
        <v>76.0</v>
      </c>
      <c r="CH197" s="38">
        <v>76.0</v>
      </c>
      <c r="CI197" s="38">
        <v>76.0</v>
      </c>
      <c r="CJ197" s="38">
        <v>76.0</v>
      </c>
      <c r="CK197" s="38">
        <v>76.0</v>
      </c>
      <c r="CL197" s="38">
        <v>76.0</v>
      </c>
      <c r="CM197" s="38">
        <v>76.0</v>
      </c>
    </row>
    <row r="198">
      <c r="AV198" s="59" t="s">
        <v>226</v>
      </c>
      <c r="AW198" s="38">
        <v>1.0</v>
      </c>
      <c r="AX198" s="38">
        <v>2.0</v>
      </c>
      <c r="AY198" s="38">
        <v>5.0</v>
      </c>
      <c r="AZ198" s="38">
        <v>11.0</v>
      </c>
      <c r="BA198" s="38">
        <v>16.0</v>
      </c>
      <c r="BB198" s="38">
        <v>26.0</v>
      </c>
      <c r="BC198" s="38">
        <v>44.0</v>
      </c>
      <c r="BD198" s="38">
        <v>55.0</v>
      </c>
      <c r="BE198" s="38">
        <v>70.0</v>
      </c>
      <c r="BF198" s="38">
        <v>83.0</v>
      </c>
      <c r="BG198" s="38">
        <v>93.0</v>
      </c>
      <c r="BH198" s="38">
        <v>105.0</v>
      </c>
      <c r="BI198" s="38">
        <v>117.0</v>
      </c>
      <c r="BJ198" s="38">
        <v>122.0</v>
      </c>
      <c r="BK198" s="38">
        <v>128.0</v>
      </c>
      <c r="BL198" s="38">
        <v>133.0</v>
      </c>
      <c r="BM198" s="38">
        <v>138.0</v>
      </c>
      <c r="BN198" s="38">
        <v>138.0</v>
      </c>
      <c r="BO198" s="38">
        <v>141.0</v>
      </c>
      <c r="BP198" s="38">
        <v>149.0</v>
      </c>
      <c r="BQ198" s="38">
        <v>153.0</v>
      </c>
      <c r="BR198" s="38">
        <v>154.0</v>
      </c>
      <c r="BS198" s="38">
        <v>156.0</v>
      </c>
      <c r="BT198" s="38">
        <v>162.0</v>
      </c>
      <c r="BU198" s="38">
        <v>168.0</v>
      </c>
      <c r="BV198" s="38">
        <v>171.0</v>
      </c>
      <c r="BW198" s="38">
        <v>171.0</v>
      </c>
      <c r="BX198" s="38">
        <v>172.0</v>
      </c>
      <c r="BY198" s="38">
        <v>172.0</v>
      </c>
      <c r="BZ198" s="38">
        <v>174.0</v>
      </c>
      <c r="CA198" s="38">
        <v>174.0</v>
      </c>
      <c r="CB198" s="38">
        <v>174.0</v>
      </c>
      <c r="CC198" s="38">
        <v>174.0</v>
      </c>
      <c r="CD198" s="38">
        <v>174.0</v>
      </c>
      <c r="CE198" s="38">
        <v>174.0</v>
      </c>
      <c r="CF198" s="38">
        <v>174.0</v>
      </c>
      <c r="CG198" s="38">
        <v>174.0</v>
      </c>
      <c r="CH198" s="38">
        <v>174.0</v>
      </c>
      <c r="CI198" s="38">
        <v>174.0</v>
      </c>
      <c r="CJ198" s="38">
        <v>174.0</v>
      </c>
      <c r="CK198" s="38">
        <v>174.0</v>
      </c>
      <c r="CL198" s="38">
        <v>174.0</v>
      </c>
      <c r="CM198" s="38">
        <v>174.0</v>
      </c>
    </row>
    <row r="199">
      <c r="AV199" s="59" t="s">
        <v>228</v>
      </c>
      <c r="AW199" s="38">
        <v>10.0</v>
      </c>
      <c r="AX199" s="38">
        <v>27.0</v>
      </c>
      <c r="AY199" s="38">
        <v>43.0</v>
      </c>
      <c r="AZ199" s="38">
        <v>62.0</v>
      </c>
      <c r="BA199" s="38">
        <v>104.0</v>
      </c>
      <c r="BB199" s="38">
        <v>128.0</v>
      </c>
      <c r="BC199" s="38">
        <v>173.0</v>
      </c>
      <c r="BD199" s="38">
        <v>296.0</v>
      </c>
      <c r="BE199" s="38">
        <v>428.0</v>
      </c>
      <c r="BF199" s="38">
        <v>538.0</v>
      </c>
      <c r="BG199" s="38">
        <v>599.0</v>
      </c>
      <c r="BH199" s="38">
        <v>661.0</v>
      </c>
      <c r="BI199" s="38">
        <v>724.0</v>
      </c>
      <c r="BJ199" s="38">
        <v>829.0</v>
      </c>
      <c r="BK199" s="38">
        <v>895.0</v>
      </c>
      <c r="BL199" s="38">
        <v>954.0</v>
      </c>
      <c r="BM199" s="38">
        <v>1006.0</v>
      </c>
      <c r="BN199" s="38">
        <v>1048.0</v>
      </c>
      <c r="BO199" s="38">
        <v>1075.0</v>
      </c>
      <c r="BP199" s="38">
        <v>1092.0</v>
      </c>
      <c r="BQ199" s="38">
        <v>1117.0</v>
      </c>
      <c r="BR199" s="38">
        <v>1131.0</v>
      </c>
      <c r="BS199" s="38">
        <v>1145.0</v>
      </c>
      <c r="BT199" s="38">
        <v>1155.0</v>
      </c>
      <c r="BU199" s="38">
        <v>1162.0</v>
      </c>
      <c r="BV199" s="38">
        <v>1167.0</v>
      </c>
      <c r="BW199" s="38">
        <v>1171.0</v>
      </c>
      <c r="BX199" s="38">
        <v>1172.0</v>
      </c>
      <c r="BY199" s="38">
        <v>1174.0</v>
      </c>
      <c r="BZ199" s="38">
        <v>1175.0</v>
      </c>
      <c r="CA199" s="38">
        <v>1203.0</v>
      </c>
      <c r="CB199" s="38">
        <v>1205.0</v>
      </c>
      <c r="CC199" s="38">
        <v>1205.0</v>
      </c>
      <c r="CD199" s="38">
        <v>1205.0</v>
      </c>
      <c r="CE199" s="38">
        <v>1205.0</v>
      </c>
      <c r="CF199" s="38">
        <v>1205.0</v>
      </c>
      <c r="CG199" s="38">
        <v>1205.0</v>
      </c>
      <c r="CH199" s="38">
        <v>1205.0</v>
      </c>
      <c r="CI199" s="38">
        <v>1205.0</v>
      </c>
      <c r="CJ199" s="38">
        <v>1205.0</v>
      </c>
      <c r="CK199" s="38">
        <v>1206.0</v>
      </c>
      <c r="CL199" s="38">
        <v>1213.0</v>
      </c>
      <c r="CM199" s="38">
        <v>1213.0</v>
      </c>
    </row>
    <row r="200"/>
    <row r="201"/>
    <row r="202">
      <c r="AV202" s="69" t="s">
        <v>59</v>
      </c>
      <c r="AW202" s="69">
        <v>0.0</v>
      </c>
      <c r="AX202" s="69">
        <v>1.0</v>
      </c>
      <c r="AY202" s="69">
        <v>2.0</v>
      </c>
      <c r="AZ202" s="69">
        <v>3.0</v>
      </c>
      <c r="BA202" s="69">
        <v>4.0</v>
      </c>
      <c r="BB202" s="69">
        <v>5.0</v>
      </c>
      <c r="BC202" s="69">
        <v>6.0</v>
      </c>
      <c r="BD202" s="69">
        <v>7.0</v>
      </c>
      <c r="BE202" s="69">
        <v>8.0</v>
      </c>
      <c r="BF202" s="69">
        <v>9.0</v>
      </c>
      <c r="BG202" s="69">
        <v>10.0</v>
      </c>
      <c r="BH202" s="69">
        <v>11.0</v>
      </c>
      <c r="BI202" s="69">
        <v>12.0</v>
      </c>
      <c r="BJ202" s="69">
        <v>13.0</v>
      </c>
      <c r="BK202" s="69">
        <v>14.0</v>
      </c>
      <c r="BL202" s="69">
        <v>15.0</v>
      </c>
      <c r="BM202" s="69">
        <v>16.0</v>
      </c>
      <c r="BN202" s="69">
        <v>17.0</v>
      </c>
      <c r="BO202" s="69">
        <v>18.0</v>
      </c>
      <c r="BP202" s="69">
        <v>19.0</v>
      </c>
      <c r="BQ202" s="69">
        <v>20.0</v>
      </c>
      <c r="BR202" s="69">
        <v>21.0</v>
      </c>
      <c r="BS202" s="69">
        <v>22.0</v>
      </c>
      <c r="BT202" s="69">
        <v>23.0</v>
      </c>
      <c r="BU202" s="69">
        <v>24.0</v>
      </c>
      <c r="BV202" s="69">
        <v>25.0</v>
      </c>
      <c r="BW202" s="69">
        <v>26.0</v>
      </c>
      <c r="BX202" s="69">
        <v>27.0</v>
      </c>
      <c r="BY202" s="69">
        <v>28.0</v>
      </c>
      <c r="BZ202" s="69">
        <v>29.0</v>
      </c>
      <c r="CA202" s="69">
        <v>30.0</v>
      </c>
      <c r="CB202" s="69">
        <v>31.0</v>
      </c>
      <c r="CC202" s="69">
        <v>32.0</v>
      </c>
      <c r="CD202" s="69">
        <v>33.0</v>
      </c>
      <c r="CE202" s="69">
        <v>34.0</v>
      </c>
      <c r="CF202" s="69">
        <v>35.0</v>
      </c>
      <c r="CG202" s="69">
        <v>36.0</v>
      </c>
      <c r="CH202" s="69">
        <v>37.0</v>
      </c>
      <c r="CI202" s="69">
        <v>38.0</v>
      </c>
      <c r="CJ202" s="69">
        <v>39.0</v>
      </c>
      <c r="CK202" s="41"/>
      <c r="CL202" s="41"/>
      <c r="CM202" s="41"/>
    </row>
    <row r="203">
      <c r="AV203" s="59" t="s">
        <v>82</v>
      </c>
      <c r="AW203" s="38">
        <v>29.0</v>
      </c>
      <c r="AX203" s="38">
        <v>30.0</v>
      </c>
      <c r="AY203" s="38">
        <v>31.0</v>
      </c>
      <c r="AZ203" s="38">
        <v>31.0</v>
      </c>
      <c r="BA203" s="38">
        <v>104.0</v>
      </c>
      <c r="BB203" s="38">
        <v>204.0</v>
      </c>
      <c r="BC203" s="38">
        <v>433.0</v>
      </c>
      <c r="BD203" s="38">
        <v>602.0</v>
      </c>
      <c r="BE203" s="38">
        <v>833.0</v>
      </c>
      <c r="BF203" s="38">
        <v>977.0</v>
      </c>
      <c r="BG203" s="38">
        <v>1261.0</v>
      </c>
      <c r="BH203" s="38">
        <v>1766.0</v>
      </c>
      <c r="BI203" s="38">
        <v>2337.0</v>
      </c>
      <c r="BJ203" s="38">
        <v>3150.0</v>
      </c>
      <c r="BK203" s="38">
        <v>3736.0</v>
      </c>
      <c r="BL203" s="38">
        <v>4335.0</v>
      </c>
      <c r="BM203" s="38">
        <v>5186.0</v>
      </c>
      <c r="BN203" s="38">
        <v>5621.0</v>
      </c>
    </row>
    <row r="204">
      <c r="AV204" s="59" t="s">
        <v>85</v>
      </c>
      <c r="AW204" s="38">
        <v>3.0</v>
      </c>
      <c r="AX204" s="38">
        <v>20.0</v>
      </c>
      <c r="AY204" s="38">
        <v>62.0</v>
      </c>
      <c r="AZ204" s="38">
        <v>155.0</v>
      </c>
      <c r="BA204" s="38">
        <v>229.0</v>
      </c>
      <c r="BB204" s="38">
        <v>322.0</v>
      </c>
      <c r="BC204" s="38">
        <v>453.0</v>
      </c>
      <c r="BD204" s="38">
        <v>655.0</v>
      </c>
      <c r="BE204" s="38">
        <v>888.0</v>
      </c>
      <c r="BF204" s="38">
        <v>1128.0</v>
      </c>
      <c r="BG204" s="38">
        <v>1694.0</v>
      </c>
      <c r="BH204" s="38">
        <v>2036.0</v>
      </c>
      <c r="BI204" s="38">
        <v>2502.0</v>
      </c>
      <c r="BJ204" s="38">
        <v>3089.0</v>
      </c>
    </row>
    <row r="205">
      <c r="AV205" s="59" t="s">
        <v>89</v>
      </c>
      <c r="AW205" s="38">
        <v>5.0</v>
      </c>
      <c r="AX205" s="38">
        <v>18.0</v>
      </c>
      <c r="AY205" s="38">
        <v>28.0</v>
      </c>
      <c r="AZ205" s="38">
        <v>43.0</v>
      </c>
      <c r="BA205" s="38">
        <v>61.0</v>
      </c>
      <c r="BB205" s="38">
        <v>95.0</v>
      </c>
      <c r="BC205" s="38">
        <v>139.0</v>
      </c>
      <c r="BD205" s="38">
        <v>245.0</v>
      </c>
      <c r="BE205" s="38">
        <v>388.0</v>
      </c>
      <c r="BF205" s="38">
        <v>593.0</v>
      </c>
      <c r="BG205" s="38">
        <v>978.0</v>
      </c>
      <c r="BH205" s="38">
        <v>1501.0</v>
      </c>
      <c r="BI205" s="38">
        <v>2336.0</v>
      </c>
      <c r="BJ205" s="38">
        <v>2922.0</v>
      </c>
    </row>
    <row r="206">
      <c r="AV206" s="59" t="s">
        <v>101</v>
      </c>
      <c r="AW206" s="38">
        <v>11.0</v>
      </c>
      <c r="AX206" s="38">
        <v>15.0</v>
      </c>
      <c r="AY206" s="38">
        <v>20.0</v>
      </c>
      <c r="AZ206" s="38">
        <v>20.0</v>
      </c>
      <c r="BA206" s="38">
        <v>20.0</v>
      </c>
      <c r="BB206" s="38">
        <v>22.0</v>
      </c>
      <c r="BC206" s="38">
        <v>22.0</v>
      </c>
      <c r="BD206" s="38">
        <v>45.0</v>
      </c>
      <c r="BE206" s="38">
        <v>25.0</v>
      </c>
      <c r="BF206" s="38">
        <v>25.0</v>
      </c>
      <c r="BG206" s="38">
        <v>26.0</v>
      </c>
      <c r="BH206" s="38">
        <v>26.0</v>
      </c>
      <c r="BI206" s="38">
        <v>26.0</v>
      </c>
      <c r="BJ206" s="38">
        <v>28.0</v>
      </c>
      <c r="BK206" s="38">
        <v>28.0</v>
      </c>
      <c r="BL206" s="38">
        <v>29.0</v>
      </c>
      <c r="BM206" s="38">
        <v>43.0</v>
      </c>
      <c r="BN206" s="38">
        <v>59.0</v>
      </c>
      <c r="BO206" s="38">
        <v>66.0</v>
      </c>
      <c r="BP206" s="38">
        <v>74.0</v>
      </c>
      <c r="BQ206" s="38">
        <v>84.0</v>
      </c>
      <c r="BR206" s="38">
        <v>94.0</v>
      </c>
      <c r="BS206" s="38">
        <v>105.0</v>
      </c>
      <c r="BT206" s="38">
        <v>122.0</v>
      </c>
      <c r="BU206" s="38">
        <v>147.0</v>
      </c>
      <c r="BV206" s="38">
        <v>159.0</v>
      </c>
      <c r="BW206" s="38">
        <v>170.0</v>
      </c>
      <c r="BX206" s="38">
        <v>189.0</v>
      </c>
      <c r="BY206" s="38">
        <v>214.0</v>
      </c>
      <c r="BZ206" s="38">
        <v>228.0</v>
      </c>
      <c r="CA206" s="38">
        <v>241.0</v>
      </c>
      <c r="CB206" s="38">
        <v>256.0</v>
      </c>
      <c r="CC206" s="38">
        <v>274.0</v>
      </c>
      <c r="CD206" s="38">
        <v>293.0</v>
      </c>
      <c r="CE206" s="38">
        <v>331.0</v>
      </c>
    </row>
    <row r="207">
      <c r="AV207" s="59" t="s">
        <v>102</v>
      </c>
      <c r="AW207" s="38">
        <v>14.0</v>
      </c>
      <c r="AX207" s="38">
        <v>18.0</v>
      </c>
      <c r="AY207" s="38">
        <v>38.0</v>
      </c>
      <c r="AZ207" s="38">
        <v>57.0</v>
      </c>
      <c r="BA207" s="38">
        <v>100.0</v>
      </c>
      <c r="BB207" s="38">
        <v>130.0</v>
      </c>
      <c r="BC207" s="38">
        <v>191.0</v>
      </c>
      <c r="BD207" s="38">
        <v>204.0</v>
      </c>
      <c r="BE207" s="38">
        <v>285.0</v>
      </c>
    </row>
    <row r="208">
      <c r="AV208" s="59" t="s">
        <v>104</v>
      </c>
      <c r="AW208" s="38">
        <v>16.0</v>
      </c>
      <c r="AX208" s="38">
        <v>17.0</v>
      </c>
      <c r="AY208" s="38">
        <v>27.0</v>
      </c>
      <c r="AZ208" s="38">
        <v>46.0</v>
      </c>
      <c r="BA208" s="38">
        <v>48.0</v>
      </c>
      <c r="BB208" s="38">
        <v>79.0</v>
      </c>
      <c r="BC208" s="38">
        <v>130.0</v>
      </c>
      <c r="BD208" s="38">
        <v>159.0</v>
      </c>
      <c r="BE208" s="38">
        <v>196.0</v>
      </c>
      <c r="BF208" s="38">
        <v>262.0</v>
      </c>
    </row>
    <row r="209">
      <c r="AV209" s="59" t="s">
        <v>106</v>
      </c>
      <c r="AW209" s="38">
        <v>6.0</v>
      </c>
      <c r="AX209" s="38">
        <v>13.0</v>
      </c>
      <c r="AY209" s="38">
        <v>15.0</v>
      </c>
      <c r="AZ209" s="38">
        <v>32.0</v>
      </c>
      <c r="BA209" s="38">
        <v>45.0</v>
      </c>
      <c r="BB209" s="38">
        <v>84.0</v>
      </c>
      <c r="BC209" s="38">
        <v>120.0</v>
      </c>
      <c r="BD209" s="38">
        <v>165.0</v>
      </c>
      <c r="BE209" s="38">
        <v>222.0</v>
      </c>
    </row>
    <row r="210">
      <c r="AV210" s="59" t="s">
        <v>107</v>
      </c>
      <c r="AW210" s="38">
        <v>15.0</v>
      </c>
      <c r="AX210" s="38">
        <v>35.0</v>
      </c>
      <c r="AY210" s="38">
        <v>35.0</v>
      </c>
      <c r="AZ210" s="38">
        <v>35.0</v>
      </c>
      <c r="BA210" s="38">
        <v>53.0</v>
      </c>
      <c r="BB210" s="38">
        <v>53.0</v>
      </c>
      <c r="BC210" s="38">
        <v>59.0</v>
      </c>
      <c r="BD210" s="38">
        <v>60.0</v>
      </c>
      <c r="BE210" s="38">
        <v>62.0</v>
      </c>
      <c r="BF210" s="38">
        <v>70.0</v>
      </c>
      <c r="BG210" s="38">
        <v>76.0</v>
      </c>
      <c r="BH210" s="38">
        <v>101.0</v>
      </c>
      <c r="BI210" s="38">
        <v>122.0</v>
      </c>
      <c r="BJ210" s="38">
        <v>153.0</v>
      </c>
    </row>
    <row r="211">
      <c r="AV211" s="59" t="s">
        <v>183</v>
      </c>
      <c r="AW211" s="38">
        <v>5.0</v>
      </c>
      <c r="AX211" s="38">
        <v>7.0</v>
      </c>
      <c r="AY211" s="38">
        <v>7.0</v>
      </c>
      <c r="AZ211" s="38">
        <v>10.0</v>
      </c>
      <c r="BA211" s="38">
        <v>13.0</v>
      </c>
      <c r="BB211" s="38">
        <v>16.0</v>
      </c>
      <c r="BC211" s="38">
        <v>18.0</v>
      </c>
      <c r="BD211" s="38">
        <v>18.0</v>
      </c>
      <c r="BE211" s="38">
        <v>24.0</v>
      </c>
      <c r="BF211" s="38">
        <v>28.0</v>
      </c>
      <c r="BG211" s="38">
        <v>28.0</v>
      </c>
      <c r="BH211" s="38">
        <v>30.0</v>
      </c>
      <c r="BI211" s="38">
        <v>33.0</v>
      </c>
      <c r="BJ211" s="38">
        <v>40.0</v>
      </c>
      <c r="BK211" s="38">
        <v>45.0</v>
      </c>
      <c r="BL211" s="38">
        <v>47.0</v>
      </c>
      <c r="BM211" s="38">
        <v>50.0</v>
      </c>
      <c r="BN211" s="38">
        <v>58.0</v>
      </c>
      <c r="BO211" s="38">
        <v>67.0</v>
      </c>
      <c r="BP211" s="38">
        <v>72.0</v>
      </c>
      <c r="BQ211" s="38">
        <v>75.0</v>
      </c>
      <c r="BR211" s="38">
        <v>77.0</v>
      </c>
      <c r="BS211" s="38">
        <v>81.0</v>
      </c>
      <c r="BT211" s="38">
        <v>84.0</v>
      </c>
      <c r="BU211" s="38">
        <v>84.0</v>
      </c>
      <c r="BV211" s="38">
        <v>85.0</v>
      </c>
      <c r="BW211" s="38">
        <v>85.0</v>
      </c>
      <c r="BX211" s="38">
        <v>89.0</v>
      </c>
      <c r="BY211" s="38">
        <v>89.0</v>
      </c>
      <c r="BZ211" s="38">
        <v>91.0</v>
      </c>
      <c r="CA211" s="38">
        <v>93.0</v>
      </c>
      <c r="CB211" s="38">
        <v>93.0</v>
      </c>
      <c r="CC211" s="38">
        <v>93.0</v>
      </c>
      <c r="CD211" s="38">
        <v>102.0</v>
      </c>
      <c r="CE211" s="38">
        <v>106.0</v>
      </c>
      <c r="CF211" s="38">
        <v>108.0</v>
      </c>
      <c r="CG211" s="38">
        <v>110.0</v>
      </c>
      <c r="CH211" s="38">
        <v>110.0</v>
      </c>
    </row>
    <row r="212">
      <c r="AV212" s="59" t="s">
        <v>185</v>
      </c>
      <c r="AW212" s="38">
        <v>5.0</v>
      </c>
      <c r="AX212" s="38">
        <v>8.0</v>
      </c>
      <c r="AY212" s="38">
        <v>8.0</v>
      </c>
      <c r="AZ212" s="38">
        <v>8.0</v>
      </c>
      <c r="BA212" s="38">
        <v>10.0</v>
      </c>
      <c r="BB212" s="38">
        <v>10.0</v>
      </c>
      <c r="BC212" s="38">
        <v>12.0</v>
      </c>
      <c r="BD212" s="38">
        <v>13.0</v>
      </c>
      <c r="BE212" s="38">
        <v>15.0</v>
      </c>
      <c r="BF212" s="38">
        <v>15.0</v>
      </c>
      <c r="BG212" s="38">
        <v>17.0</v>
      </c>
      <c r="BH212" s="38">
        <v>21.0</v>
      </c>
      <c r="BI212" s="38">
        <v>24.0</v>
      </c>
      <c r="BJ212" s="38">
        <v>25.0</v>
      </c>
      <c r="BK212" s="38">
        <v>26.0</v>
      </c>
      <c r="BL212" s="38">
        <v>29.0</v>
      </c>
      <c r="BM212" s="38">
        <v>38.0</v>
      </c>
      <c r="BN212" s="38">
        <v>49.0</v>
      </c>
      <c r="BO212" s="38">
        <v>50.0</v>
      </c>
      <c r="BP212" s="38">
        <v>53.0</v>
      </c>
      <c r="BQ212" s="38">
        <v>56.0</v>
      </c>
      <c r="BR212" s="38">
        <v>56.0</v>
      </c>
      <c r="BS212" s="38">
        <v>57.0</v>
      </c>
      <c r="BT212" s="38">
        <v>60.0</v>
      </c>
      <c r="BU212" s="38">
        <v>62.0</v>
      </c>
      <c r="BV212" s="38">
        <v>63.0</v>
      </c>
      <c r="BW212" s="38">
        <v>68.0</v>
      </c>
      <c r="BX212" s="38">
        <v>68.0</v>
      </c>
      <c r="BY212" s="38">
        <v>69.0</v>
      </c>
      <c r="BZ212" s="38">
        <v>74.0</v>
      </c>
      <c r="CA212" s="38">
        <v>79.0</v>
      </c>
      <c r="CB212" s="38">
        <v>84.0</v>
      </c>
      <c r="CC212" s="38">
        <v>91.0</v>
      </c>
      <c r="CD212" s="38">
        <v>92.0</v>
      </c>
      <c r="CE212" s="38">
        <v>94.0</v>
      </c>
      <c r="CF212" s="38">
        <v>95.0</v>
      </c>
      <c r="CG212" s="38">
        <v>96.0</v>
      </c>
      <c r="CH212" s="38">
        <v>100.0</v>
      </c>
      <c r="CI212" s="38">
        <v>100.0</v>
      </c>
      <c r="CJ212" s="38">
        <v>105.0</v>
      </c>
    </row>
    <row r="213">
      <c r="AV213" s="59" t="s">
        <v>110</v>
      </c>
      <c r="AW213" s="38">
        <v>8.0</v>
      </c>
      <c r="AX213" s="38">
        <v>8.0</v>
      </c>
      <c r="AY213" s="38">
        <v>18.0</v>
      </c>
      <c r="AZ213" s="38">
        <v>27.0</v>
      </c>
      <c r="BA213" s="38">
        <v>42.0</v>
      </c>
      <c r="BB213" s="38">
        <v>56.0</v>
      </c>
      <c r="BC213" s="38">
        <v>90.0</v>
      </c>
    </row>
    <row r="214">
      <c r="AV214" s="59" t="s">
        <v>111</v>
      </c>
      <c r="AW214" s="38">
        <v>13.0</v>
      </c>
      <c r="AX214" s="38">
        <v>15.0</v>
      </c>
      <c r="AY214" s="38">
        <v>20.0</v>
      </c>
      <c r="AZ214" s="38">
        <v>23.0</v>
      </c>
      <c r="BA214" s="38">
        <v>36.0</v>
      </c>
      <c r="BB214" s="38">
        <v>40.0</v>
      </c>
      <c r="BC214" s="38">
        <v>51.0</v>
      </c>
      <c r="BD214" s="38">
        <v>85.0</v>
      </c>
    </row>
    <row r="215">
      <c r="AV215" s="59" t="s">
        <v>190</v>
      </c>
      <c r="AW215" s="38">
        <v>1.0</v>
      </c>
      <c r="AX215" s="38">
        <v>11.0</v>
      </c>
      <c r="AY215" s="38">
        <v>26.0</v>
      </c>
      <c r="AZ215" s="38">
        <v>43.0</v>
      </c>
      <c r="BA215" s="38">
        <v>45.0</v>
      </c>
      <c r="BB215" s="38">
        <v>45.0</v>
      </c>
      <c r="BC215" s="38">
        <v>45.0</v>
      </c>
      <c r="BD215" s="38">
        <v>56.0</v>
      </c>
      <c r="BE215" s="38">
        <v>56.0</v>
      </c>
      <c r="BF215" s="38">
        <v>56.0</v>
      </c>
    </row>
    <row r="216">
      <c r="AV216" s="59" t="s">
        <v>193</v>
      </c>
      <c r="AW216" s="38">
        <v>6.0</v>
      </c>
      <c r="AX216" s="38">
        <v>15.0</v>
      </c>
      <c r="AY216" s="38">
        <v>19.0</v>
      </c>
      <c r="AZ216" s="38">
        <v>25.0</v>
      </c>
      <c r="BA216" s="38">
        <v>32.0</v>
      </c>
      <c r="BB216" s="38">
        <v>56.0</v>
      </c>
    </row>
    <row r="217">
      <c r="AV217" s="59" t="s">
        <v>196</v>
      </c>
      <c r="AW217" s="38">
        <v>15.0</v>
      </c>
      <c r="AX217" s="38">
        <v>19.0</v>
      </c>
      <c r="AY217" s="38">
        <v>22.0</v>
      </c>
      <c r="AZ217" s="38">
        <v>22.0</v>
      </c>
      <c r="BA217" s="38">
        <v>22.0</v>
      </c>
      <c r="BB217" s="38">
        <v>22.0</v>
      </c>
      <c r="BC217" s="38">
        <v>22.0</v>
      </c>
      <c r="BD217" s="38">
        <v>23.0</v>
      </c>
      <c r="BE217" s="38">
        <v>23.0</v>
      </c>
      <c r="BF217" s="38">
        <v>25.0</v>
      </c>
      <c r="BG217" s="38">
        <v>27.0</v>
      </c>
      <c r="BH217" s="38">
        <v>30.0</v>
      </c>
      <c r="BI217" s="38">
        <v>39.0</v>
      </c>
      <c r="BJ217" s="38">
        <v>52.0</v>
      </c>
    </row>
    <row r="218">
      <c r="AV218" s="59" t="s">
        <v>198</v>
      </c>
      <c r="AW218" s="38">
        <v>1.0</v>
      </c>
      <c r="AX218" s="38">
        <v>23.0</v>
      </c>
      <c r="AY218" s="38">
        <v>33.0</v>
      </c>
      <c r="AZ218" s="38">
        <v>33.0</v>
      </c>
      <c r="BA218" s="38">
        <v>36.0</v>
      </c>
      <c r="BB218" s="38">
        <v>41.0</v>
      </c>
      <c r="BC218" s="38">
        <v>47.0</v>
      </c>
      <c r="BD218" s="38">
        <v>49.0</v>
      </c>
      <c r="BE218" s="38">
        <v>49.0</v>
      </c>
      <c r="BF218" s="38">
        <v>52.0</v>
      </c>
    </row>
    <row r="219">
      <c r="AV219" s="59" t="s">
        <v>200</v>
      </c>
      <c r="AW219" s="38">
        <v>22.0</v>
      </c>
      <c r="AX219" s="38">
        <v>22.0</v>
      </c>
      <c r="AY219" s="38">
        <v>22.0</v>
      </c>
      <c r="AZ219" s="38">
        <v>23.0</v>
      </c>
      <c r="BA219" s="38">
        <v>23.0</v>
      </c>
      <c r="BB219" s="38">
        <v>25.0</v>
      </c>
      <c r="BC219" s="38">
        <v>29.0</v>
      </c>
      <c r="BD219" s="38">
        <v>29.0</v>
      </c>
      <c r="BE219" s="38">
        <v>36.0</v>
      </c>
      <c r="BF219" s="38">
        <v>50.0</v>
      </c>
    </row>
    <row r="220">
      <c r="AW220" s="59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</row>
    <row r="221">
      <c r="AW221" s="59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</row>
    <row r="222">
      <c r="AW222" s="59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</row>
    <row r="223">
      <c r="AV223" s="69" t="s">
        <v>59</v>
      </c>
      <c r="AW223" s="69">
        <v>0.0</v>
      </c>
      <c r="AX223" s="69">
        <v>1.0</v>
      </c>
      <c r="AY223" s="69">
        <v>2.0</v>
      </c>
      <c r="AZ223" s="69">
        <v>3.0</v>
      </c>
      <c r="BA223" s="69">
        <v>4.0</v>
      </c>
      <c r="BB223" s="69">
        <v>5.0</v>
      </c>
      <c r="BC223" s="69">
        <v>6.0</v>
      </c>
      <c r="BD223" s="69">
        <v>7.0</v>
      </c>
      <c r="BE223" s="69">
        <v>8.0</v>
      </c>
      <c r="BF223" s="69">
        <v>9.0</v>
      </c>
      <c r="BG223" s="69">
        <v>10.0</v>
      </c>
      <c r="BH223" s="69">
        <v>11.0</v>
      </c>
      <c r="BI223" s="69">
        <v>12.0</v>
      </c>
      <c r="BJ223" s="69">
        <v>13.0</v>
      </c>
      <c r="BK223" s="69">
        <v>14.0</v>
      </c>
      <c r="BL223" s="69">
        <v>15.0</v>
      </c>
      <c r="BM223" s="69">
        <v>16.0</v>
      </c>
      <c r="BN223" s="69">
        <v>17.0</v>
      </c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</row>
    <row r="224">
      <c r="AV224" s="59" t="s">
        <v>82</v>
      </c>
      <c r="AW224" s="38">
        <v>29.0</v>
      </c>
      <c r="AX224" s="38">
        <v>30.0</v>
      </c>
      <c r="AY224" s="38">
        <v>31.0</v>
      </c>
      <c r="AZ224" s="38">
        <v>31.0</v>
      </c>
      <c r="BA224" s="38">
        <v>104.0</v>
      </c>
      <c r="BB224" s="38">
        <v>204.0</v>
      </c>
      <c r="BC224" s="38">
        <v>433.0</v>
      </c>
      <c r="BD224" s="38">
        <v>602.0</v>
      </c>
      <c r="BE224" s="38">
        <v>833.0</v>
      </c>
      <c r="BF224" s="38">
        <v>977.0</v>
      </c>
      <c r="BG224" s="38">
        <v>1261.0</v>
      </c>
      <c r="BH224" s="38">
        <v>1766.0</v>
      </c>
      <c r="BI224" s="38">
        <v>2337.0</v>
      </c>
      <c r="BJ224" s="38">
        <v>3150.0</v>
      </c>
      <c r="BK224" s="38">
        <v>3736.0</v>
      </c>
      <c r="BL224" s="38">
        <v>4335.0</v>
      </c>
      <c r="BM224" s="38">
        <v>5186.0</v>
      </c>
      <c r="BN224" s="38">
        <v>5621.0</v>
      </c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</row>
    <row r="225">
      <c r="AV225" s="59" t="s">
        <v>85</v>
      </c>
      <c r="AW225" s="38">
        <v>3.0</v>
      </c>
      <c r="AX225" s="38">
        <v>20.0</v>
      </c>
      <c r="AY225" s="38">
        <v>62.0</v>
      </c>
      <c r="AZ225" s="38">
        <v>155.0</v>
      </c>
      <c r="BA225" s="38">
        <v>229.0</v>
      </c>
      <c r="BB225" s="38">
        <v>322.0</v>
      </c>
      <c r="BC225" s="38">
        <v>453.0</v>
      </c>
      <c r="BD225" s="38">
        <v>655.0</v>
      </c>
      <c r="BE225" s="38">
        <v>888.0</v>
      </c>
      <c r="BF225" s="38">
        <v>1128.0</v>
      </c>
      <c r="BG225" s="38">
        <v>1694.0</v>
      </c>
      <c r="BH225" s="38">
        <v>2036.0</v>
      </c>
      <c r="BI225" s="38">
        <v>2502.0</v>
      </c>
      <c r="BJ225" s="38">
        <v>3089.0</v>
      </c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</row>
    <row r="226">
      <c r="AV226" s="59" t="s">
        <v>89</v>
      </c>
      <c r="AW226" s="38">
        <v>5.0</v>
      </c>
      <c r="AX226" s="38">
        <v>18.0</v>
      </c>
      <c r="AY226" s="38">
        <v>28.0</v>
      </c>
      <c r="AZ226" s="38">
        <v>43.0</v>
      </c>
      <c r="BA226" s="38">
        <v>61.0</v>
      </c>
      <c r="BB226" s="38">
        <v>95.0</v>
      </c>
      <c r="BC226" s="38">
        <v>139.0</v>
      </c>
      <c r="BD226" s="38">
        <v>245.0</v>
      </c>
      <c r="BE226" s="38">
        <v>388.0</v>
      </c>
      <c r="BF226" s="38">
        <v>593.0</v>
      </c>
      <c r="BG226" s="38">
        <v>978.0</v>
      </c>
      <c r="BH226" s="38">
        <v>1501.0</v>
      </c>
      <c r="BI226" s="38">
        <v>2336.0</v>
      </c>
      <c r="BJ226" s="38">
        <v>2922.0</v>
      </c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</row>
    <row r="227">
      <c r="AV227" s="59" t="s">
        <v>101</v>
      </c>
      <c r="AW227" s="38">
        <v>11.0</v>
      </c>
      <c r="AX227" s="38">
        <v>15.0</v>
      </c>
      <c r="AY227" s="38">
        <v>20.0</v>
      </c>
      <c r="AZ227" s="38">
        <v>20.0</v>
      </c>
      <c r="BA227" s="38">
        <v>20.0</v>
      </c>
      <c r="BB227" s="38">
        <v>22.0</v>
      </c>
      <c r="BC227" s="38">
        <v>22.0</v>
      </c>
      <c r="BD227" s="38">
        <v>45.0</v>
      </c>
      <c r="BE227" s="38">
        <v>25.0</v>
      </c>
      <c r="BF227" s="38">
        <v>25.0</v>
      </c>
      <c r="BG227" s="38">
        <v>26.0</v>
      </c>
      <c r="BH227" s="38">
        <v>26.0</v>
      </c>
      <c r="BI227" s="38">
        <v>26.0</v>
      </c>
      <c r="BJ227" s="38">
        <v>28.0</v>
      </c>
      <c r="BK227" s="38">
        <v>28.0</v>
      </c>
      <c r="BL227" s="38">
        <v>29.0</v>
      </c>
      <c r="BM227" s="38">
        <v>43.0</v>
      </c>
      <c r="BN227" s="38">
        <v>59.0</v>
      </c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</row>
    <row r="228">
      <c r="AV228" s="59" t="s">
        <v>102</v>
      </c>
      <c r="AW228" s="38">
        <v>14.0</v>
      </c>
      <c r="AX228" s="38">
        <v>18.0</v>
      </c>
      <c r="AY228" s="38">
        <v>38.0</v>
      </c>
      <c r="AZ228" s="38">
        <v>57.0</v>
      </c>
      <c r="BA228" s="38">
        <v>100.0</v>
      </c>
      <c r="BB228" s="38">
        <v>130.0</v>
      </c>
      <c r="BC228" s="38">
        <v>191.0</v>
      </c>
      <c r="BD228" s="38">
        <v>204.0</v>
      </c>
      <c r="BE228" s="38">
        <v>285.0</v>
      </c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</row>
    <row r="229">
      <c r="AV229" s="59" t="s">
        <v>104</v>
      </c>
      <c r="AW229" s="38">
        <v>16.0</v>
      </c>
      <c r="AX229" s="38">
        <v>17.0</v>
      </c>
      <c r="AY229" s="38">
        <v>27.0</v>
      </c>
      <c r="AZ229" s="38">
        <v>46.0</v>
      </c>
      <c r="BA229" s="38">
        <v>48.0</v>
      </c>
      <c r="BB229" s="38">
        <v>79.0</v>
      </c>
      <c r="BC229" s="38">
        <v>130.0</v>
      </c>
      <c r="BD229" s="38">
        <v>159.0</v>
      </c>
      <c r="BE229" s="38">
        <v>196.0</v>
      </c>
      <c r="BF229" s="38">
        <v>262.0</v>
      </c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</row>
    <row r="230">
      <c r="AV230" s="59" t="s">
        <v>106</v>
      </c>
      <c r="AW230" s="38">
        <v>6.0</v>
      </c>
      <c r="AX230" s="38">
        <v>13.0</v>
      </c>
      <c r="AY230" s="38">
        <v>15.0</v>
      </c>
      <c r="AZ230" s="38">
        <v>32.0</v>
      </c>
      <c r="BA230" s="38">
        <v>45.0</v>
      </c>
      <c r="BB230" s="38">
        <v>84.0</v>
      </c>
      <c r="BC230" s="38">
        <v>120.0</v>
      </c>
      <c r="BD230" s="38">
        <v>165.0</v>
      </c>
      <c r="BE230" s="38">
        <v>222.0</v>
      </c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</row>
    <row r="231">
      <c r="AV231" s="59" t="s">
        <v>107</v>
      </c>
      <c r="AW231" s="38">
        <v>15.0</v>
      </c>
      <c r="AX231" s="38">
        <v>35.0</v>
      </c>
      <c r="AY231" s="38">
        <v>35.0</v>
      </c>
      <c r="AZ231" s="38">
        <v>35.0</v>
      </c>
      <c r="BA231" s="38">
        <v>53.0</v>
      </c>
      <c r="BB231" s="38">
        <v>53.0</v>
      </c>
      <c r="BC231" s="38">
        <v>59.0</v>
      </c>
      <c r="BD231" s="38">
        <v>60.0</v>
      </c>
      <c r="BE231" s="38">
        <v>62.0</v>
      </c>
      <c r="BF231" s="38">
        <v>70.0</v>
      </c>
      <c r="BG231" s="38">
        <v>76.0</v>
      </c>
      <c r="BH231" s="38">
        <v>101.0</v>
      </c>
      <c r="BI231" s="38">
        <v>122.0</v>
      </c>
      <c r="BJ231" s="38">
        <v>153.0</v>
      </c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</row>
    <row r="232">
      <c r="AV232" s="59" t="s">
        <v>183</v>
      </c>
      <c r="AW232" s="38">
        <v>5.0</v>
      </c>
      <c r="AX232" s="38">
        <v>7.0</v>
      </c>
      <c r="AY232" s="38">
        <v>7.0</v>
      </c>
      <c r="AZ232" s="38">
        <v>10.0</v>
      </c>
      <c r="BA232" s="38">
        <v>13.0</v>
      </c>
      <c r="BB232" s="38">
        <v>16.0</v>
      </c>
      <c r="BC232" s="38">
        <v>18.0</v>
      </c>
      <c r="BD232" s="38">
        <v>18.0</v>
      </c>
      <c r="BE232" s="38">
        <v>24.0</v>
      </c>
      <c r="BF232" s="38">
        <v>28.0</v>
      </c>
      <c r="BG232" s="38">
        <v>28.0</v>
      </c>
      <c r="BH232" s="38">
        <v>30.0</v>
      </c>
      <c r="BI232" s="38">
        <v>33.0</v>
      </c>
      <c r="BJ232" s="38">
        <v>40.0</v>
      </c>
      <c r="BK232" s="38">
        <v>45.0</v>
      </c>
      <c r="BL232" s="38">
        <v>47.0</v>
      </c>
      <c r="BM232" s="38">
        <v>50.0</v>
      </c>
      <c r="BN232" s="38">
        <v>58.0</v>
      </c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</row>
    <row r="233">
      <c r="AV233" s="59" t="s">
        <v>185</v>
      </c>
      <c r="AW233" s="38">
        <v>5.0</v>
      </c>
      <c r="AX233" s="38">
        <v>8.0</v>
      </c>
      <c r="AY233" s="38">
        <v>8.0</v>
      </c>
      <c r="AZ233" s="38">
        <v>8.0</v>
      </c>
      <c r="BA233" s="38">
        <v>10.0</v>
      </c>
      <c r="BB233" s="38">
        <v>10.0</v>
      </c>
      <c r="BC233" s="38">
        <v>12.0</v>
      </c>
      <c r="BD233" s="38">
        <v>13.0</v>
      </c>
      <c r="BE233" s="38">
        <v>15.0</v>
      </c>
      <c r="BF233" s="38">
        <v>15.0</v>
      </c>
      <c r="BG233" s="38">
        <v>17.0</v>
      </c>
      <c r="BH233" s="38">
        <v>21.0</v>
      </c>
      <c r="BI233" s="38">
        <v>24.0</v>
      </c>
      <c r="BJ233" s="38">
        <v>25.0</v>
      </c>
      <c r="BK233" s="38">
        <v>26.0</v>
      </c>
      <c r="BL233" s="38">
        <v>29.0</v>
      </c>
      <c r="BM233" s="38">
        <v>38.0</v>
      </c>
      <c r="BN233" s="38">
        <v>49.0</v>
      </c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</row>
    <row r="234">
      <c r="AV234" s="59" t="s">
        <v>110</v>
      </c>
      <c r="AW234" s="38">
        <v>8.0</v>
      </c>
      <c r="AX234" s="38">
        <v>8.0</v>
      </c>
      <c r="AY234" s="38">
        <v>18.0</v>
      </c>
      <c r="AZ234" s="38">
        <v>27.0</v>
      </c>
      <c r="BA234" s="38">
        <v>42.0</v>
      </c>
      <c r="BB234" s="38">
        <v>56.0</v>
      </c>
      <c r="BC234" s="38">
        <v>90.0</v>
      </c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</row>
    <row r="235">
      <c r="AV235" s="59" t="s">
        <v>111</v>
      </c>
      <c r="AW235" s="38">
        <v>13.0</v>
      </c>
      <c r="AX235" s="38">
        <v>15.0</v>
      </c>
      <c r="AY235" s="38">
        <v>20.0</v>
      </c>
      <c r="AZ235" s="38">
        <v>23.0</v>
      </c>
      <c r="BA235" s="38">
        <v>36.0</v>
      </c>
      <c r="BB235" s="38">
        <v>40.0</v>
      </c>
      <c r="BC235" s="38">
        <v>51.0</v>
      </c>
      <c r="BD235" s="38">
        <v>85.0</v>
      </c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</row>
    <row r="236">
      <c r="AV236" s="59" t="s">
        <v>190</v>
      </c>
      <c r="AW236" s="38">
        <v>1.0</v>
      </c>
      <c r="AX236" s="38">
        <v>11.0</v>
      </c>
      <c r="AY236" s="38">
        <v>26.0</v>
      </c>
      <c r="AZ236" s="38">
        <v>43.0</v>
      </c>
      <c r="BA236" s="38">
        <v>45.0</v>
      </c>
      <c r="BB236" s="38">
        <v>45.0</v>
      </c>
      <c r="BC236" s="38">
        <v>45.0</v>
      </c>
      <c r="BD236" s="38">
        <v>56.0</v>
      </c>
      <c r="BE236" s="38">
        <v>56.0</v>
      </c>
      <c r="BF236" s="38">
        <v>56.0</v>
      </c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</row>
    <row r="237">
      <c r="AV237" s="59" t="s">
        <v>193</v>
      </c>
      <c r="AW237" s="38">
        <v>6.0</v>
      </c>
      <c r="AX237" s="38">
        <v>15.0</v>
      </c>
      <c r="AY237" s="38">
        <v>19.0</v>
      </c>
      <c r="AZ237" s="38">
        <v>25.0</v>
      </c>
      <c r="BA237" s="38">
        <v>32.0</v>
      </c>
      <c r="BB237" s="38">
        <v>56.0</v>
      </c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</row>
    <row r="238">
      <c r="AV238" s="59" t="s">
        <v>196</v>
      </c>
      <c r="AW238" s="38">
        <v>15.0</v>
      </c>
      <c r="AX238" s="38">
        <v>19.0</v>
      </c>
      <c r="AY238" s="38">
        <v>22.0</v>
      </c>
      <c r="AZ238" s="38">
        <v>22.0</v>
      </c>
      <c r="BA238" s="38">
        <v>22.0</v>
      </c>
      <c r="BB238" s="38">
        <v>22.0</v>
      </c>
      <c r="BC238" s="38">
        <v>22.0</v>
      </c>
      <c r="BD238" s="38">
        <v>23.0</v>
      </c>
      <c r="BE238" s="38">
        <v>23.0</v>
      </c>
      <c r="BF238" s="38">
        <v>25.0</v>
      </c>
      <c r="BG238" s="38">
        <v>27.0</v>
      </c>
      <c r="BH238" s="38">
        <v>30.0</v>
      </c>
      <c r="BI238" s="38">
        <v>39.0</v>
      </c>
      <c r="BJ238" s="38">
        <v>52.0</v>
      </c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</row>
    <row r="239">
      <c r="AV239" s="59" t="s">
        <v>198</v>
      </c>
      <c r="AW239" s="38">
        <v>1.0</v>
      </c>
      <c r="AX239" s="38">
        <v>23.0</v>
      </c>
      <c r="AY239" s="38">
        <v>33.0</v>
      </c>
      <c r="AZ239" s="38">
        <v>33.0</v>
      </c>
      <c r="BA239" s="38">
        <v>36.0</v>
      </c>
      <c r="BB239" s="38">
        <v>41.0</v>
      </c>
      <c r="BC239" s="38">
        <v>47.0</v>
      </c>
      <c r="BD239" s="38">
        <v>49.0</v>
      </c>
      <c r="BE239" s="38">
        <v>49.0</v>
      </c>
      <c r="BF239" s="38">
        <v>52.0</v>
      </c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</row>
    <row r="240">
      <c r="AV240" s="59" t="s">
        <v>200</v>
      </c>
      <c r="AW240" s="38">
        <v>22.0</v>
      </c>
      <c r="AX240" s="38">
        <v>22.0</v>
      </c>
      <c r="AY240" s="38">
        <v>22.0</v>
      </c>
      <c r="AZ240" s="38">
        <v>23.0</v>
      </c>
      <c r="BA240" s="38">
        <v>23.0</v>
      </c>
      <c r="BB240" s="38">
        <v>25.0</v>
      </c>
      <c r="BC240" s="38">
        <v>29.0</v>
      </c>
      <c r="BD240" s="38">
        <v>29.0</v>
      </c>
      <c r="BE240" s="38">
        <v>36.0</v>
      </c>
      <c r="BF240" s="38">
        <v>50.0</v>
      </c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</row>
    <row r="241">
      <c r="AW241" s="59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</row>
    <row r="242"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</row>
    <row r="243"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</row>
    <row r="244"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</row>
    <row r="245"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</row>
    <row r="246"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</row>
    <row r="247"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</row>
    <row r="248"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</row>
    <row r="249"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</row>
    <row r="250"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</row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6" width="5.86"/>
    <col customWidth="1" min="7" max="181" width="4.86"/>
  </cols>
  <sheetData>
    <row r="1">
      <c r="A1" s="2" t="s">
        <v>289</v>
      </c>
      <c r="B1" s="2"/>
      <c r="C1" s="2"/>
    </row>
    <row r="3">
      <c r="A3" s="102" t="s">
        <v>290</v>
      </c>
      <c r="B3" s="102">
        <v>1.0</v>
      </c>
      <c r="C3" s="102">
        <v>2.0</v>
      </c>
      <c r="D3" s="102">
        <v>3.0</v>
      </c>
      <c r="E3" s="102">
        <v>4.0</v>
      </c>
      <c r="F3" s="102">
        <v>5.0</v>
      </c>
      <c r="G3" s="102">
        <v>6.0</v>
      </c>
      <c r="H3" s="102">
        <v>7.0</v>
      </c>
      <c r="I3" s="102">
        <v>8.0</v>
      </c>
      <c r="J3" s="102">
        <v>9.0</v>
      </c>
      <c r="K3" s="102">
        <v>10.0</v>
      </c>
      <c r="L3" s="102">
        <v>11.0</v>
      </c>
      <c r="M3" s="102">
        <v>12.0</v>
      </c>
      <c r="N3" s="102">
        <v>13.0</v>
      </c>
      <c r="O3" s="102">
        <v>14.0</v>
      </c>
      <c r="P3" s="102">
        <v>15.0</v>
      </c>
      <c r="Q3" s="102">
        <v>16.0</v>
      </c>
      <c r="R3" s="102">
        <v>17.0</v>
      </c>
      <c r="S3" s="102">
        <v>18.0</v>
      </c>
      <c r="T3" s="102">
        <v>19.0</v>
      </c>
      <c r="U3" s="102">
        <v>20.0</v>
      </c>
      <c r="V3" s="102">
        <v>21.0</v>
      </c>
      <c r="W3" s="102">
        <v>22.0</v>
      </c>
      <c r="X3" s="102">
        <v>23.0</v>
      </c>
      <c r="Y3" s="102">
        <v>24.0</v>
      </c>
      <c r="Z3" s="102">
        <v>25.0</v>
      </c>
      <c r="AA3" s="102">
        <v>26.0</v>
      </c>
      <c r="AB3" s="102">
        <v>27.0</v>
      </c>
      <c r="AC3" s="102">
        <v>28.0</v>
      </c>
      <c r="AD3" s="102">
        <v>29.0</v>
      </c>
      <c r="AE3" s="102">
        <v>30.0</v>
      </c>
      <c r="AF3" s="102">
        <v>31.0</v>
      </c>
      <c r="AG3" s="102">
        <v>32.0</v>
      </c>
      <c r="AH3" s="102">
        <v>33.0</v>
      </c>
      <c r="AI3" s="102">
        <v>34.0</v>
      </c>
      <c r="AJ3" s="102">
        <v>35.0</v>
      </c>
      <c r="AK3" s="102">
        <v>36.0</v>
      </c>
      <c r="AL3" s="102">
        <v>37.0</v>
      </c>
      <c r="AM3" s="102">
        <v>38.0</v>
      </c>
      <c r="AN3" s="102">
        <v>39.0</v>
      </c>
      <c r="AO3" s="102">
        <v>40.0</v>
      </c>
      <c r="AP3" s="102">
        <v>41.0</v>
      </c>
      <c r="AQ3" s="102">
        <v>42.0</v>
      </c>
      <c r="AR3" s="102">
        <v>43.0</v>
      </c>
      <c r="AS3" s="102">
        <v>44.0</v>
      </c>
      <c r="AT3" s="102">
        <v>45.0</v>
      </c>
      <c r="AU3" s="102">
        <v>46.0</v>
      </c>
      <c r="AV3" s="102">
        <v>47.0</v>
      </c>
      <c r="AW3" s="102">
        <v>48.0</v>
      </c>
      <c r="AX3" s="102">
        <v>49.0</v>
      </c>
      <c r="AY3" s="102">
        <v>50.0</v>
      </c>
      <c r="AZ3" s="102">
        <v>51.0</v>
      </c>
      <c r="BA3" s="102">
        <v>52.0</v>
      </c>
      <c r="BB3" s="102">
        <v>53.0</v>
      </c>
      <c r="BC3" s="102">
        <v>54.0</v>
      </c>
      <c r="BD3" s="102">
        <v>55.0</v>
      </c>
      <c r="BE3" s="102">
        <v>56.0</v>
      </c>
      <c r="BF3" s="102">
        <v>57.0</v>
      </c>
      <c r="BG3" s="102">
        <v>58.0</v>
      </c>
      <c r="BH3" s="102">
        <v>59.0</v>
      </c>
      <c r="BI3" s="102">
        <v>60.0</v>
      </c>
      <c r="BJ3" s="102">
        <v>61.0</v>
      </c>
      <c r="BK3" s="102">
        <v>62.0</v>
      </c>
      <c r="BL3" s="102">
        <v>63.0</v>
      </c>
      <c r="BM3" s="102">
        <v>64.0</v>
      </c>
      <c r="BN3" s="102">
        <v>65.0</v>
      </c>
      <c r="BO3" s="102">
        <v>66.0</v>
      </c>
      <c r="BP3" s="102">
        <v>67.0</v>
      </c>
      <c r="BQ3" s="102">
        <v>68.0</v>
      </c>
      <c r="BR3" s="102">
        <v>69.0</v>
      </c>
      <c r="BS3" s="102">
        <v>70.0</v>
      </c>
      <c r="BT3" s="102">
        <v>71.0</v>
      </c>
      <c r="BU3" s="102">
        <v>72.0</v>
      </c>
      <c r="BV3" s="102">
        <v>73.0</v>
      </c>
      <c r="BW3" s="102">
        <v>74.0</v>
      </c>
      <c r="BX3" s="102">
        <v>75.0</v>
      </c>
      <c r="BY3" s="102">
        <v>76.0</v>
      </c>
      <c r="BZ3" s="102">
        <v>77.0</v>
      </c>
      <c r="CA3" s="102">
        <v>78.0</v>
      </c>
      <c r="CB3" s="102">
        <v>79.0</v>
      </c>
      <c r="CC3" s="102">
        <v>80.0</v>
      </c>
      <c r="CD3" s="102">
        <v>81.0</v>
      </c>
      <c r="CE3" s="102">
        <v>82.0</v>
      </c>
      <c r="CF3" s="102">
        <v>83.0</v>
      </c>
      <c r="CG3" s="102">
        <v>84.0</v>
      </c>
      <c r="CH3" s="102">
        <v>85.0</v>
      </c>
      <c r="CI3" s="102">
        <v>86.0</v>
      </c>
      <c r="CJ3" s="102">
        <v>87.0</v>
      </c>
      <c r="CK3" s="102">
        <v>88.0</v>
      </c>
      <c r="CL3" s="102">
        <v>89.0</v>
      </c>
      <c r="CM3" s="102">
        <v>90.0</v>
      </c>
      <c r="CN3" s="102">
        <v>91.0</v>
      </c>
      <c r="CO3" s="102">
        <v>92.0</v>
      </c>
      <c r="CP3" s="102">
        <v>93.0</v>
      </c>
      <c r="CQ3" s="102">
        <v>94.0</v>
      </c>
      <c r="CR3" s="102">
        <v>95.0</v>
      </c>
      <c r="CS3" s="102">
        <v>96.0</v>
      </c>
      <c r="CT3" s="102">
        <v>97.0</v>
      </c>
      <c r="CU3" s="102">
        <v>98.0</v>
      </c>
      <c r="CV3" s="102">
        <v>99.0</v>
      </c>
      <c r="CW3" s="102">
        <v>100.0</v>
      </c>
      <c r="CX3" s="102">
        <v>101.0</v>
      </c>
      <c r="CY3" s="102">
        <v>102.0</v>
      </c>
      <c r="CZ3" s="102">
        <v>103.0</v>
      </c>
      <c r="DA3" s="102">
        <v>104.0</v>
      </c>
      <c r="DB3" s="102">
        <v>105.0</v>
      </c>
      <c r="DC3" s="102">
        <v>106.0</v>
      </c>
      <c r="DD3" s="102">
        <v>107.0</v>
      </c>
      <c r="DE3" s="102">
        <v>108.0</v>
      </c>
      <c r="DF3" s="102">
        <v>109.0</v>
      </c>
      <c r="DG3" s="102">
        <v>110.0</v>
      </c>
      <c r="DH3" s="102">
        <v>111.0</v>
      </c>
      <c r="DI3" s="102">
        <v>112.0</v>
      </c>
      <c r="DJ3" s="102">
        <v>113.0</v>
      </c>
      <c r="DK3" s="102">
        <v>114.0</v>
      </c>
      <c r="DL3" s="102">
        <v>115.0</v>
      </c>
      <c r="DM3" s="102">
        <v>116.0</v>
      </c>
      <c r="DN3" s="102">
        <v>117.0</v>
      </c>
      <c r="DO3" s="102">
        <v>118.0</v>
      </c>
      <c r="DP3" s="102">
        <v>119.0</v>
      </c>
      <c r="DQ3" s="102">
        <v>120.0</v>
      </c>
      <c r="DR3" s="102">
        <v>121.0</v>
      </c>
      <c r="DS3" s="102">
        <v>122.0</v>
      </c>
      <c r="DT3" s="102">
        <v>123.0</v>
      </c>
      <c r="DU3" s="102">
        <v>124.0</v>
      </c>
      <c r="DV3" s="102">
        <v>125.0</v>
      </c>
      <c r="DW3" s="102">
        <v>126.0</v>
      </c>
      <c r="DX3" s="102">
        <v>127.0</v>
      </c>
      <c r="DY3" s="102">
        <v>128.0</v>
      </c>
      <c r="DZ3" s="102">
        <v>129.0</v>
      </c>
      <c r="EA3" s="102">
        <v>130.0</v>
      </c>
      <c r="EB3" s="102">
        <v>131.0</v>
      </c>
      <c r="EC3" s="102">
        <v>132.0</v>
      </c>
      <c r="ED3" s="102">
        <v>133.0</v>
      </c>
      <c r="EE3" s="102">
        <v>134.0</v>
      </c>
      <c r="EF3" s="102">
        <v>135.0</v>
      </c>
      <c r="EG3" s="102">
        <v>136.0</v>
      </c>
      <c r="EH3" s="102">
        <v>137.0</v>
      </c>
      <c r="EI3" s="102">
        <v>138.0</v>
      </c>
      <c r="EJ3" s="102">
        <v>139.0</v>
      </c>
      <c r="EK3" s="102">
        <v>140.0</v>
      </c>
      <c r="EL3" s="102">
        <v>141.0</v>
      </c>
      <c r="EM3" s="102">
        <v>142.0</v>
      </c>
      <c r="EN3" s="102">
        <v>143.0</v>
      </c>
      <c r="EO3" s="102">
        <v>144.0</v>
      </c>
      <c r="EP3" s="102">
        <v>145.0</v>
      </c>
      <c r="EQ3" s="102">
        <v>146.0</v>
      </c>
      <c r="ER3" s="102">
        <v>147.0</v>
      </c>
      <c r="ES3" s="102">
        <v>148.0</v>
      </c>
      <c r="ET3" s="102">
        <v>149.0</v>
      </c>
      <c r="EU3" s="102">
        <v>150.0</v>
      </c>
      <c r="EV3" s="102">
        <v>151.0</v>
      </c>
      <c r="EW3" s="102">
        <v>152.0</v>
      </c>
      <c r="EX3" s="102">
        <v>153.0</v>
      </c>
      <c r="EY3" s="102">
        <v>154.0</v>
      </c>
      <c r="EZ3" s="102">
        <v>155.0</v>
      </c>
      <c r="FA3" s="102">
        <v>156.0</v>
      </c>
      <c r="FB3" s="102">
        <v>157.0</v>
      </c>
      <c r="FC3" s="102">
        <v>158.0</v>
      </c>
      <c r="FD3" s="102">
        <v>159.0</v>
      </c>
      <c r="FE3" s="102">
        <v>160.0</v>
      </c>
      <c r="FF3" s="102">
        <v>161.0</v>
      </c>
      <c r="FG3" s="102">
        <v>162.0</v>
      </c>
      <c r="FH3" s="102">
        <v>163.0</v>
      </c>
      <c r="FI3" s="102">
        <v>164.0</v>
      </c>
      <c r="FJ3" s="102">
        <v>165.0</v>
      </c>
      <c r="FK3" s="102">
        <v>166.0</v>
      </c>
      <c r="FL3" s="102">
        <v>167.0</v>
      </c>
      <c r="FM3" s="102">
        <v>168.0</v>
      </c>
      <c r="FN3" s="102">
        <v>169.0</v>
      </c>
      <c r="FO3" s="102">
        <v>170.0</v>
      </c>
      <c r="FP3" s="102">
        <v>171.0</v>
      </c>
      <c r="FQ3" s="102">
        <v>172.0</v>
      </c>
      <c r="FR3" s="102">
        <v>173.0</v>
      </c>
      <c r="FS3" s="102">
        <v>174.0</v>
      </c>
      <c r="FT3" s="102">
        <v>175.0</v>
      </c>
      <c r="FU3" s="102">
        <v>176.0</v>
      </c>
      <c r="FV3" s="102">
        <v>177.0</v>
      </c>
      <c r="FW3" s="102">
        <v>178.0</v>
      </c>
      <c r="FX3" s="102">
        <v>179.0</v>
      </c>
      <c r="FY3" s="102">
        <v>180.0</v>
      </c>
    </row>
    <row r="4">
      <c r="A4" s="2" t="s">
        <v>291</v>
      </c>
      <c r="B4" s="2">
        <v>1.0</v>
      </c>
      <c r="C4" s="2">
        <v>1.0</v>
      </c>
      <c r="D4" s="2">
        <v>1.0</v>
      </c>
      <c r="E4" s="2">
        <v>1.0</v>
      </c>
      <c r="F4" s="2">
        <v>1.0</v>
      </c>
      <c r="H4" s="2">
        <v>1.0</v>
      </c>
      <c r="I4" s="2">
        <v>1.0</v>
      </c>
      <c r="N4" s="2">
        <v>1.0</v>
      </c>
      <c r="P4" s="2">
        <v>1.0</v>
      </c>
      <c r="X4" s="2">
        <v>1.0</v>
      </c>
      <c r="Y4" s="2">
        <v>1.0</v>
      </c>
      <c r="AC4" s="2">
        <v>1.0</v>
      </c>
    </row>
    <row r="5">
      <c r="A5" s="2" t="s">
        <v>292</v>
      </c>
      <c r="G5" s="2">
        <v>1.0</v>
      </c>
      <c r="J5" s="2">
        <v>1.0</v>
      </c>
      <c r="K5" s="2">
        <v>1.0</v>
      </c>
      <c r="L5" s="2">
        <v>1.0</v>
      </c>
      <c r="M5" s="2">
        <v>1.0</v>
      </c>
      <c r="O5" s="2">
        <v>1.0</v>
      </c>
      <c r="Q5" s="2">
        <v>1.0</v>
      </c>
      <c r="R5" s="2">
        <v>1.0</v>
      </c>
      <c r="S5" s="2">
        <v>1.0</v>
      </c>
      <c r="T5" s="2">
        <v>1.0</v>
      </c>
      <c r="U5" s="2">
        <v>1.0</v>
      </c>
      <c r="V5" s="2">
        <v>1.0</v>
      </c>
      <c r="W5" s="2">
        <v>1.0</v>
      </c>
      <c r="Z5" s="2">
        <v>1.0</v>
      </c>
      <c r="AA5" s="2">
        <v>1.0</v>
      </c>
      <c r="AB5" s="2">
        <v>1.0</v>
      </c>
      <c r="AD5" s="2">
        <v>1.0</v>
      </c>
      <c r="AE5" s="2">
        <v>1.0</v>
      </c>
      <c r="AF5" s="2">
        <v>1.0</v>
      </c>
      <c r="AG5" s="2">
        <v>1.0</v>
      </c>
      <c r="AH5" s="2">
        <v>1.0</v>
      </c>
      <c r="AI5" s="2">
        <v>1.0</v>
      </c>
      <c r="AJ5" s="2">
        <v>1.0</v>
      </c>
      <c r="AK5" s="2">
        <v>1.0</v>
      </c>
      <c r="AL5" s="2">
        <v>1.0</v>
      </c>
      <c r="AM5" s="2">
        <v>1.0</v>
      </c>
      <c r="AN5" s="2">
        <v>1.0</v>
      </c>
      <c r="AO5" s="2">
        <v>1.0</v>
      </c>
      <c r="AP5" s="2">
        <v>1.0</v>
      </c>
      <c r="AQ5" s="2">
        <v>1.0</v>
      </c>
      <c r="AR5" s="2">
        <v>1.0</v>
      </c>
      <c r="AS5" s="2">
        <v>1.0</v>
      </c>
      <c r="AT5" s="2">
        <v>1.0</v>
      </c>
      <c r="AU5" s="2">
        <v>1.0</v>
      </c>
      <c r="AV5" s="2">
        <v>1.0</v>
      </c>
      <c r="AW5" s="2">
        <v>1.0</v>
      </c>
      <c r="AX5" s="2">
        <v>1.0</v>
      </c>
      <c r="AY5" s="2">
        <v>1.0</v>
      </c>
      <c r="AZ5" s="2">
        <v>1.0</v>
      </c>
      <c r="BA5" s="2">
        <v>1.0</v>
      </c>
      <c r="BB5" s="2">
        <v>1.0</v>
      </c>
      <c r="BC5" s="2">
        <v>1.0</v>
      </c>
      <c r="BD5" s="2">
        <v>1.0</v>
      </c>
      <c r="BE5" s="2">
        <v>1.0</v>
      </c>
      <c r="BF5" s="2">
        <v>1.0</v>
      </c>
      <c r="BG5" s="2">
        <v>1.0</v>
      </c>
      <c r="BH5" s="2">
        <v>1.0</v>
      </c>
      <c r="BI5" s="2">
        <v>1.0</v>
      </c>
      <c r="BJ5" s="2">
        <v>1.0</v>
      </c>
      <c r="BK5" s="2">
        <v>1.0</v>
      </c>
      <c r="BL5" s="2">
        <v>1.0</v>
      </c>
      <c r="BM5" s="2">
        <v>1.0</v>
      </c>
      <c r="BN5" s="2">
        <v>1.0</v>
      </c>
      <c r="BO5" s="2">
        <v>1.0</v>
      </c>
      <c r="BP5" s="2">
        <v>1.0</v>
      </c>
      <c r="BQ5" s="2">
        <v>1.0</v>
      </c>
      <c r="BR5" s="2">
        <v>1.0</v>
      </c>
      <c r="BS5" s="2">
        <v>1.0</v>
      </c>
      <c r="BT5" s="2">
        <v>1.0</v>
      </c>
      <c r="BU5" s="2">
        <v>1.0</v>
      </c>
      <c r="BV5" s="2">
        <v>1.0</v>
      </c>
      <c r="BW5" s="2">
        <v>1.0</v>
      </c>
      <c r="BX5" s="2">
        <v>1.0</v>
      </c>
      <c r="BY5" s="2">
        <v>1.0</v>
      </c>
      <c r="BZ5" s="2">
        <v>1.0</v>
      </c>
      <c r="CA5" s="2">
        <v>1.0</v>
      </c>
      <c r="CB5" s="2">
        <v>1.0</v>
      </c>
      <c r="CC5" s="2">
        <v>1.0</v>
      </c>
      <c r="CD5" s="2">
        <v>1.0</v>
      </c>
      <c r="CE5" s="2">
        <v>1.0</v>
      </c>
      <c r="CF5" s="2">
        <v>1.0</v>
      </c>
      <c r="CG5" s="2">
        <v>1.0</v>
      </c>
      <c r="CH5" s="2">
        <v>1.0</v>
      </c>
      <c r="CI5" s="2">
        <v>1.0</v>
      </c>
      <c r="CJ5" s="2">
        <v>1.0</v>
      </c>
      <c r="CK5" s="2">
        <v>1.0</v>
      </c>
      <c r="CL5" s="2">
        <v>1.0</v>
      </c>
      <c r="CM5" s="2">
        <v>1.0</v>
      </c>
      <c r="CN5" s="2">
        <v>1.0</v>
      </c>
      <c r="CO5" s="2">
        <v>1.0</v>
      </c>
      <c r="CP5" s="2">
        <v>1.0</v>
      </c>
      <c r="CQ5" s="2">
        <v>1.0</v>
      </c>
      <c r="CR5" s="2">
        <v>1.0</v>
      </c>
      <c r="CS5" s="2">
        <v>1.0</v>
      </c>
      <c r="CT5" s="2">
        <v>1.0</v>
      </c>
      <c r="CU5" s="2">
        <v>1.0</v>
      </c>
      <c r="CV5" s="2">
        <v>1.0</v>
      </c>
      <c r="CW5" s="2">
        <v>1.0</v>
      </c>
      <c r="CX5" s="2">
        <v>1.0</v>
      </c>
      <c r="CY5" s="2">
        <v>1.0</v>
      </c>
      <c r="CZ5" s="2">
        <v>1.0</v>
      </c>
      <c r="DA5" s="2">
        <v>1.0</v>
      </c>
      <c r="DB5" s="2">
        <v>1.0</v>
      </c>
      <c r="DC5" s="2">
        <v>1.0</v>
      </c>
      <c r="DD5" s="2">
        <v>1.0</v>
      </c>
      <c r="DE5" s="2">
        <v>1.0</v>
      </c>
      <c r="DF5" s="2">
        <v>1.0</v>
      </c>
      <c r="DG5" s="2">
        <v>1.0</v>
      </c>
      <c r="DH5" s="2">
        <v>1.0</v>
      </c>
      <c r="DI5" s="2">
        <v>1.0</v>
      </c>
      <c r="DJ5" s="2">
        <v>1.0</v>
      </c>
      <c r="DK5" s="2">
        <v>1.0</v>
      </c>
      <c r="DL5" s="2">
        <v>1.0</v>
      </c>
      <c r="DM5" s="2">
        <v>1.0</v>
      </c>
      <c r="DN5" s="2">
        <v>1.0</v>
      </c>
      <c r="DO5" s="2">
        <v>1.0</v>
      </c>
      <c r="DP5" s="2">
        <v>1.0</v>
      </c>
      <c r="DQ5" s="2">
        <v>1.0</v>
      </c>
      <c r="DR5" s="2">
        <v>1.0</v>
      </c>
      <c r="DS5" s="2">
        <v>1.0</v>
      </c>
      <c r="DT5" s="2">
        <v>1.0</v>
      </c>
      <c r="DU5" s="2">
        <v>1.0</v>
      </c>
      <c r="DV5" s="2">
        <v>1.0</v>
      </c>
      <c r="DW5" s="2">
        <v>1.0</v>
      </c>
      <c r="DX5" s="2">
        <v>1.0</v>
      </c>
      <c r="DY5" s="2">
        <v>1.0</v>
      </c>
      <c r="DZ5" s="2">
        <v>1.0</v>
      </c>
      <c r="EA5" s="2">
        <v>1.0</v>
      </c>
      <c r="EB5" s="2">
        <v>1.0</v>
      </c>
      <c r="EC5" s="2">
        <v>1.0</v>
      </c>
      <c r="ED5" s="2">
        <v>1.0</v>
      </c>
      <c r="EE5" s="2">
        <v>1.0</v>
      </c>
      <c r="EF5" s="2">
        <v>1.0</v>
      </c>
      <c r="EG5" s="2">
        <v>1.0</v>
      </c>
      <c r="EH5" s="2">
        <v>1.0</v>
      </c>
      <c r="EI5" s="2">
        <v>1.0</v>
      </c>
      <c r="EJ5" s="2">
        <v>1.0</v>
      </c>
      <c r="EK5" s="2">
        <v>1.0</v>
      </c>
      <c r="EL5" s="2">
        <v>1.0</v>
      </c>
      <c r="EM5" s="2">
        <v>1.0</v>
      </c>
      <c r="EN5" s="2">
        <v>1.0</v>
      </c>
      <c r="EO5" s="2">
        <v>1.0</v>
      </c>
      <c r="EP5" s="2">
        <v>1.0</v>
      </c>
      <c r="EQ5" s="2">
        <v>1.0</v>
      </c>
      <c r="ER5" s="2">
        <v>1.0</v>
      </c>
      <c r="ES5" s="2">
        <v>1.0</v>
      </c>
      <c r="ET5" s="2">
        <v>1.0</v>
      </c>
      <c r="EU5" s="2">
        <v>1.0</v>
      </c>
      <c r="EV5" s="2">
        <v>1.0</v>
      </c>
      <c r="EW5" s="2">
        <v>1.0</v>
      </c>
      <c r="EX5" s="2">
        <v>1.0</v>
      </c>
      <c r="EY5" s="2">
        <v>1.0</v>
      </c>
      <c r="EZ5" s="2">
        <v>1.0</v>
      </c>
      <c r="FA5" s="2">
        <v>1.0</v>
      </c>
      <c r="FB5" s="2">
        <v>1.0</v>
      </c>
      <c r="FC5" s="2">
        <v>1.0</v>
      </c>
      <c r="FD5" s="2">
        <v>1.0</v>
      </c>
      <c r="FE5" s="2">
        <v>1.0</v>
      </c>
      <c r="FF5" s="2">
        <v>1.0</v>
      </c>
      <c r="FG5" s="2">
        <v>1.0</v>
      </c>
      <c r="FH5" s="2">
        <v>1.0</v>
      </c>
      <c r="FI5" s="2">
        <v>1.0</v>
      </c>
      <c r="FJ5" s="2">
        <v>1.0</v>
      </c>
      <c r="FK5" s="2">
        <v>1.0</v>
      </c>
      <c r="FL5" s="2">
        <v>1.0</v>
      </c>
      <c r="FM5" s="2">
        <v>1.0</v>
      </c>
      <c r="FN5" s="2">
        <v>1.0</v>
      </c>
      <c r="FO5" s="2">
        <v>1.0</v>
      </c>
      <c r="FP5" s="2">
        <v>1.0</v>
      </c>
      <c r="FQ5" s="2">
        <v>1.0</v>
      </c>
      <c r="FR5" s="2">
        <v>1.0</v>
      </c>
      <c r="FS5" s="2">
        <v>1.0</v>
      </c>
      <c r="FT5" s="2">
        <v>1.0</v>
      </c>
      <c r="FU5" s="2">
        <v>1.0</v>
      </c>
      <c r="FV5" s="2">
        <v>1.0</v>
      </c>
      <c r="FW5" s="2">
        <v>1.0</v>
      </c>
      <c r="FX5" s="2">
        <v>1.0</v>
      </c>
      <c r="FY5" s="2">
        <v>1.0</v>
      </c>
    </row>
    <row r="6">
      <c r="A6" s="2" t="s">
        <v>293</v>
      </c>
      <c r="B6" s="38">
        <f t="shared" ref="B6:B7" si="2">B4</f>
        <v>1</v>
      </c>
      <c r="C6" s="38">
        <f t="shared" ref="C6:FY6" si="1">C4+B6</f>
        <v>2</v>
      </c>
      <c r="D6" s="38">
        <f t="shared" si="1"/>
        <v>3</v>
      </c>
      <c r="E6" s="38">
        <f t="shared" si="1"/>
        <v>4</v>
      </c>
      <c r="F6" s="38">
        <f t="shared" si="1"/>
        <v>5</v>
      </c>
      <c r="G6" s="38">
        <f t="shared" si="1"/>
        <v>5</v>
      </c>
      <c r="H6" s="38">
        <f t="shared" si="1"/>
        <v>6</v>
      </c>
      <c r="I6" s="38">
        <f t="shared" si="1"/>
        <v>7</v>
      </c>
      <c r="J6" s="38">
        <f t="shared" si="1"/>
        <v>7</v>
      </c>
      <c r="K6" s="38">
        <f t="shared" si="1"/>
        <v>7</v>
      </c>
      <c r="L6" s="38">
        <f t="shared" si="1"/>
        <v>7</v>
      </c>
      <c r="M6" s="38">
        <f t="shared" si="1"/>
        <v>7</v>
      </c>
      <c r="N6" s="38">
        <f t="shared" si="1"/>
        <v>8</v>
      </c>
      <c r="O6" s="38">
        <f t="shared" si="1"/>
        <v>8</v>
      </c>
      <c r="P6" s="38">
        <f t="shared" si="1"/>
        <v>9</v>
      </c>
      <c r="Q6" s="38">
        <f t="shared" si="1"/>
        <v>9</v>
      </c>
      <c r="R6" s="38">
        <f t="shared" si="1"/>
        <v>9</v>
      </c>
      <c r="S6" s="38">
        <f t="shared" si="1"/>
        <v>9</v>
      </c>
      <c r="T6" s="38">
        <f t="shared" si="1"/>
        <v>9</v>
      </c>
      <c r="U6" s="38">
        <f t="shared" si="1"/>
        <v>9</v>
      </c>
      <c r="V6" s="38">
        <f t="shared" si="1"/>
        <v>9</v>
      </c>
      <c r="W6" s="38">
        <f t="shared" si="1"/>
        <v>9</v>
      </c>
      <c r="X6" s="38">
        <f t="shared" si="1"/>
        <v>10</v>
      </c>
      <c r="Y6" s="38">
        <f t="shared" si="1"/>
        <v>11</v>
      </c>
      <c r="Z6" s="38">
        <f t="shared" si="1"/>
        <v>11</v>
      </c>
      <c r="AA6" s="38">
        <f t="shared" si="1"/>
        <v>11</v>
      </c>
      <c r="AB6" s="38">
        <f t="shared" si="1"/>
        <v>11</v>
      </c>
      <c r="AC6" s="38">
        <f t="shared" si="1"/>
        <v>12</v>
      </c>
      <c r="AD6" s="38">
        <f t="shared" si="1"/>
        <v>12</v>
      </c>
      <c r="AE6" s="38">
        <f t="shared" si="1"/>
        <v>12</v>
      </c>
      <c r="AF6" s="38">
        <f t="shared" si="1"/>
        <v>12</v>
      </c>
      <c r="AG6" s="38">
        <f t="shared" si="1"/>
        <v>12</v>
      </c>
      <c r="AH6" s="38">
        <f t="shared" si="1"/>
        <v>12</v>
      </c>
      <c r="AI6" s="38">
        <f t="shared" si="1"/>
        <v>12</v>
      </c>
      <c r="AJ6" s="38">
        <f t="shared" si="1"/>
        <v>12</v>
      </c>
      <c r="AK6" s="38">
        <f t="shared" si="1"/>
        <v>12</v>
      </c>
      <c r="AL6" s="38">
        <f t="shared" si="1"/>
        <v>12</v>
      </c>
      <c r="AM6" s="38">
        <f t="shared" si="1"/>
        <v>12</v>
      </c>
      <c r="AN6" s="38">
        <f t="shared" si="1"/>
        <v>12</v>
      </c>
      <c r="AO6" s="38">
        <f t="shared" si="1"/>
        <v>12</v>
      </c>
      <c r="AP6" s="38">
        <f t="shared" si="1"/>
        <v>12</v>
      </c>
      <c r="AQ6" s="38">
        <f t="shared" si="1"/>
        <v>12</v>
      </c>
      <c r="AR6" s="38">
        <f t="shared" si="1"/>
        <v>12</v>
      </c>
      <c r="AS6" s="38">
        <f t="shared" si="1"/>
        <v>12</v>
      </c>
      <c r="AT6" s="38">
        <f t="shared" si="1"/>
        <v>12</v>
      </c>
      <c r="AU6" s="38">
        <f t="shared" si="1"/>
        <v>12</v>
      </c>
      <c r="AV6" s="38">
        <f t="shared" si="1"/>
        <v>12</v>
      </c>
      <c r="AW6" s="38">
        <f t="shared" si="1"/>
        <v>12</v>
      </c>
      <c r="AX6" s="38">
        <f t="shared" si="1"/>
        <v>12</v>
      </c>
      <c r="AY6" s="38">
        <f t="shared" si="1"/>
        <v>12</v>
      </c>
      <c r="AZ6" s="38">
        <f t="shared" si="1"/>
        <v>12</v>
      </c>
      <c r="BA6" s="38">
        <f t="shared" si="1"/>
        <v>12</v>
      </c>
      <c r="BB6" s="38">
        <f t="shared" si="1"/>
        <v>12</v>
      </c>
      <c r="BC6" s="38">
        <f t="shared" si="1"/>
        <v>12</v>
      </c>
      <c r="BD6" s="38">
        <f t="shared" si="1"/>
        <v>12</v>
      </c>
      <c r="BE6" s="38">
        <f t="shared" si="1"/>
        <v>12</v>
      </c>
      <c r="BF6" s="38">
        <f t="shared" si="1"/>
        <v>12</v>
      </c>
      <c r="BG6" s="38">
        <f t="shared" si="1"/>
        <v>12</v>
      </c>
      <c r="BH6" s="38">
        <f t="shared" si="1"/>
        <v>12</v>
      </c>
      <c r="BI6" s="38">
        <f t="shared" si="1"/>
        <v>12</v>
      </c>
      <c r="BJ6" s="38">
        <f t="shared" si="1"/>
        <v>12</v>
      </c>
      <c r="BK6" s="38">
        <f t="shared" si="1"/>
        <v>12</v>
      </c>
      <c r="BL6" s="38">
        <f t="shared" si="1"/>
        <v>12</v>
      </c>
      <c r="BM6" s="38">
        <f t="shared" si="1"/>
        <v>12</v>
      </c>
      <c r="BN6" s="38">
        <f t="shared" si="1"/>
        <v>12</v>
      </c>
      <c r="BO6" s="38">
        <f t="shared" si="1"/>
        <v>12</v>
      </c>
      <c r="BP6" s="38">
        <f t="shared" si="1"/>
        <v>12</v>
      </c>
      <c r="BQ6" s="38">
        <f t="shared" si="1"/>
        <v>12</v>
      </c>
      <c r="BR6" s="38">
        <f t="shared" si="1"/>
        <v>12</v>
      </c>
      <c r="BS6" s="38">
        <f t="shared" si="1"/>
        <v>12</v>
      </c>
      <c r="BT6" s="38">
        <f t="shared" si="1"/>
        <v>12</v>
      </c>
      <c r="BU6" s="38">
        <f t="shared" si="1"/>
        <v>12</v>
      </c>
      <c r="BV6" s="38">
        <f t="shared" si="1"/>
        <v>12</v>
      </c>
      <c r="BW6" s="38">
        <f t="shared" si="1"/>
        <v>12</v>
      </c>
      <c r="BX6" s="38">
        <f t="shared" si="1"/>
        <v>12</v>
      </c>
      <c r="BY6" s="38">
        <f t="shared" si="1"/>
        <v>12</v>
      </c>
      <c r="BZ6" s="38">
        <f t="shared" si="1"/>
        <v>12</v>
      </c>
      <c r="CA6" s="38">
        <f t="shared" si="1"/>
        <v>12</v>
      </c>
      <c r="CB6" s="38">
        <f t="shared" si="1"/>
        <v>12</v>
      </c>
      <c r="CC6" s="38">
        <f t="shared" si="1"/>
        <v>12</v>
      </c>
      <c r="CD6" s="38">
        <f t="shared" si="1"/>
        <v>12</v>
      </c>
      <c r="CE6" s="38">
        <f t="shared" si="1"/>
        <v>12</v>
      </c>
      <c r="CF6" s="38">
        <f t="shared" si="1"/>
        <v>12</v>
      </c>
      <c r="CG6" s="38">
        <f t="shared" si="1"/>
        <v>12</v>
      </c>
      <c r="CH6" s="38">
        <f t="shared" si="1"/>
        <v>12</v>
      </c>
      <c r="CI6" s="38">
        <f t="shared" si="1"/>
        <v>12</v>
      </c>
      <c r="CJ6" s="38">
        <f t="shared" si="1"/>
        <v>12</v>
      </c>
      <c r="CK6" s="38">
        <f t="shared" si="1"/>
        <v>12</v>
      </c>
      <c r="CL6" s="38">
        <f t="shared" si="1"/>
        <v>12</v>
      </c>
      <c r="CM6" s="38">
        <f t="shared" si="1"/>
        <v>12</v>
      </c>
      <c r="CN6" s="38">
        <f t="shared" si="1"/>
        <v>12</v>
      </c>
      <c r="CO6" s="38">
        <f t="shared" si="1"/>
        <v>12</v>
      </c>
      <c r="CP6" s="38">
        <f t="shared" si="1"/>
        <v>12</v>
      </c>
      <c r="CQ6" s="38">
        <f t="shared" si="1"/>
        <v>12</v>
      </c>
      <c r="CR6" s="38">
        <f t="shared" si="1"/>
        <v>12</v>
      </c>
      <c r="CS6" s="38">
        <f t="shared" si="1"/>
        <v>12</v>
      </c>
      <c r="CT6" s="38">
        <f t="shared" si="1"/>
        <v>12</v>
      </c>
      <c r="CU6" s="38">
        <f t="shared" si="1"/>
        <v>12</v>
      </c>
      <c r="CV6" s="38">
        <f t="shared" si="1"/>
        <v>12</v>
      </c>
      <c r="CW6" s="38">
        <f t="shared" si="1"/>
        <v>12</v>
      </c>
      <c r="CX6" s="38">
        <f t="shared" si="1"/>
        <v>12</v>
      </c>
      <c r="CY6" s="38">
        <f t="shared" si="1"/>
        <v>12</v>
      </c>
      <c r="CZ6" s="38">
        <f t="shared" si="1"/>
        <v>12</v>
      </c>
      <c r="DA6" s="38">
        <f t="shared" si="1"/>
        <v>12</v>
      </c>
      <c r="DB6" s="38">
        <f t="shared" si="1"/>
        <v>12</v>
      </c>
      <c r="DC6" s="38">
        <f t="shared" si="1"/>
        <v>12</v>
      </c>
      <c r="DD6" s="38">
        <f t="shared" si="1"/>
        <v>12</v>
      </c>
      <c r="DE6" s="38">
        <f t="shared" si="1"/>
        <v>12</v>
      </c>
      <c r="DF6" s="38">
        <f t="shared" si="1"/>
        <v>12</v>
      </c>
      <c r="DG6" s="38">
        <f t="shared" si="1"/>
        <v>12</v>
      </c>
      <c r="DH6" s="38">
        <f t="shared" si="1"/>
        <v>12</v>
      </c>
      <c r="DI6" s="38">
        <f t="shared" si="1"/>
        <v>12</v>
      </c>
      <c r="DJ6" s="38">
        <f t="shared" si="1"/>
        <v>12</v>
      </c>
      <c r="DK6" s="38">
        <f t="shared" si="1"/>
        <v>12</v>
      </c>
      <c r="DL6" s="38">
        <f t="shared" si="1"/>
        <v>12</v>
      </c>
      <c r="DM6" s="38">
        <f t="shared" si="1"/>
        <v>12</v>
      </c>
      <c r="DN6" s="38">
        <f t="shared" si="1"/>
        <v>12</v>
      </c>
      <c r="DO6" s="38">
        <f t="shared" si="1"/>
        <v>12</v>
      </c>
      <c r="DP6" s="38">
        <f t="shared" si="1"/>
        <v>12</v>
      </c>
      <c r="DQ6" s="38">
        <f t="shared" si="1"/>
        <v>12</v>
      </c>
      <c r="DR6" s="38">
        <f t="shared" si="1"/>
        <v>12</v>
      </c>
      <c r="DS6" s="38">
        <f t="shared" si="1"/>
        <v>12</v>
      </c>
      <c r="DT6" s="38">
        <f t="shared" si="1"/>
        <v>12</v>
      </c>
      <c r="DU6" s="38">
        <f t="shared" si="1"/>
        <v>12</v>
      </c>
      <c r="DV6" s="38">
        <f t="shared" si="1"/>
        <v>12</v>
      </c>
      <c r="DW6" s="38">
        <f t="shared" si="1"/>
        <v>12</v>
      </c>
      <c r="DX6" s="38">
        <f t="shared" si="1"/>
        <v>12</v>
      </c>
      <c r="DY6" s="38">
        <f t="shared" si="1"/>
        <v>12</v>
      </c>
      <c r="DZ6" s="38">
        <f t="shared" si="1"/>
        <v>12</v>
      </c>
      <c r="EA6" s="38">
        <f t="shared" si="1"/>
        <v>12</v>
      </c>
      <c r="EB6" s="38">
        <f t="shared" si="1"/>
        <v>12</v>
      </c>
      <c r="EC6" s="38">
        <f t="shared" si="1"/>
        <v>12</v>
      </c>
      <c r="ED6" s="38">
        <f t="shared" si="1"/>
        <v>12</v>
      </c>
      <c r="EE6" s="38">
        <f t="shared" si="1"/>
        <v>12</v>
      </c>
      <c r="EF6" s="38">
        <f t="shared" si="1"/>
        <v>12</v>
      </c>
      <c r="EG6" s="38">
        <f t="shared" si="1"/>
        <v>12</v>
      </c>
      <c r="EH6" s="38">
        <f t="shared" si="1"/>
        <v>12</v>
      </c>
      <c r="EI6" s="38">
        <f t="shared" si="1"/>
        <v>12</v>
      </c>
      <c r="EJ6" s="38">
        <f t="shared" si="1"/>
        <v>12</v>
      </c>
      <c r="EK6" s="38">
        <f t="shared" si="1"/>
        <v>12</v>
      </c>
      <c r="EL6" s="38">
        <f t="shared" si="1"/>
        <v>12</v>
      </c>
      <c r="EM6" s="38">
        <f t="shared" si="1"/>
        <v>12</v>
      </c>
      <c r="EN6" s="38">
        <f t="shared" si="1"/>
        <v>12</v>
      </c>
      <c r="EO6" s="38">
        <f t="shared" si="1"/>
        <v>12</v>
      </c>
      <c r="EP6" s="38">
        <f t="shared" si="1"/>
        <v>12</v>
      </c>
      <c r="EQ6" s="38">
        <f t="shared" si="1"/>
        <v>12</v>
      </c>
      <c r="ER6" s="38">
        <f t="shared" si="1"/>
        <v>12</v>
      </c>
      <c r="ES6" s="38">
        <f t="shared" si="1"/>
        <v>12</v>
      </c>
      <c r="ET6" s="38">
        <f t="shared" si="1"/>
        <v>12</v>
      </c>
      <c r="EU6" s="38">
        <f t="shared" si="1"/>
        <v>12</v>
      </c>
      <c r="EV6" s="38">
        <f t="shared" si="1"/>
        <v>12</v>
      </c>
      <c r="EW6" s="38">
        <f t="shared" si="1"/>
        <v>12</v>
      </c>
      <c r="EX6" s="38">
        <f t="shared" si="1"/>
        <v>12</v>
      </c>
      <c r="EY6" s="38">
        <f t="shared" si="1"/>
        <v>12</v>
      </c>
      <c r="EZ6" s="38">
        <f t="shared" si="1"/>
        <v>12</v>
      </c>
      <c r="FA6" s="38">
        <f t="shared" si="1"/>
        <v>12</v>
      </c>
      <c r="FB6" s="38">
        <f t="shared" si="1"/>
        <v>12</v>
      </c>
      <c r="FC6" s="38">
        <f t="shared" si="1"/>
        <v>12</v>
      </c>
      <c r="FD6" s="38">
        <f t="shared" si="1"/>
        <v>12</v>
      </c>
      <c r="FE6" s="38">
        <f t="shared" si="1"/>
        <v>12</v>
      </c>
      <c r="FF6" s="38">
        <f t="shared" si="1"/>
        <v>12</v>
      </c>
      <c r="FG6" s="38">
        <f t="shared" si="1"/>
        <v>12</v>
      </c>
      <c r="FH6" s="38">
        <f t="shared" si="1"/>
        <v>12</v>
      </c>
      <c r="FI6" s="38">
        <f t="shared" si="1"/>
        <v>12</v>
      </c>
      <c r="FJ6" s="38">
        <f t="shared" si="1"/>
        <v>12</v>
      </c>
      <c r="FK6" s="38">
        <f t="shared" si="1"/>
        <v>12</v>
      </c>
      <c r="FL6" s="38">
        <f t="shared" si="1"/>
        <v>12</v>
      </c>
      <c r="FM6" s="38">
        <f t="shared" si="1"/>
        <v>12</v>
      </c>
      <c r="FN6" s="38">
        <f t="shared" si="1"/>
        <v>12</v>
      </c>
      <c r="FO6" s="38">
        <f t="shared" si="1"/>
        <v>12</v>
      </c>
      <c r="FP6" s="38">
        <f t="shared" si="1"/>
        <v>12</v>
      </c>
      <c r="FQ6" s="38">
        <f t="shared" si="1"/>
        <v>12</v>
      </c>
      <c r="FR6" s="38">
        <f t="shared" si="1"/>
        <v>12</v>
      </c>
      <c r="FS6" s="38">
        <f t="shared" si="1"/>
        <v>12</v>
      </c>
      <c r="FT6" s="38">
        <f t="shared" si="1"/>
        <v>12</v>
      </c>
      <c r="FU6" s="38">
        <f t="shared" si="1"/>
        <v>12</v>
      </c>
      <c r="FV6" s="38">
        <f t="shared" si="1"/>
        <v>12</v>
      </c>
      <c r="FW6" s="38">
        <f t="shared" si="1"/>
        <v>12</v>
      </c>
      <c r="FX6" s="38">
        <f t="shared" si="1"/>
        <v>12</v>
      </c>
      <c r="FY6" s="38">
        <f t="shared" si="1"/>
        <v>12</v>
      </c>
    </row>
    <row r="7">
      <c r="A7" s="2" t="s">
        <v>294</v>
      </c>
      <c r="B7" s="38" t="str">
        <f t="shared" si="2"/>
        <v/>
      </c>
      <c r="C7" s="38">
        <f t="shared" ref="C7:FY7" si="3">C5+B7</f>
        <v>0</v>
      </c>
      <c r="D7" s="38">
        <f t="shared" si="3"/>
        <v>0</v>
      </c>
      <c r="E7" s="38">
        <f t="shared" si="3"/>
        <v>0</v>
      </c>
      <c r="F7" s="38">
        <f t="shared" si="3"/>
        <v>0</v>
      </c>
      <c r="G7" s="38">
        <f t="shared" si="3"/>
        <v>1</v>
      </c>
      <c r="H7" s="38">
        <f t="shared" si="3"/>
        <v>1</v>
      </c>
      <c r="I7" s="38">
        <f t="shared" si="3"/>
        <v>1</v>
      </c>
      <c r="J7" s="38">
        <f t="shared" si="3"/>
        <v>2</v>
      </c>
      <c r="K7" s="38">
        <f t="shared" si="3"/>
        <v>3</v>
      </c>
      <c r="L7" s="38">
        <f t="shared" si="3"/>
        <v>4</v>
      </c>
      <c r="M7" s="38">
        <f t="shared" si="3"/>
        <v>5</v>
      </c>
      <c r="N7" s="38">
        <f t="shared" si="3"/>
        <v>5</v>
      </c>
      <c r="O7" s="38">
        <f t="shared" si="3"/>
        <v>6</v>
      </c>
      <c r="P7" s="38">
        <f t="shared" si="3"/>
        <v>6</v>
      </c>
      <c r="Q7" s="38">
        <f t="shared" si="3"/>
        <v>7</v>
      </c>
      <c r="R7" s="38">
        <f t="shared" si="3"/>
        <v>8</v>
      </c>
      <c r="S7" s="38">
        <f t="shared" si="3"/>
        <v>9</v>
      </c>
      <c r="T7" s="38">
        <f t="shared" si="3"/>
        <v>10</v>
      </c>
      <c r="U7" s="38">
        <f t="shared" si="3"/>
        <v>11</v>
      </c>
      <c r="V7" s="38">
        <f t="shared" si="3"/>
        <v>12</v>
      </c>
      <c r="W7" s="38">
        <f t="shared" si="3"/>
        <v>13</v>
      </c>
      <c r="X7" s="38">
        <f t="shared" si="3"/>
        <v>13</v>
      </c>
      <c r="Y7" s="38">
        <f t="shared" si="3"/>
        <v>13</v>
      </c>
      <c r="Z7" s="38">
        <f t="shared" si="3"/>
        <v>14</v>
      </c>
      <c r="AA7" s="38">
        <f t="shared" si="3"/>
        <v>15</v>
      </c>
      <c r="AB7" s="38">
        <f t="shared" si="3"/>
        <v>16</v>
      </c>
      <c r="AC7" s="38">
        <f t="shared" si="3"/>
        <v>16</v>
      </c>
      <c r="AD7" s="38">
        <f t="shared" si="3"/>
        <v>17</v>
      </c>
      <c r="AE7" s="38">
        <f t="shared" si="3"/>
        <v>18</v>
      </c>
      <c r="AF7" s="38">
        <f t="shared" si="3"/>
        <v>19</v>
      </c>
      <c r="AG7" s="38">
        <f t="shared" si="3"/>
        <v>20</v>
      </c>
      <c r="AH7" s="38">
        <f t="shared" si="3"/>
        <v>21</v>
      </c>
      <c r="AI7" s="38">
        <f t="shared" si="3"/>
        <v>22</v>
      </c>
      <c r="AJ7" s="38">
        <f t="shared" si="3"/>
        <v>23</v>
      </c>
      <c r="AK7" s="38">
        <f t="shared" si="3"/>
        <v>24</v>
      </c>
      <c r="AL7" s="38">
        <f t="shared" si="3"/>
        <v>25</v>
      </c>
      <c r="AM7" s="38">
        <f t="shared" si="3"/>
        <v>26</v>
      </c>
      <c r="AN7" s="38">
        <f t="shared" si="3"/>
        <v>27</v>
      </c>
      <c r="AO7" s="38">
        <f t="shared" si="3"/>
        <v>28</v>
      </c>
      <c r="AP7" s="38">
        <f t="shared" si="3"/>
        <v>29</v>
      </c>
      <c r="AQ7" s="38">
        <f t="shared" si="3"/>
        <v>30</v>
      </c>
      <c r="AR7" s="38">
        <f t="shared" si="3"/>
        <v>31</v>
      </c>
      <c r="AS7" s="38">
        <f t="shared" si="3"/>
        <v>32</v>
      </c>
      <c r="AT7" s="38">
        <f t="shared" si="3"/>
        <v>33</v>
      </c>
      <c r="AU7" s="38">
        <f t="shared" si="3"/>
        <v>34</v>
      </c>
      <c r="AV7" s="38">
        <f t="shared" si="3"/>
        <v>35</v>
      </c>
      <c r="AW7" s="38">
        <f t="shared" si="3"/>
        <v>36</v>
      </c>
      <c r="AX7" s="38">
        <f t="shared" si="3"/>
        <v>37</v>
      </c>
      <c r="AY7" s="38">
        <f t="shared" si="3"/>
        <v>38</v>
      </c>
      <c r="AZ7" s="38">
        <f t="shared" si="3"/>
        <v>39</v>
      </c>
      <c r="BA7" s="38">
        <f t="shared" si="3"/>
        <v>40</v>
      </c>
      <c r="BB7" s="38">
        <f t="shared" si="3"/>
        <v>41</v>
      </c>
      <c r="BC7" s="38">
        <f t="shared" si="3"/>
        <v>42</v>
      </c>
      <c r="BD7" s="38">
        <f t="shared" si="3"/>
        <v>43</v>
      </c>
      <c r="BE7" s="38">
        <f t="shared" si="3"/>
        <v>44</v>
      </c>
      <c r="BF7" s="38">
        <f t="shared" si="3"/>
        <v>45</v>
      </c>
      <c r="BG7" s="38">
        <f t="shared" si="3"/>
        <v>46</v>
      </c>
      <c r="BH7" s="38">
        <f t="shared" si="3"/>
        <v>47</v>
      </c>
      <c r="BI7" s="38">
        <f t="shared" si="3"/>
        <v>48</v>
      </c>
      <c r="BJ7" s="38">
        <f t="shared" si="3"/>
        <v>49</v>
      </c>
      <c r="BK7" s="38">
        <f t="shared" si="3"/>
        <v>50</v>
      </c>
      <c r="BL7" s="38">
        <f t="shared" si="3"/>
        <v>51</v>
      </c>
      <c r="BM7" s="38">
        <f t="shared" si="3"/>
        <v>52</v>
      </c>
      <c r="BN7" s="38">
        <f t="shared" si="3"/>
        <v>53</v>
      </c>
      <c r="BO7" s="38">
        <f t="shared" si="3"/>
        <v>54</v>
      </c>
      <c r="BP7" s="38">
        <f t="shared" si="3"/>
        <v>55</v>
      </c>
      <c r="BQ7" s="38">
        <f t="shared" si="3"/>
        <v>56</v>
      </c>
      <c r="BR7" s="38">
        <f t="shared" si="3"/>
        <v>57</v>
      </c>
      <c r="BS7" s="38">
        <f t="shared" si="3"/>
        <v>58</v>
      </c>
      <c r="BT7" s="38">
        <f t="shared" si="3"/>
        <v>59</v>
      </c>
      <c r="BU7" s="38">
        <f t="shared" si="3"/>
        <v>60</v>
      </c>
      <c r="BV7" s="38">
        <f t="shared" si="3"/>
        <v>61</v>
      </c>
      <c r="BW7" s="38">
        <f t="shared" si="3"/>
        <v>62</v>
      </c>
      <c r="BX7" s="38">
        <f t="shared" si="3"/>
        <v>63</v>
      </c>
      <c r="BY7" s="38">
        <f t="shared" si="3"/>
        <v>64</v>
      </c>
      <c r="BZ7" s="38">
        <f t="shared" si="3"/>
        <v>65</v>
      </c>
      <c r="CA7" s="38">
        <f t="shared" si="3"/>
        <v>66</v>
      </c>
      <c r="CB7" s="38">
        <f t="shared" si="3"/>
        <v>67</v>
      </c>
      <c r="CC7" s="38">
        <f t="shared" si="3"/>
        <v>68</v>
      </c>
      <c r="CD7" s="38">
        <f t="shared" si="3"/>
        <v>69</v>
      </c>
      <c r="CE7" s="38">
        <f t="shared" si="3"/>
        <v>70</v>
      </c>
      <c r="CF7" s="38">
        <f t="shared" si="3"/>
        <v>71</v>
      </c>
      <c r="CG7" s="38">
        <f t="shared" si="3"/>
        <v>72</v>
      </c>
      <c r="CH7" s="38">
        <f t="shared" si="3"/>
        <v>73</v>
      </c>
      <c r="CI7" s="38">
        <f t="shared" si="3"/>
        <v>74</v>
      </c>
      <c r="CJ7" s="38">
        <f t="shared" si="3"/>
        <v>75</v>
      </c>
      <c r="CK7" s="38">
        <f t="shared" si="3"/>
        <v>76</v>
      </c>
      <c r="CL7" s="38">
        <f t="shared" si="3"/>
        <v>77</v>
      </c>
      <c r="CM7" s="38">
        <f t="shared" si="3"/>
        <v>78</v>
      </c>
      <c r="CN7" s="38">
        <f t="shared" si="3"/>
        <v>79</v>
      </c>
      <c r="CO7" s="38">
        <f t="shared" si="3"/>
        <v>80</v>
      </c>
      <c r="CP7" s="38">
        <f t="shared" si="3"/>
        <v>81</v>
      </c>
      <c r="CQ7" s="38">
        <f t="shared" si="3"/>
        <v>82</v>
      </c>
      <c r="CR7" s="38">
        <f t="shared" si="3"/>
        <v>83</v>
      </c>
      <c r="CS7" s="38">
        <f t="shared" si="3"/>
        <v>84</v>
      </c>
      <c r="CT7" s="38">
        <f t="shared" si="3"/>
        <v>85</v>
      </c>
      <c r="CU7" s="38">
        <f t="shared" si="3"/>
        <v>86</v>
      </c>
      <c r="CV7" s="38">
        <f t="shared" si="3"/>
        <v>87</v>
      </c>
      <c r="CW7" s="38">
        <f t="shared" si="3"/>
        <v>88</v>
      </c>
      <c r="CX7" s="38">
        <f t="shared" si="3"/>
        <v>89</v>
      </c>
      <c r="CY7" s="38">
        <f t="shared" si="3"/>
        <v>90</v>
      </c>
      <c r="CZ7" s="38">
        <f t="shared" si="3"/>
        <v>91</v>
      </c>
      <c r="DA7" s="38">
        <f t="shared" si="3"/>
        <v>92</v>
      </c>
      <c r="DB7" s="38">
        <f t="shared" si="3"/>
        <v>93</v>
      </c>
      <c r="DC7" s="38">
        <f t="shared" si="3"/>
        <v>94</v>
      </c>
      <c r="DD7" s="38">
        <f t="shared" si="3"/>
        <v>95</v>
      </c>
      <c r="DE7" s="38">
        <f t="shared" si="3"/>
        <v>96</v>
      </c>
      <c r="DF7" s="38">
        <f t="shared" si="3"/>
        <v>97</v>
      </c>
      <c r="DG7" s="38">
        <f t="shared" si="3"/>
        <v>98</v>
      </c>
      <c r="DH7" s="38">
        <f t="shared" si="3"/>
        <v>99</v>
      </c>
      <c r="DI7" s="38">
        <f t="shared" si="3"/>
        <v>100</v>
      </c>
      <c r="DJ7" s="38">
        <f t="shared" si="3"/>
        <v>101</v>
      </c>
      <c r="DK7" s="38">
        <f t="shared" si="3"/>
        <v>102</v>
      </c>
      <c r="DL7" s="38">
        <f t="shared" si="3"/>
        <v>103</v>
      </c>
      <c r="DM7" s="38">
        <f t="shared" si="3"/>
        <v>104</v>
      </c>
      <c r="DN7" s="38">
        <f t="shared" si="3"/>
        <v>105</v>
      </c>
      <c r="DO7" s="38">
        <f t="shared" si="3"/>
        <v>106</v>
      </c>
      <c r="DP7" s="38">
        <f t="shared" si="3"/>
        <v>107</v>
      </c>
      <c r="DQ7" s="38">
        <f t="shared" si="3"/>
        <v>108</v>
      </c>
      <c r="DR7" s="38">
        <f t="shared" si="3"/>
        <v>109</v>
      </c>
      <c r="DS7" s="38">
        <f t="shared" si="3"/>
        <v>110</v>
      </c>
      <c r="DT7" s="38">
        <f t="shared" si="3"/>
        <v>111</v>
      </c>
      <c r="DU7" s="38">
        <f t="shared" si="3"/>
        <v>112</v>
      </c>
      <c r="DV7" s="38">
        <f t="shared" si="3"/>
        <v>113</v>
      </c>
      <c r="DW7" s="38">
        <f t="shared" si="3"/>
        <v>114</v>
      </c>
      <c r="DX7" s="38">
        <f t="shared" si="3"/>
        <v>115</v>
      </c>
      <c r="DY7" s="38">
        <f t="shared" si="3"/>
        <v>116</v>
      </c>
      <c r="DZ7" s="38">
        <f t="shared" si="3"/>
        <v>117</v>
      </c>
      <c r="EA7" s="38">
        <f t="shared" si="3"/>
        <v>118</v>
      </c>
      <c r="EB7" s="38">
        <f t="shared" si="3"/>
        <v>119</v>
      </c>
      <c r="EC7" s="38">
        <f t="shared" si="3"/>
        <v>120</v>
      </c>
      <c r="ED7" s="38">
        <f t="shared" si="3"/>
        <v>121</v>
      </c>
      <c r="EE7" s="38">
        <f t="shared" si="3"/>
        <v>122</v>
      </c>
      <c r="EF7" s="38">
        <f t="shared" si="3"/>
        <v>123</v>
      </c>
      <c r="EG7" s="38">
        <f t="shared" si="3"/>
        <v>124</v>
      </c>
      <c r="EH7" s="38">
        <f t="shared" si="3"/>
        <v>125</v>
      </c>
      <c r="EI7" s="38">
        <f t="shared" si="3"/>
        <v>126</v>
      </c>
      <c r="EJ7" s="38">
        <f t="shared" si="3"/>
        <v>127</v>
      </c>
      <c r="EK7" s="38">
        <f t="shared" si="3"/>
        <v>128</v>
      </c>
      <c r="EL7" s="38">
        <f t="shared" si="3"/>
        <v>129</v>
      </c>
      <c r="EM7" s="38">
        <f t="shared" si="3"/>
        <v>130</v>
      </c>
      <c r="EN7" s="38">
        <f t="shared" si="3"/>
        <v>131</v>
      </c>
      <c r="EO7" s="38">
        <f t="shared" si="3"/>
        <v>132</v>
      </c>
      <c r="EP7" s="38">
        <f t="shared" si="3"/>
        <v>133</v>
      </c>
      <c r="EQ7" s="38">
        <f t="shared" si="3"/>
        <v>134</v>
      </c>
      <c r="ER7" s="38">
        <f t="shared" si="3"/>
        <v>135</v>
      </c>
      <c r="ES7" s="38">
        <f t="shared" si="3"/>
        <v>136</v>
      </c>
      <c r="ET7" s="38">
        <f t="shared" si="3"/>
        <v>137</v>
      </c>
      <c r="EU7" s="38">
        <f t="shared" si="3"/>
        <v>138</v>
      </c>
      <c r="EV7" s="38">
        <f t="shared" si="3"/>
        <v>139</v>
      </c>
      <c r="EW7" s="38">
        <f t="shared" si="3"/>
        <v>140</v>
      </c>
      <c r="EX7" s="38">
        <f t="shared" si="3"/>
        <v>141</v>
      </c>
      <c r="EY7" s="38">
        <f t="shared" si="3"/>
        <v>142</v>
      </c>
      <c r="EZ7" s="38">
        <f t="shared" si="3"/>
        <v>143</v>
      </c>
      <c r="FA7" s="38">
        <f t="shared" si="3"/>
        <v>144</v>
      </c>
      <c r="FB7" s="38">
        <f t="shared" si="3"/>
        <v>145</v>
      </c>
      <c r="FC7" s="38">
        <f t="shared" si="3"/>
        <v>146</v>
      </c>
      <c r="FD7" s="38">
        <f t="shared" si="3"/>
        <v>147</v>
      </c>
      <c r="FE7" s="38">
        <f t="shared" si="3"/>
        <v>148</v>
      </c>
      <c r="FF7" s="38">
        <f t="shared" si="3"/>
        <v>149</v>
      </c>
      <c r="FG7" s="38">
        <f t="shared" si="3"/>
        <v>150</v>
      </c>
      <c r="FH7" s="38">
        <f t="shared" si="3"/>
        <v>151</v>
      </c>
      <c r="FI7" s="38">
        <f t="shared" si="3"/>
        <v>152</v>
      </c>
      <c r="FJ7" s="38">
        <f t="shared" si="3"/>
        <v>153</v>
      </c>
      <c r="FK7" s="38">
        <f t="shared" si="3"/>
        <v>154</v>
      </c>
      <c r="FL7" s="38">
        <f t="shared" si="3"/>
        <v>155</v>
      </c>
      <c r="FM7" s="38">
        <f t="shared" si="3"/>
        <v>156</v>
      </c>
      <c r="FN7" s="38">
        <f t="shared" si="3"/>
        <v>157</v>
      </c>
      <c r="FO7" s="38">
        <f t="shared" si="3"/>
        <v>158</v>
      </c>
      <c r="FP7" s="38">
        <f t="shared" si="3"/>
        <v>159</v>
      </c>
      <c r="FQ7" s="38">
        <f t="shared" si="3"/>
        <v>160</v>
      </c>
      <c r="FR7" s="38">
        <f t="shared" si="3"/>
        <v>161</v>
      </c>
      <c r="FS7" s="38">
        <f t="shared" si="3"/>
        <v>162</v>
      </c>
      <c r="FT7" s="38">
        <f t="shared" si="3"/>
        <v>163</v>
      </c>
      <c r="FU7" s="38">
        <f t="shared" si="3"/>
        <v>164</v>
      </c>
      <c r="FV7" s="38">
        <f t="shared" si="3"/>
        <v>165</v>
      </c>
      <c r="FW7" s="38">
        <f t="shared" si="3"/>
        <v>166</v>
      </c>
      <c r="FX7" s="38">
        <f t="shared" si="3"/>
        <v>167</v>
      </c>
      <c r="FY7" s="38">
        <f t="shared" si="3"/>
        <v>168</v>
      </c>
    </row>
    <row r="8">
      <c r="A8" s="2" t="s">
        <v>295</v>
      </c>
      <c r="B8" s="87">
        <f t="shared" ref="B8:FX8" si="4">B6/B3</f>
        <v>1</v>
      </c>
      <c r="C8" s="87">
        <f t="shared" si="4"/>
        <v>1</v>
      </c>
      <c r="D8" s="87">
        <f t="shared" si="4"/>
        <v>1</v>
      </c>
      <c r="E8" s="87">
        <f t="shared" si="4"/>
        <v>1</v>
      </c>
      <c r="F8" s="87">
        <f t="shared" si="4"/>
        <v>1</v>
      </c>
      <c r="G8" s="87">
        <f t="shared" si="4"/>
        <v>0.8333333333</v>
      </c>
      <c r="H8" s="87">
        <f t="shared" si="4"/>
        <v>0.8571428571</v>
      </c>
      <c r="I8" s="87">
        <f t="shared" si="4"/>
        <v>0.875</v>
      </c>
      <c r="J8" s="87">
        <f t="shared" si="4"/>
        <v>0.7777777778</v>
      </c>
      <c r="K8" s="87">
        <f t="shared" si="4"/>
        <v>0.7</v>
      </c>
      <c r="L8" s="87">
        <f t="shared" si="4"/>
        <v>0.6363636364</v>
      </c>
      <c r="M8" s="87">
        <f t="shared" si="4"/>
        <v>0.5833333333</v>
      </c>
      <c r="N8" s="87">
        <f t="shared" si="4"/>
        <v>0.6153846154</v>
      </c>
      <c r="O8" s="87">
        <f t="shared" si="4"/>
        <v>0.5714285714</v>
      </c>
      <c r="P8" s="87">
        <f t="shared" si="4"/>
        <v>0.6</v>
      </c>
      <c r="Q8" s="87">
        <f t="shared" si="4"/>
        <v>0.5625</v>
      </c>
      <c r="R8" s="87">
        <f t="shared" si="4"/>
        <v>0.5294117647</v>
      </c>
      <c r="S8" s="87">
        <f t="shared" si="4"/>
        <v>0.5</v>
      </c>
      <c r="T8" s="87">
        <f t="shared" si="4"/>
        <v>0.4736842105</v>
      </c>
      <c r="U8" s="87">
        <f t="shared" si="4"/>
        <v>0.45</v>
      </c>
      <c r="V8" s="87">
        <f t="shared" si="4"/>
        <v>0.4285714286</v>
      </c>
      <c r="W8" s="87">
        <f t="shared" si="4"/>
        <v>0.4090909091</v>
      </c>
      <c r="X8" s="87">
        <f t="shared" si="4"/>
        <v>0.4347826087</v>
      </c>
      <c r="Y8" s="87">
        <f t="shared" si="4"/>
        <v>0.4583333333</v>
      </c>
      <c r="Z8" s="87">
        <f t="shared" si="4"/>
        <v>0.44</v>
      </c>
      <c r="AA8" s="87">
        <f t="shared" si="4"/>
        <v>0.4230769231</v>
      </c>
      <c r="AB8" s="87">
        <f t="shared" si="4"/>
        <v>0.4074074074</v>
      </c>
      <c r="AC8" s="87">
        <f t="shared" si="4"/>
        <v>0.4285714286</v>
      </c>
      <c r="AD8" s="87">
        <f t="shared" si="4"/>
        <v>0.4137931034</v>
      </c>
      <c r="AE8" s="87">
        <f t="shared" si="4"/>
        <v>0.4</v>
      </c>
      <c r="AF8" s="87">
        <f t="shared" si="4"/>
        <v>0.3870967742</v>
      </c>
      <c r="AG8" s="87">
        <f t="shared" si="4"/>
        <v>0.375</v>
      </c>
      <c r="AH8" s="87">
        <f t="shared" si="4"/>
        <v>0.3636363636</v>
      </c>
      <c r="AI8" s="87">
        <f t="shared" si="4"/>
        <v>0.3529411765</v>
      </c>
      <c r="AJ8" s="87">
        <f t="shared" si="4"/>
        <v>0.3428571429</v>
      </c>
      <c r="AK8" s="87">
        <f t="shared" si="4"/>
        <v>0.3333333333</v>
      </c>
      <c r="AL8" s="87">
        <f t="shared" si="4"/>
        <v>0.3243243243</v>
      </c>
      <c r="AM8" s="87">
        <f t="shared" si="4"/>
        <v>0.3157894737</v>
      </c>
      <c r="AN8" s="87">
        <f t="shared" si="4"/>
        <v>0.3076923077</v>
      </c>
      <c r="AO8" s="87">
        <f t="shared" si="4"/>
        <v>0.3</v>
      </c>
      <c r="AP8" s="87">
        <f t="shared" si="4"/>
        <v>0.2926829268</v>
      </c>
      <c r="AQ8" s="87">
        <f t="shared" si="4"/>
        <v>0.2857142857</v>
      </c>
      <c r="AR8" s="87">
        <f t="shared" si="4"/>
        <v>0.2790697674</v>
      </c>
      <c r="AS8" s="87">
        <f t="shared" si="4"/>
        <v>0.2727272727</v>
      </c>
      <c r="AT8" s="87">
        <f t="shared" si="4"/>
        <v>0.2666666667</v>
      </c>
      <c r="AU8" s="87">
        <f t="shared" si="4"/>
        <v>0.2608695652</v>
      </c>
      <c r="AV8" s="87">
        <f t="shared" si="4"/>
        <v>0.2553191489</v>
      </c>
      <c r="AW8" s="87">
        <f t="shared" si="4"/>
        <v>0.25</v>
      </c>
      <c r="AX8" s="87">
        <f t="shared" si="4"/>
        <v>0.2448979592</v>
      </c>
      <c r="AY8" s="87">
        <f t="shared" si="4"/>
        <v>0.24</v>
      </c>
      <c r="AZ8" s="87">
        <f t="shared" si="4"/>
        <v>0.2352941176</v>
      </c>
      <c r="BA8" s="87">
        <f t="shared" si="4"/>
        <v>0.2307692308</v>
      </c>
      <c r="BB8" s="87">
        <f t="shared" si="4"/>
        <v>0.2264150943</v>
      </c>
      <c r="BC8" s="87">
        <f t="shared" si="4"/>
        <v>0.2222222222</v>
      </c>
      <c r="BD8" s="87">
        <f t="shared" si="4"/>
        <v>0.2181818182</v>
      </c>
      <c r="BE8" s="87">
        <f t="shared" si="4"/>
        <v>0.2142857143</v>
      </c>
      <c r="BF8" s="87">
        <f t="shared" si="4"/>
        <v>0.2105263158</v>
      </c>
      <c r="BG8" s="87">
        <f t="shared" si="4"/>
        <v>0.2068965517</v>
      </c>
      <c r="BH8" s="87">
        <f t="shared" si="4"/>
        <v>0.2033898305</v>
      </c>
      <c r="BI8" s="87">
        <f t="shared" si="4"/>
        <v>0.2</v>
      </c>
      <c r="BJ8" s="87">
        <f t="shared" si="4"/>
        <v>0.1967213115</v>
      </c>
      <c r="BK8" s="87">
        <f t="shared" si="4"/>
        <v>0.1935483871</v>
      </c>
      <c r="BL8" s="87">
        <f t="shared" si="4"/>
        <v>0.1904761905</v>
      </c>
      <c r="BM8" s="87">
        <f t="shared" si="4"/>
        <v>0.1875</v>
      </c>
      <c r="BN8" s="87">
        <f t="shared" si="4"/>
        <v>0.1846153846</v>
      </c>
      <c r="BO8" s="87">
        <f t="shared" si="4"/>
        <v>0.1818181818</v>
      </c>
      <c r="BP8" s="87">
        <f t="shared" si="4"/>
        <v>0.1791044776</v>
      </c>
      <c r="BQ8" s="87">
        <f t="shared" si="4"/>
        <v>0.1764705882</v>
      </c>
      <c r="BR8" s="87">
        <f t="shared" si="4"/>
        <v>0.1739130435</v>
      </c>
      <c r="BS8" s="87">
        <f t="shared" si="4"/>
        <v>0.1714285714</v>
      </c>
      <c r="BT8" s="87">
        <f t="shared" si="4"/>
        <v>0.1690140845</v>
      </c>
      <c r="BU8" s="87">
        <f t="shared" si="4"/>
        <v>0.1666666667</v>
      </c>
      <c r="BV8" s="87">
        <f t="shared" si="4"/>
        <v>0.1643835616</v>
      </c>
      <c r="BW8" s="87">
        <f t="shared" si="4"/>
        <v>0.1621621622</v>
      </c>
      <c r="BX8" s="87">
        <f t="shared" si="4"/>
        <v>0.16</v>
      </c>
      <c r="BY8" s="87">
        <f t="shared" si="4"/>
        <v>0.1578947368</v>
      </c>
      <c r="BZ8" s="87">
        <f t="shared" si="4"/>
        <v>0.1558441558</v>
      </c>
      <c r="CA8" s="87">
        <f t="shared" si="4"/>
        <v>0.1538461538</v>
      </c>
      <c r="CB8" s="87">
        <f t="shared" si="4"/>
        <v>0.1518987342</v>
      </c>
      <c r="CC8" s="87">
        <f t="shared" si="4"/>
        <v>0.15</v>
      </c>
      <c r="CD8" s="87">
        <f t="shared" si="4"/>
        <v>0.1481481481</v>
      </c>
      <c r="CE8" s="87">
        <f t="shared" si="4"/>
        <v>0.1463414634</v>
      </c>
      <c r="CF8" s="87">
        <f t="shared" si="4"/>
        <v>0.1445783133</v>
      </c>
      <c r="CG8" s="87">
        <f t="shared" si="4"/>
        <v>0.1428571429</v>
      </c>
      <c r="CH8" s="87">
        <f t="shared" si="4"/>
        <v>0.1411764706</v>
      </c>
      <c r="CI8" s="87">
        <f t="shared" si="4"/>
        <v>0.1395348837</v>
      </c>
      <c r="CJ8" s="87">
        <f t="shared" si="4"/>
        <v>0.1379310345</v>
      </c>
      <c r="CK8" s="87">
        <f t="shared" si="4"/>
        <v>0.1363636364</v>
      </c>
      <c r="CL8" s="87">
        <f t="shared" si="4"/>
        <v>0.1348314607</v>
      </c>
      <c r="CM8" s="87">
        <f t="shared" si="4"/>
        <v>0.1333333333</v>
      </c>
      <c r="CN8" s="87">
        <f t="shared" si="4"/>
        <v>0.1318681319</v>
      </c>
      <c r="CO8" s="87">
        <f t="shared" si="4"/>
        <v>0.1304347826</v>
      </c>
      <c r="CP8" s="87">
        <f t="shared" si="4"/>
        <v>0.1290322581</v>
      </c>
      <c r="CQ8" s="87">
        <f t="shared" si="4"/>
        <v>0.1276595745</v>
      </c>
      <c r="CR8" s="87">
        <f t="shared" si="4"/>
        <v>0.1263157895</v>
      </c>
      <c r="CS8" s="87">
        <f t="shared" si="4"/>
        <v>0.125</v>
      </c>
      <c r="CT8" s="87">
        <f t="shared" si="4"/>
        <v>0.1237113402</v>
      </c>
      <c r="CU8" s="87">
        <f t="shared" si="4"/>
        <v>0.1224489796</v>
      </c>
      <c r="CV8" s="87">
        <f t="shared" si="4"/>
        <v>0.1212121212</v>
      </c>
      <c r="CW8" s="87">
        <f t="shared" si="4"/>
        <v>0.12</v>
      </c>
      <c r="CX8" s="87">
        <f t="shared" si="4"/>
        <v>0.1188118812</v>
      </c>
      <c r="CY8" s="87">
        <f t="shared" si="4"/>
        <v>0.1176470588</v>
      </c>
      <c r="CZ8" s="87">
        <f t="shared" si="4"/>
        <v>0.1165048544</v>
      </c>
      <c r="DA8" s="87">
        <f t="shared" si="4"/>
        <v>0.1153846154</v>
      </c>
      <c r="DB8" s="87">
        <f t="shared" si="4"/>
        <v>0.1142857143</v>
      </c>
      <c r="DC8" s="87">
        <f t="shared" si="4"/>
        <v>0.1132075472</v>
      </c>
      <c r="DD8" s="87">
        <f t="shared" si="4"/>
        <v>0.1121495327</v>
      </c>
      <c r="DE8" s="87">
        <f t="shared" si="4"/>
        <v>0.1111111111</v>
      </c>
      <c r="DF8" s="87">
        <f t="shared" si="4"/>
        <v>0.1100917431</v>
      </c>
      <c r="DG8" s="87">
        <f t="shared" si="4"/>
        <v>0.1090909091</v>
      </c>
      <c r="DH8" s="87">
        <f t="shared" si="4"/>
        <v>0.1081081081</v>
      </c>
      <c r="DI8" s="87">
        <f t="shared" si="4"/>
        <v>0.1071428571</v>
      </c>
      <c r="DJ8" s="87">
        <f t="shared" si="4"/>
        <v>0.1061946903</v>
      </c>
      <c r="DK8" s="87">
        <f t="shared" si="4"/>
        <v>0.1052631579</v>
      </c>
      <c r="DL8" s="87">
        <f t="shared" si="4"/>
        <v>0.1043478261</v>
      </c>
      <c r="DM8" s="87">
        <f t="shared" si="4"/>
        <v>0.1034482759</v>
      </c>
      <c r="DN8" s="87">
        <f t="shared" si="4"/>
        <v>0.1025641026</v>
      </c>
      <c r="DO8" s="87">
        <f t="shared" si="4"/>
        <v>0.1016949153</v>
      </c>
      <c r="DP8" s="87">
        <f t="shared" si="4"/>
        <v>0.1008403361</v>
      </c>
      <c r="DQ8" s="87">
        <f t="shared" si="4"/>
        <v>0.1</v>
      </c>
      <c r="DR8" s="87">
        <f t="shared" si="4"/>
        <v>0.09917355372</v>
      </c>
      <c r="DS8" s="87">
        <f t="shared" si="4"/>
        <v>0.09836065574</v>
      </c>
      <c r="DT8" s="87">
        <f t="shared" si="4"/>
        <v>0.09756097561</v>
      </c>
      <c r="DU8" s="87">
        <f t="shared" si="4"/>
        <v>0.09677419355</v>
      </c>
      <c r="DV8" s="87">
        <f t="shared" si="4"/>
        <v>0.096</v>
      </c>
      <c r="DW8" s="87">
        <f t="shared" si="4"/>
        <v>0.09523809524</v>
      </c>
      <c r="DX8" s="87">
        <f t="shared" si="4"/>
        <v>0.09448818898</v>
      </c>
      <c r="DY8" s="87">
        <f t="shared" si="4"/>
        <v>0.09375</v>
      </c>
      <c r="DZ8" s="87">
        <f t="shared" si="4"/>
        <v>0.09302325581</v>
      </c>
      <c r="EA8" s="87">
        <f t="shared" si="4"/>
        <v>0.09230769231</v>
      </c>
      <c r="EB8" s="87">
        <f t="shared" si="4"/>
        <v>0.09160305344</v>
      </c>
      <c r="EC8" s="87">
        <f t="shared" si="4"/>
        <v>0.09090909091</v>
      </c>
      <c r="ED8" s="87">
        <f t="shared" si="4"/>
        <v>0.09022556391</v>
      </c>
      <c r="EE8" s="87">
        <f t="shared" si="4"/>
        <v>0.08955223881</v>
      </c>
      <c r="EF8" s="87">
        <f t="shared" si="4"/>
        <v>0.08888888889</v>
      </c>
      <c r="EG8" s="87">
        <f t="shared" si="4"/>
        <v>0.08823529412</v>
      </c>
      <c r="EH8" s="87">
        <f t="shared" si="4"/>
        <v>0.08759124088</v>
      </c>
      <c r="EI8" s="87">
        <f t="shared" si="4"/>
        <v>0.08695652174</v>
      </c>
      <c r="EJ8" s="87">
        <f t="shared" si="4"/>
        <v>0.08633093525</v>
      </c>
      <c r="EK8" s="87">
        <f t="shared" si="4"/>
        <v>0.08571428571</v>
      </c>
      <c r="EL8" s="87">
        <f t="shared" si="4"/>
        <v>0.08510638298</v>
      </c>
      <c r="EM8" s="87">
        <f t="shared" si="4"/>
        <v>0.08450704225</v>
      </c>
      <c r="EN8" s="87">
        <f t="shared" si="4"/>
        <v>0.08391608392</v>
      </c>
      <c r="EO8" s="87">
        <f t="shared" si="4"/>
        <v>0.08333333333</v>
      </c>
      <c r="EP8" s="87">
        <f t="shared" si="4"/>
        <v>0.08275862069</v>
      </c>
      <c r="EQ8" s="87">
        <f t="shared" si="4"/>
        <v>0.08219178082</v>
      </c>
      <c r="ER8" s="87">
        <f t="shared" si="4"/>
        <v>0.08163265306</v>
      </c>
      <c r="ES8" s="87">
        <f t="shared" si="4"/>
        <v>0.08108108108</v>
      </c>
      <c r="ET8" s="87">
        <f t="shared" si="4"/>
        <v>0.08053691275</v>
      </c>
      <c r="EU8" s="87">
        <f t="shared" si="4"/>
        <v>0.08</v>
      </c>
      <c r="EV8" s="87">
        <f t="shared" si="4"/>
        <v>0.07947019868</v>
      </c>
      <c r="EW8" s="87">
        <f t="shared" si="4"/>
        <v>0.07894736842</v>
      </c>
      <c r="EX8" s="87">
        <f t="shared" si="4"/>
        <v>0.07843137255</v>
      </c>
      <c r="EY8" s="87">
        <f t="shared" si="4"/>
        <v>0.07792207792</v>
      </c>
      <c r="EZ8" s="87">
        <f t="shared" si="4"/>
        <v>0.07741935484</v>
      </c>
      <c r="FA8" s="87">
        <f t="shared" si="4"/>
        <v>0.07692307692</v>
      </c>
      <c r="FB8" s="87">
        <f t="shared" si="4"/>
        <v>0.07643312102</v>
      </c>
      <c r="FC8" s="87">
        <f t="shared" si="4"/>
        <v>0.07594936709</v>
      </c>
      <c r="FD8" s="87">
        <f t="shared" si="4"/>
        <v>0.07547169811</v>
      </c>
      <c r="FE8" s="87">
        <f t="shared" si="4"/>
        <v>0.075</v>
      </c>
      <c r="FF8" s="87">
        <f t="shared" si="4"/>
        <v>0.07453416149</v>
      </c>
      <c r="FG8" s="87">
        <f t="shared" si="4"/>
        <v>0.07407407407</v>
      </c>
      <c r="FH8" s="87">
        <f t="shared" si="4"/>
        <v>0.0736196319</v>
      </c>
      <c r="FI8" s="87">
        <f t="shared" si="4"/>
        <v>0.07317073171</v>
      </c>
      <c r="FJ8" s="87">
        <f t="shared" si="4"/>
        <v>0.07272727273</v>
      </c>
      <c r="FK8" s="87">
        <f t="shared" si="4"/>
        <v>0.07228915663</v>
      </c>
      <c r="FL8" s="87">
        <f t="shared" si="4"/>
        <v>0.07185628743</v>
      </c>
      <c r="FM8" s="87">
        <f t="shared" si="4"/>
        <v>0.07142857143</v>
      </c>
      <c r="FN8" s="87">
        <f t="shared" si="4"/>
        <v>0.07100591716</v>
      </c>
      <c r="FO8" s="87">
        <f t="shared" si="4"/>
        <v>0.07058823529</v>
      </c>
      <c r="FP8" s="87">
        <f t="shared" si="4"/>
        <v>0.0701754386</v>
      </c>
      <c r="FQ8" s="87">
        <f t="shared" si="4"/>
        <v>0.06976744186</v>
      </c>
      <c r="FR8" s="87">
        <f t="shared" si="4"/>
        <v>0.06936416185</v>
      </c>
      <c r="FS8" s="87">
        <f t="shared" si="4"/>
        <v>0.06896551724</v>
      </c>
      <c r="FT8" s="87">
        <f t="shared" si="4"/>
        <v>0.06857142857</v>
      </c>
      <c r="FU8" s="87">
        <f t="shared" si="4"/>
        <v>0.06818181818</v>
      </c>
      <c r="FV8" s="87">
        <f t="shared" si="4"/>
        <v>0.06779661017</v>
      </c>
      <c r="FW8" s="87">
        <f t="shared" si="4"/>
        <v>0.06741573034</v>
      </c>
      <c r="FX8" s="87">
        <f t="shared" si="4"/>
        <v>0.06703910615</v>
      </c>
      <c r="FY8" s="103">
        <v>0.01</v>
      </c>
    </row>
    <row r="9">
      <c r="A9" s="2" t="s">
        <v>296</v>
      </c>
      <c r="B9" s="87">
        <f t="shared" ref="B9:FX9" si="5">B7/B3</f>
        <v>0</v>
      </c>
      <c r="C9" s="87">
        <f t="shared" si="5"/>
        <v>0</v>
      </c>
      <c r="D9" s="87">
        <f t="shared" si="5"/>
        <v>0</v>
      </c>
      <c r="E9" s="87">
        <f t="shared" si="5"/>
        <v>0</v>
      </c>
      <c r="F9" s="87">
        <f t="shared" si="5"/>
        <v>0</v>
      </c>
      <c r="G9" s="87">
        <f t="shared" si="5"/>
        <v>0.1666666667</v>
      </c>
      <c r="H9" s="87">
        <f t="shared" si="5"/>
        <v>0.1428571429</v>
      </c>
      <c r="I9" s="87">
        <f t="shared" si="5"/>
        <v>0.125</v>
      </c>
      <c r="J9" s="87">
        <f t="shared" si="5"/>
        <v>0.2222222222</v>
      </c>
      <c r="K9" s="87">
        <f t="shared" si="5"/>
        <v>0.3</v>
      </c>
      <c r="L9" s="87">
        <f t="shared" si="5"/>
        <v>0.3636363636</v>
      </c>
      <c r="M9" s="87">
        <f t="shared" si="5"/>
        <v>0.4166666667</v>
      </c>
      <c r="N9" s="87">
        <f t="shared" si="5"/>
        <v>0.3846153846</v>
      </c>
      <c r="O9" s="87">
        <f t="shared" si="5"/>
        <v>0.4285714286</v>
      </c>
      <c r="P9" s="87">
        <f t="shared" si="5"/>
        <v>0.4</v>
      </c>
      <c r="Q9" s="87">
        <f t="shared" si="5"/>
        <v>0.4375</v>
      </c>
      <c r="R9" s="87">
        <f t="shared" si="5"/>
        <v>0.4705882353</v>
      </c>
      <c r="S9" s="87">
        <f t="shared" si="5"/>
        <v>0.5</v>
      </c>
      <c r="T9" s="87">
        <f t="shared" si="5"/>
        <v>0.5263157895</v>
      </c>
      <c r="U9" s="87">
        <f t="shared" si="5"/>
        <v>0.55</v>
      </c>
      <c r="V9" s="87">
        <f t="shared" si="5"/>
        <v>0.5714285714</v>
      </c>
      <c r="W9" s="87">
        <f t="shared" si="5"/>
        <v>0.5909090909</v>
      </c>
      <c r="X9" s="87">
        <f t="shared" si="5"/>
        <v>0.5652173913</v>
      </c>
      <c r="Y9" s="87">
        <f t="shared" si="5"/>
        <v>0.5416666667</v>
      </c>
      <c r="Z9" s="87">
        <f t="shared" si="5"/>
        <v>0.56</v>
      </c>
      <c r="AA9" s="87">
        <f t="shared" si="5"/>
        <v>0.5769230769</v>
      </c>
      <c r="AB9" s="87">
        <f t="shared" si="5"/>
        <v>0.5925925926</v>
      </c>
      <c r="AC9" s="87">
        <f t="shared" si="5"/>
        <v>0.5714285714</v>
      </c>
      <c r="AD9" s="87">
        <f t="shared" si="5"/>
        <v>0.5862068966</v>
      </c>
      <c r="AE9" s="87">
        <f t="shared" si="5"/>
        <v>0.6</v>
      </c>
      <c r="AF9" s="87">
        <f t="shared" si="5"/>
        <v>0.6129032258</v>
      </c>
      <c r="AG9" s="87">
        <f t="shared" si="5"/>
        <v>0.625</v>
      </c>
      <c r="AH9" s="87">
        <f t="shared" si="5"/>
        <v>0.6363636364</v>
      </c>
      <c r="AI9" s="87">
        <f t="shared" si="5"/>
        <v>0.6470588235</v>
      </c>
      <c r="AJ9" s="87">
        <f t="shared" si="5"/>
        <v>0.6571428571</v>
      </c>
      <c r="AK9" s="87">
        <f t="shared" si="5"/>
        <v>0.6666666667</v>
      </c>
      <c r="AL9" s="87">
        <f t="shared" si="5"/>
        <v>0.6756756757</v>
      </c>
      <c r="AM9" s="87">
        <f t="shared" si="5"/>
        <v>0.6842105263</v>
      </c>
      <c r="AN9" s="87">
        <f t="shared" si="5"/>
        <v>0.6923076923</v>
      </c>
      <c r="AO9" s="87">
        <f t="shared" si="5"/>
        <v>0.7</v>
      </c>
      <c r="AP9" s="87">
        <f t="shared" si="5"/>
        <v>0.7073170732</v>
      </c>
      <c r="AQ9" s="87">
        <f t="shared" si="5"/>
        <v>0.7142857143</v>
      </c>
      <c r="AR9" s="87">
        <f t="shared" si="5"/>
        <v>0.7209302326</v>
      </c>
      <c r="AS9" s="87">
        <f t="shared" si="5"/>
        <v>0.7272727273</v>
      </c>
      <c r="AT9" s="87">
        <f t="shared" si="5"/>
        <v>0.7333333333</v>
      </c>
      <c r="AU9" s="87">
        <f t="shared" si="5"/>
        <v>0.7391304348</v>
      </c>
      <c r="AV9" s="87">
        <f t="shared" si="5"/>
        <v>0.7446808511</v>
      </c>
      <c r="AW9" s="87">
        <f t="shared" si="5"/>
        <v>0.75</v>
      </c>
      <c r="AX9" s="87">
        <f t="shared" si="5"/>
        <v>0.7551020408</v>
      </c>
      <c r="AY9" s="87">
        <f t="shared" si="5"/>
        <v>0.76</v>
      </c>
      <c r="AZ9" s="87">
        <f t="shared" si="5"/>
        <v>0.7647058824</v>
      </c>
      <c r="BA9" s="87">
        <f t="shared" si="5"/>
        <v>0.7692307692</v>
      </c>
      <c r="BB9" s="87">
        <f t="shared" si="5"/>
        <v>0.7735849057</v>
      </c>
      <c r="BC9" s="87">
        <f t="shared" si="5"/>
        <v>0.7777777778</v>
      </c>
      <c r="BD9" s="87">
        <f t="shared" si="5"/>
        <v>0.7818181818</v>
      </c>
      <c r="BE9" s="87">
        <f t="shared" si="5"/>
        <v>0.7857142857</v>
      </c>
      <c r="BF9" s="87">
        <f t="shared" si="5"/>
        <v>0.7894736842</v>
      </c>
      <c r="BG9" s="87">
        <f t="shared" si="5"/>
        <v>0.7931034483</v>
      </c>
      <c r="BH9" s="87">
        <f t="shared" si="5"/>
        <v>0.7966101695</v>
      </c>
      <c r="BI9" s="87">
        <f t="shared" si="5"/>
        <v>0.8</v>
      </c>
      <c r="BJ9" s="87">
        <f t="shared" si="5"/>
        <v>0.8032786885</v>
      </c>
      <c r="BK9" s="87">
        <f t="shared" si="5"/>
        <v>0.8064516129</v>
      </c>
      <c r="BL9" s="87">
        <f t="shared" si="5"/>
        <v>0.8095238095</v>
      </c>
      <c r="BM9" s="87">
        <f t="shared" si="5"/>
        <v>0.8125</v>
      </c>
      <c r="BN9" s="87">
        <f t="shared" si="5"/>
        <v>0.8153846154</v>
      </c>
      <c r="BO9" s="87">
        <f t="shared" si="5"/>
        <v>0.8181818182</v>
      </c>
      <c r="BP9" s="87">
        <f t="shared" si="5"/>
        <v>0.8208955224</v>
      </c>
      <c r="BQ9" s="87">
        <f t="shared" si="5"/>
        <v>0.8235294118</v>
      </c>
      <c r="BR9" s="87">
        <f t="shared" si="5"/>
        <v>0.8260869565</v>
      </c>
      <c r="BS9" s="87">
        <f t="shared" si="5"/>
        <v>0.8285714286</v>
      </c>
      <c r="BT9" s="87">
        <f t="shared" si="5"/>
        <v>0.8309859155</v>
      </c>
      <c r="BU9" s="87">
        <f t="shared" si="5"/>
        <v>0.8333333333</v>
      </c>
      <c r="BV9" s="87">
        <f t="shared" si="5"/>
        <v>0.8356164384</v>
      </c>
      <c r="BW9" s="87">
        <f t="shared" si="5"/>
        <v>0.8378378378</v>
      </c>
      <c r="BX9" s="87">
        <f t="shared" si="5"/>
        <v>0.84</v>
      </c>
      <c r="BY9" s="87">
        <f t="shared" si="5"/>
        <v>0.8421052632</v>
      </c>
      <c r="BZ9" s="87">
        <f t="shared" si="5"/>
        <v>0.8441558442</v>
      </c>
      <c r="CA9" s="87">
        <f t="shared" si="5"/>
        <v>0.8461538462</v>
      </c>
      <c r="CB9" s="87">
        <f t="shared" si="5"/>
        <v>0.8481012658</v>
      </c>
      <c r="CC9" s="87">
        <f t="shared" si="5"/>
        <v>0.85</v>
      </c>
      <c r="CD9" s="87">
        <f t="shared" si="5"/>
        <v>0.8518518519</v>
      </c>
      <c r="CE9" s="87">
        <f t="shared" si="5"/>
        <v>0.8536585366</v>
      </c>
      <c r="CF9" s="87">
        <f t="shared" si="5"/>
        <v>0.8554216867</v>
      </c>
      <c r="CG9" s="87">
        <f t="shared" si="5"/>
        <v>0.8571428571</v>
      </c>
      <c r="CH9" s="87">
        <f t="shared" si="5"/>
        <v>0.8588235294</v>
      </c>
      <c r="CI9" s="87">
        <f t="shared" si="5"/>
        <v>0.8604651163</v>
      </c>
      <c r="CJ9" s="87">
        <f t="shared" si="5"/>
        <v>0.8620689655</v>
      </c>
      <c r="CK9" s="87">
        <f t="shared" si="5"/>
        <v>0.8636363636</v>
      </c>
      <c r="CL9" s="87">
        <f t="shared" si="5"/>
        <v>0.8651685393</v>
      </c>
      <c r="CM9" s="87">
        <f t="shared" si="5"/>
        <v>0.8666666667</v>
      </c>
      <c r="CN9" s="87">
        <f t="shared" si="5"/>
        <v>0.8681318681</v>
      </c>
      <c r="CO9" s="87">
        <f t="shared" si="5"/>
        <v>0.8695652174</v>
      </c>
      <c r="CP9" s="87">
        <f t="shared" si="5"/>
        <v>0.8709677419</v>
      </c>
      <c r="CQ9" s="87">
        <f t="shared" si="5"/>
        <v>0.8723404255</v>
      </c>
      <c r="CR9" s="87">
        <f t="shared" si="5"/>
        <v>0.8736842105</v>
      </c>
      <c r="CS9" s="87">
        <f t="shared" si="5"/>
        <v>0.875</v>
      </c>
      <c r="CT9" s="87">
        <f t="shared" si="5"/>
        <v>0.8762886598</v>
      </c>
      <c r="CU9" s="87">
        <f t="shared" si="5"/>
        <v>0.8775510204</v>
      </c>
      <c r="CV9" s="87">
        <f t="shared" si="5"/>
        <v>0.8787878788</v>
      </c>
      <c r="CW9" s="87">
        <f t="shared" si="5"/>
        <v>0.88</v>
      </c>
      <c r="CX9" s="87">
        <f t="shared" si="5"/>
        <v>0.8811881188</v>
      </c>
      <c r="CY9" s="87">
        <f t="shared" si="5"/>
        <v>0.8823529412</v>
      </c>
      <c r="CZ9" s="87">
        <f t="shared" si="5"/>
        <v>0.8834951456</v>
      </c>
      <c r="DA9" s="87">
        <f t="shared" si="5"/>
        <v>0.8846153846</v>
      </c>
      <c r="DB9" s="87">
        <f t="shared" si="5"/>
        <v>0.8857142857</v>
      </c>
      <c r="DC9" s="87">
        <f t="shared" si="5"/>
        <v>0.8867924528</v>
      </c>
      <c r="DD9" s="87">
        <f t="shared" si="5"/>
        <v>0.8878504673</v>
      </c>
      <c r="DE9" s="87">
        <f t="shared" si="5"/>
        <v>0.8888888889</v>
      </c>
      <c r="DF9" s="87">
        <f t="shared" si="5"/>
        <v>0.8899082569</v>
      </c>
      <c r="DG9" s="87">
        <f t="shared" si="5"/>
        <v>0.8909090909</v>
      </c>
      <c r="DH9" s="87">
        <f t="shared" si="5"/>
        <v>0.8918918919</v>
      </c>
      <c r="DI9" s="87">
        <f t="shared" si="5"/>
        <v>0.8928571429</v>
      </c>
      <c r="DJ9" s="87">
        <f t="shared" si="5"/>
        <v>0.8938053097</v>
      </c>
      <c r="DK9" s="87">
        <f t="shared" si="5"/>
        <v>0.8947368421</v>
      </c>
      <c r="DL9" s="87">
        <f t="shared" si="5"/>
        <v>0.8956521739</v>
      </c>
      <c r="DM9" s="87">
        <f t="shared" si="5"/>
        <v>0.8965517241</v>
      </c>
      <c r="DN9" s="87">
        <f t="shared" si="5"/>
        <v>0.8974358974</v>
      </c>
      <c r="DO9" s="87">
        <f t="shared" si="5"/>
        <v>0.8983050847</v>
      </c>
      <c r="DP9" s="87">
        <f t="shared" si="5"/>
        <v>0.8991596639</v>
      </c>
      <c r="DQ9" s="87">
        <f t="shared" si="5"/>
        <v>0.9</v>
      </c>
      <c r="DR9" s="87">
        <f t="shared" si="5"/>
        <v>0.9008264463</v>
      </c>
      <c r="DS9" s="87">
        <f t="shared" si="5"/>
        <v>0.9016393443</v>
      </c>
      <c r="DT9" s="87">
        <f t="shared" si="5"/>
        <v>0.9024390244</v>
      </c>
      <c r="DU9" s="87">
        <f t="shared" si="5"/>
        <v>0.9032258065</v>
      </c>
      <c r="DV9" s="87">
        <f t="shared" si="5"/>
        <v>0.904</v>
      </c>
      <c r="DW9" s="87">
        <f t="shared" si="5"/>
        <v>0.9047619048</v>
      </c>
      <c r="DX9" s="87">
        <f t="shared" si="5"/>
        <v>0.905511811</v>
      </c>
      <c r="DY9" s="87">
        <f t="shared" si="5"/>
        <v>0.90625</v>
      </c>
      <c r="DZ9" s="87">
        <f t="shared" si="5"/>
        <v>0.9069767442</v>
      </c>
      <c r="EA9" s="87">
        <f t="shared" si="5"/>
        <v>0.9076923077</v>
      </c>
      <c r="EB9" s="87">
        <f t="shared" si="5"/>
        <v>0.9083969466</v>
      </c>
      <c r="EC9" s="87">
        <f t="shared" si="5"/>
        <v>0.9090909091</v>
      </c>
      <c r="ED9" s="87">
        <f t="shared" si="5"/>
        <v>0.9097744361</v>
      </c>
      <c r="EE9" s="87">
        <f t="shared" si="5"/>
        <v>0.9104477612</v>
      </c>
      <c r="EF9" s="87">
        <f t="shared" si="5"/>
        <v>0.9111111111</v>
      </c>
      <c r="EG9" s="87">
        <f t="shared" si="5"/>
        <v>0.9117647059</v>
      </c>
      <c r="EH9" s="87">
        <f t="shared" si="5"/>
        <v>0.9124087591</v>
      </c>
      <c r="EI9" s="87">
        <f t="shared" si="5"/>
        <v>0.9130434783</v>
      </c>
      <c r="EJ9" s="87">
        <f t="shared" si="5"/>
        <v>0.9136690647</v>
      </c>
      <c r="EK9" s="87">
        <f t="shared" si="5"/>
        <v>0.9142857143</v>
      </c>
      <c r="EL9" s="87">
        <f t="shared" si="5"/>
        <v>0.914893617</v>
      </c>
      <c r="EM9" s="87">
        <f t="shared" si="5"/>
        <v>0.9154929577</v>
      </c>
      <c r="EN9" s="87">
        <f t="shared" si="5"/>
        <v>0.9160839161</v>
      </c>
      <c r="EO9" s="87">
        <f t="shared" si="5"/>
        <v>0.9166666667</v>
      </c>
      <c r="EP9" s="87">
        <f t="shared" si="5"/>
        <v>0.9172413793</v>
      </c>
      <c r="EQ9" s="87">
        <f t="shared" si="5"/>
        <v>0.9178082192</v>
      </c>
      <c r="ER9" s="87">
        <f t="shared" si="5"/>
        <v>0.9183673469</v>
      </c>
      <c r="ES9" s="87">
        <f t="shared" si="5"/>
        <v>0.9189189189</v>
      </c>
      <c r="ET9" s="87">
        <f t="shared" si="5"/>
        <v>0.9194630872</v>
      </c>
      <c r="EU9" s="87">
        <f t="shared" si="5"/>
        <v>0.92</v>
      </c>
      <c r="EV9" s="87">
        <f t="shared" si="5"/>
        <v>0.9205298013</v>
      </c>
      <c r="EW9" s="87">
        <f t="shared" si="5"/>
        <v>0.9210526316</v>
      </c>
      <c r="EX9" s="87">
        <f t="shared" si="5"/>
        <v>0.9215686275</v>
      </c>
      <c r="EY9" s="87">
        <f t="shared" si="5"/>
        <v>0.9220779221</v>
      </c>
      <c r="EZ9" s="87">
        <f t="shared" si="5"/>
        <v>0.9225806452</v>
      </c>
      <c r="FA9" s="87">
        <f t="shared" si="5"/>
        <v>0.9230769231</v>
      </c>
      <c r="FB9" s="87">
        <f t="shared" si="5"/>
        <v>0.923566879</v>
      </c>
      <c r="FC9" s="87">
        <f t="shared" si="5"/>
        <v>0.9240506329</v>
      </c>
      <c r="FD9" s="87">
        <f t="shared" si="5"/>
        <v>0.9245283019</v>
      </c>
      <c r="FE9" s="87">
        <f t="shared" si="5"/>
        <v>0.925</v>
      </c>
      <c r="FF9" s="87">
        <f t="shared" si="5"/>
        <v>0.9254658385</v>
      </c>
      <c r="FG9" s="87">
        <f t="shared" si="5"/>
        <v>0.9259259259</v>
      </c>
      <c r="FH9" s="87">
        <f t="shared" si="5"/>
        <v>0.9263803681</v>
      </c>
      <c r="FI9" s="87">
        <f t="shared" si="5"/>
        <v>0.9268292683</v>
      </c>
      <c r="FJ9" s="87">
        <f t="shared" si="5"/>
        <v>0.9272727273</v>
      </c>
      <c r="FK9" s="87">
        <f t="shared" si="5"/>
        <v>0.9277108434</v>
      </c>
      <c r="FL9" s="87">
        <f t="shared" si="5"/>
        <v>0.9281437126</v>
      </c>
      <c r="FM9" s="87">
        <f t="shared" si="5"/>
        <v>0.9285714286</v>
      </c>
      <c r="FN9" s="87">
        <f t="shared" si="5"/>
        <v>0.9289940828</v>
      </c>
      <c r="FO9" s="87">
        <f t="shared" si="5"/>
        <v>0.9294117647</v>
      </c>
      <c r="FP9" s="87">
        <f t="shared" si="5"/>
        <v>0.9298245614</v>
      </c>
      <c r="FQ9" s="87">
        <f t="shared" si="5"/>
        <v>0.9302325581</v>
      </c>
      <c r="FR9" s="87">
        <f t="shared" si="5"/>
        <v>0.9306358382</v>
      </c>
      <c r="FS9" s="87">
        <f t="shared" si="5"/>
        <v>0.9310344828</v>
      </c>
      <c r="FT9" s="87">
        <f t="shared" si="5"/>
        <v>0.9314285714</v>
      </c>
      <c r="FU9" s="87">
        <f t="shared" si="5"/>
        <v>0.9318181818</v>
      </c>
      <c r="FV9" s="87">
        <f t="shared" si="5"/>
        <v>0.9322033898</v>
      </c>
      <c r="FW9" s="87">
        <f t="shared" si="5"/>
        <v>0.9325842697</v>
      </c>
      <c r="FX9" s="87">
        <f t="shared" si="5"/>
        <v>0.9329608939</v>
      </c>
      <c r="FY9" s="103">
        <v>0.99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  <col customWidth="1" min="3" max="3" width="30.14"/>
    <col customWidth="1" min="4" max="4" width="35.86"/>
    <col customWidth="1" min="5" max="5" width="29.29"/>
  </cols>
  <sheetData>
    <row r="1">
      <c r="A1" s="17"/>
      <c r="B1" s="104" t="s">
        <v>297</v>
      </c>
      <c r="C1" s="104"/>
      <c r="D1" s="104"/>
      <c r="E1" s="104"/>
      <c r="F1" s="104"/>
      <c r="G1" s="104"/>
      <c r="H1" s="105"/>
      <c r="I1" s="17"/>
      <c r="J1" s="17"/>
      <c r="K1" s="17"/>
      <c r="L1" s="17"/>
      <c r="M1" s="104" t="s">
        <v>298</v>
      </c>
      <c r="N1" s="104"/>
      <c r="O1" s="104"/>
      <c r="P1" s="104"/>
      <c r="Q1" s="106"/>
      <c r="R1" s="106"/>
    </row>
    <row r="2">
      <c r="A2" s="17"/>
      <c r="B2" s="104" t="s">
        <v>30</v>
      </c>
      <c r="C2" s="104" t="s">
        <v>299</v>
      </c>
      <c r="D2" s="104" t="s">
        <v>300</v>
      </c>
      <c r="E2" s="104" t="s">
        <v>301</v>
      </c>
      <c r="F2" s="104" t="s">
        <v>302</v>
      </c>
      <c r="G2" s="104" t="s">
        <v>303</v>
      </c>
      <c r="H2" s="105" t="s">
        <v>35</v>
      </c>
      <c r="I2" s="17"/>
      <c r="J2" s="17"/>
      <c r="K2" s="17"/>
      <c r="L2" s="17"/>
      <c r="M2" s="104" t="s">
        <v>30</v>
      </c>
      <c r="N2" s="104" t="s">
        <v>299</v>
      </c>
      <c r="O2" s="104" t="s">
        <v>302</v>
      </c>
      <c r="P2" s="104" t="s">
        <v>303</v>
      </c>
      <c r="Q2" s="106"/>
      <c r="R2" s="106"/>
    </row>
    <row r="3">
      <c r="A3" s="17"/>
      <c r="B3" s="105" t="s">
        <v>82</v>
      </c>
      <c r="C3" s="107">
        <v>109591.0</v>
      </c>
      <c r="D3" s="107">
        <v>4812.0</v>
      </c>
      <c r="E3" s="108">
        <v>0.044</v>
      </c>
      <c r="F3" s="107">
        <v>2138.0</v>
      </c>
      <c r="G3" s="109">
        <v>5.1269185E7</v>
      </c>
      <c r="H3" s="27" t="s">
        <v>304</v>
      </c>
      <c r="I3" s="17"/>
      <c r="J3" s="17"/>
      <c r="K3" s="17"/>
      <c r="L3" s="17"/>
      <c r="M3" s="105" t="s">
        <v>198</v>
      </c>
      <c r="N3" s="107">
        <v>8354.0</v>
      </c>
      <c r="O3" s="107">
        <v>4910.0</v>
      </c>
      <c r="P3" s="110">
        <v>1701575.0</v>
      </c>
      <c r="Q3" s="104" t="s">
        <v>305</v>
      </c>
      <c r="R3" s="27" t="s">
        <v>304</v>
      </c>
    </row>
    <row r="4">
      <c r="A4" s="17"/>
      <c r="B4" s="105" t="s">
        <v>85</v>
      </c>
      <c r="C4" s="107">
        <v>23345.0</v>
      </c>
      <c r="D4" s="107">
        <v>2036.0</v>
      </c>
      <c r="E4" s="108">
        <v>0.087</v>
      </c>
      <c r="F4" s="111">
        <v>386.0</v>
      </c>
      <c r="G4" s="109">
        <v>6.0461826E7</v>
      </c>
      <c r="H4" s="27" t="s">
        <v>304</v>
      </c>
      <c r="I4" s="17"/>
      <c r="J4" s="17"/>
      <c r="K4" s="17"/>
      <c r="L4" s="17"/>
      <c r="M4" s="105" t="s">
        <v>82</v>
      </c>
      <c r="N4" s="107">
        <v>210144.0</v>
      </c>
      <c r="O4" s="107">
        <v>4099.0</v>
      </c>
      <c r="P4" s="110">
        <v>5.1269185E7</v>
      </c>
      <c r="Q4" s="104" t="s">
        <v>305</v>
      </c>
      <c r="R4" s="27" t="s">
        <v>304</v>
      </c>
    </row>
    <row r="5">
      <c r="A5" s="17"/>
      <c r="B5" s="105" t="s">
        <v>214</v>
      </c>
      <c r="C5" s="107">
        <v>2120.0</v>
      </c>
      <c r="D5" s="111">
        <v>18.0</v>
      </c>
      <c r="E5" s="108">
        <v>0.008</v>
      </c>
      <c r="F5" s="111">
        <v>235.0</v>
      </c>
      <c r="G5" s="109">
        <v>9006398.0</v>
      </c>
      <c r="H5" s="27" t="s">
        <v>304</v>
      </c>
      <c r="I5" s="17"/>
      <c r="J5" s="17"/>
      <c r="K5" s="17"/>
      <c r="L5" s="17"/>
      <c r="M5" s="105" t="s">
        <v>85</v>
      </c>
      <c r="N5" s="107">
        <v>60761.0</v>
      </c>
      <c r="O5" s="107">
        <v>1005.0</v>
      </c>
      <c r="P5" s="110">
        <v>6.0461826E7</v>
      </c>
      <c r="Q5" s="104" t="s">
        <v>305</v>
      </c>
      <c r="R5" s="27" t="s">
        <v>304</v>
      </c>
    </row>
    <row r="6">
      <c r="A6" s="17"/>
      <c r="B6" s="105" t="s">
        <v>110</v>
      </c>
      <c r="C6" s="107">
        <v>1850.0</v>
      </c>
      <c r="D6" s="111">
        <v>30.0</v>
      </c>
      <c r="E6" s="108">
        <v>0.016</v>
      </c>
      <c r="F6" s="111">
        <v>214.0</v>
      </c>
      <c r="G6" s="109">
        <v>8654622.0</v>
      </c>
      <c r="H6" s="27" t="s">
        <v>304</v>
      </c>
      <c r="I6" s="17"/>
      <c r="J6" s="17"/>
      <c r="K6" s="17"/>
      <c r="L6" s="17"/>
      <c r="M6" s="105" t="s">
        <v>110</v>
      </c>
      <c r="N6" s="107">
        <v>5000.0</v>
      </c>
      <c r="O6" s="111">
        <v>578.0</v>
      </c>
      <c r="P6" s="110">
        <v>8654622.0</v>
      </c>
      <c r="Q6" s="104" t="s">
        <v>306</v>
      </c>
      <c r="R6" s="27" t="s">
        <v>307</v>
      </c>
    </row>
    <row r="7">
      <c r="A7" s="17"/>
      <c r="B7" s="105" t="s">
        <v>111</v>
      </c>
      <c r="C7" s="107">
        <v>13525.0</v>
      </c>
      <c r="D7" s="111">
        <v>40.0</v>
      </c>
      <c r="E7" s="108">
        <v>0.003</v>
      </c>
      <c r="F7" s="111">
        <v>199.0</v>
      </c>
      <c r="G7" s="109">
        <v>6.7886011E7</v>
      </c>
      <c r="H7" s="27" t="s">
        <v>304</v>
      </c>
      <c r="I7" s="17"/>
      <c r="J7" s="17"/>
      <c r="K7" s="17"/>
      <c r="L7" s="17"/>
      <c r="M7" s="105" t="s">
        <v>214</v>
      </c>
      <c r="N7" s="107">
        <v>5026.0</v>
      </c>
      <c r="O7" s="111">
        <v>558.0</v>
      </c>
      <c r="P7" s="110">
        <v>9006398.0</v>
      </c>
      <c r="Q7" s="104" t="s">
        <v>305</v>
      </c>
      <c r="R7" s="27" t="s">
        <v>304</v>
      </c>
    </row>
    <row r="8">
      <c r="A8" s="17"/>
      <c r="B8" s="105" t="s">
        <v>242</v>
      </c>
      <c r="C8" s="111">
        <v>130.0</v>
      </c>
      <c r="D8" s="111">
        <v>7.0</v>
      </c>
      <c r="E8" s="108">
        <v>0.054</v>
      </c>
      <c r="F8" s="111">
        <v>23.0</v>
      </c>
      <c r="G8" s="109">
        <v>5540720.0</v>
      </c>
      <c r="H8" s="27" t="s">
        <v>304</v>
      </c>
      <c r="I8" s="17"/>
      <c r="J8" s="17"/>
      <c r="K8" s="17"/>
      <c r="L8" s="17"/>
      <c r="M8" s="105" t="s">
        <v>111</v>
      </c>
      <c r="N8" s="107">
        <v>26261.0</v>
      </c>
      <c r="O8" s="111">
        <v>387.0</v>
      </c>
      <c r="P8" s="110">
        <v>6.7886011E7</v>
      </c>
      <c r="Q8" s="104" t="s">
        <v>305</v>
      </c>
      <c r="R8" s="27" t="s">
        <v>304</v>
      </c>
    </row>
    <row r="9">
      <c r="A9" s="17"/>
      <c r="B9" s="105" t="s">
        <v>308</v>
      </c>
      <c r="C9" s="111">
        <v>940.0</v>
      </c>
      <c r="D9" s="112">
        <v>0.0</v>
      </c>
      <c r="E9" s="108">
        <v>0.0</v>
      </c>
      <c r="F9" s="111">
        <v>11.0</v>
      </c>
      <c r="G9" s="109">
        <v>8.4339067E7</v>
      </c>
      <c r="H9" s="27" t="s">
        <v>304</v>
      </c>
      <c r="I9" s="17"/>
      <c r="J9" s="17"/>
      <c r="K9" s="17"/>
      <c r="L9" s="17"/>
      <c r="M9" s="105" t="s">
        <v>223</v>
      </c>
      <c r="N9" s="107">
        <v>3984.0</v>
      </c>
      <c r="O9" s="111">
        <v>344.0</v>
      </c>
      <c r="P9" s="110">
        <v>1.1589623E7</v>
      </c>
      <c r="Q9" s="104" t="s">
        <v>306</v>
      </c>
      <c r="R9" s="27" t="s">
        <v>309</v>
      </c>
    </row>
    <row r="10">
      <c r="A10" s="17"/>
      <c r="B10" s="105" t="s">
        <v>310</v>
      </c>
      <c r="C10" s="111">
        <v>472.0</v>
      </c>
      <c r="D10" s="111">
        <v>103.0</v>
      </c>
      <c r="E10" s="108">
        <v>0.218</v>
      </c>
      <c r="F10" s="111">
        <v>1.0</v>
      </c>
      <c r="G10" s="109">
        <v>3.31001651E8</v>
      </c>
      <c r="H10" s="27" t="s">
        <v>304</v>
      </c>
      <c r="I10" s="113" t="s">
        <v>311</v>
      </c>
      <c r="K10" s="17"/>
      <c r="L10" s="17"/>
      <c r="M10" s="105" t="s">
        <v>196</v>
      </c>
      <c r="N10" s="107">
        <v>8278.0</v>
      </c>
      <c r="O10" s="111">
        <v>325.0</v>
      </c>
      <c r="P10" s="110">
        <v>2.5499884E7</v>
      </c>
      <c r="Q10" s="104" t="s">
        <v>306</v>
      </c>
      <c r="R10" s="104" t="s">
        <v>312</v>
      </c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05" t="s">
        <v>185</v>
      </c>
      <c r="N11" s="107">
        <v>2386.0</v>
      </c>
      <c r="O11" s="111">
        <v>318.0</v>
      </c>
      <c r="P11" s="110">
        <v>7496981.0</v>
      </c>
      <c r="Q11" s="104" t="s">
        <v>305</v>
      </c>
      <c r="R11" s="27" t="s">
        <v>304</v>
      </c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05" t="s">
        <v>229</v>
      </c>
      <c r="N12" s="107">
        <v>2386.0</v>
      </c>
      <c r="O12" s="111">
        <v>276.0</v>
      </c>
      <c r="P12" s="110">
        <v>8655535.0</v>
      </c>
      <c r="Q12" s="104" t="s">
        <v>306</v>
      </c>
      <c r="R12" s="27" t="s">
        <v>313</v>
      </c>
    </row>
    <row r="13">
      <c r="A13" s="17"/>
      <c r="B13" s="104"/>
      <c r="F13" s="17"/>
      <c r="G13" s="17"/>
      <c r="H13" s="17"/>
      <c r="I13" s="17"/>
      <c r="J13" s="17"/>
      <c r="K13" s="17"/>
      <c r="L13" s="17"/>
      <c r="M13" s="105" t="s">
        <v>102</v>
      </c>
      <c r="N13" s="107">
        <v>11895.0</v>
      </c>
      <c r="O13" s="111">
        <v>182.0</v>
      </c>
      <c r="P13" s="110">
        <v>6.5273511E7</v>
      </c>
      <c r="Q13" s="104" t="s">
        <v>306</v>
      </c>
      <c r="R13" s="27" t="s">
        <v>314</v>
      </c>
    </row>
    <row r="14">
      <c r="A14" s="17"/>
      <c r="B14" s="17"/>
      <c r="C14" s="112"/>
      <c r="D14" s="112"/>
      <c r="E14" s="17"/>
      <c r="F14" s="17"/>
      <c r="G14" s="17"/>
      <c r="H14" s="17"/>
      <c r="I14" s="17"/>
      <c r="J14" s="17"/>
      <c r="K14" s="17"/>
      <c r="L14" s="17"/>
      <c r="M14" s="105" t="s">
        <v>242</v>
      </c>
      <c r="N14" s="111">
        <v>720.0</v>
      </c>
      <c r="O14" s="111">
        <v>130.0</v>
      </c>
      <c r="P14" s="110">
        <v>5540720.0</v>
      </c>
      <c r="Q14" s="104" t="s">
        <v>315</v>
      </c>
      <c r="R14" s="27" t="s">
        <v>304</v>
      </c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05" t="s">
        <v>200</v>
      </c>
      <c r="N15" s="107">
        <v>3132.0</v>
      </c>
      <c r="O15" s="111">
        <v>97.0</v>
      </c>
      <c r="P15" s="110">
        <v>3.2365999E7</v>
      </c>
      <c r="Q15" s="104" t="s">
        <v>315</v>
      </c>
      <c r="R15" s="27" t="s">
        <v>304</v>
      </c>
    </row>
    <row r="16">
      <c r="A16" s="114"/>
      <c r="B16" s="114"/>
      <c r="C16" s="114"/>
      <c r="D16" s="114"/>
      <c r="E16" s="114"/>
      <c r="F16" s="114"/>
      <c r="G16" s="17"/>
      <c r="H16" s="17"/>
      <c r="I16" s="17"/>
      <c r="J16" s="17"/>
      <c r="K16" s="17"/>
      <c r="L16" s="17"/>
      <c r="M16" s="105" t="s">
        <v>101</v>
      </c>
      <c r="N16" s="107">
        <v>9600.0</v>
      </c>
      <c r="O16" s="111">
        <v>76.0</v>
      </c>
      <c r="P16" s="110">
        <v>1.26476461E8</v>
      </c>
      <c r="Q16" s="104" t="s">
        <v>315</v>
      </c>
      <c r="R16" s="27" t="s">
        <v>304</v>
      </c>
    </row>
    <row r="17">
      <c r="A17" s="114"/>
      <c r="B17" s="114"/>
      <c r="C17" s="114"/>
      <c r="D17" s="114"/>
      <c r="E17" s="114"/>
      <c r="F17" s="114"/>
      <c r="G17" s="17"/>
      <c r="H17" s="17"/>
      <c r="I17" s="17"/>
      <c r="J17" s="17"/>
      <c r="K17" s="17"/>
      <c r="L17" s="17"/>
      <c r="M17" s="105" t="s">
        <v>206</v>
      </c>
      <c r="N17" s="111">
        <v>600.0</v>
      </c>
      <c r="O17" s="111">
        <v>35.0</v>
      </c>
      <c r="P17" s="110">
        <v>1.7134872E7</v>
      </c>
      <c r="Q17" s="104" t="s">
        <v>306</v>
      </c>
      <c r="R17" s="27" t="s">
        <v>316</v>
      </c>
    </row>
    <row r="18">
      <c r="A18" s="114"/>
      <c r="B18" s="114"/>
      <c r="C18" s="114"/>
      <c r="D18" s="114"/>
      <c r="E18" s="114"/>
      <c r="F18" s="114"/>
      <c r="G18" s="17"/>
      <c r="H18" s="17"/>
      <c r="I18" s="17"/>
      <c r="J18" s="17"/>
      <c r="K18" s="17"/>
      <c r="L18" s="17"/>
      <c r="M18" s="105" t="s">
        <v>317</v>
      </c>
      <c r="N18" s="107">
        <v>8554.0</v>
      </c>
      <c r="O18" s="111">
        <v>26.0</v>
      </c>
      <c r="P18" s="110">
        <v>3.31002651E8</v>
      </c>
      <c r="Q18" s="104" t="s">
        <v>315</v>
      </c>
      <c r="R18" s="27" t="s">
        <v>304</v>
      </c>
    </row>
    <row r="19">
      <c r="A19" s="114"/>
      <c r="B19" s="115" t="s">
        <v>30</v>
      </c>
      <c r="C19" s="116" t="s">
        <v>299</v>
      </c>
      <c r="D19" s="116" t="s">
        <v>318</v>
      </c>
      <c r="E19" s="116" t="s">
        <v>301</v>
      </c>
      <c r="F19" s="114"/>
      <c r="G19" s="17"/>
      <c r="H19" s="17"/>
      <c r="I19" s="17"/>
      <c r="J19" s="17"/>
      <c r="K19" s="17"/>
      <c r="L19" s="17"/>
      <c r="M19" s="105" t="s">
        <v>227</v>
      </c>
      <c r="N19" s="107">
        <v>2367.0</v>
      </c>
      <c r="O19" s="111">
        <v>24.0</v>
      </c>
      <c r="P19" s="110">
        <v>9.7338579E7</v>
      </c>
      <c r="Q19" s="104" t="s">
        <v>315</v>
      </c>
      <c r="R19" s="27" t="s">
        <v>304</v>
      </c>
    </row>
    <row r="20">
      <c r="A20" s="114"/>
      <c r="B20" s="117" t="s">
        <v>82</v>
      </c>
      <c r="C20" s="118">
        <v>109591.0</v>
      </c>
      <c r="D20" s="118">
        <v>2138.0</v>
      </c>
      <c r="E20" s="119">
        <v>0.044</v>
      </c>
      <c r="F20" s="114"/>
      <c r="G20" s="17"/>
      <c r="H20" s="17"/>
      <c r="I20" s="17"/>
      <c r="J20" s="17"/>
      <c r="K20" s="17"/>
      <c r="L20" s="17"/>
      <c r="M20" s="105" t="s">
        <v>308</v>
      </c>
      <c r="N20" s="111">
        <v>940.0</v>
      </c>
      <c r="O20" s="111">
        <v>11.0</v>
      </c>
      <c r="P20" s="110">
        <v>8.4339067E7</v>
      </c>
      <c r="Q20" s="104" t="s">
        <v>306</v>
      </c>
      <c r="R20" s="27" t="s">
        <v>319</v>
      </c>
    </row>
    <row r="21">
      <c r="A21" s="114"/>
      <c r="B21" s="117" t="s">
        <v>85</v>
      </c>
      <c r="C21" s="118">
        <v>23345.0</v>
      </c>
      <c r="D21" s="120">
        <v>386.0</v>
      </c>
      <c r="E21" s="119">
        <v>0.087</v>
      </c>
      <c r="F21" s="114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>
      <c r="A22" s="114"/>
      <c r="B22" s="117" t="s">
        <v>214</v>
      </c>
      <c r="C22" s="118">
        <v>2120.0</v>
      </c>
      <c r="D22" s="120">
        <v>235.0</v>
      </c>
      <c r="E22" s="119">
        <v>0.008</v>
      </c>
      <c r="F22" s="1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>
      <c r="A23" s="114"/>
      <c r="B23" s="117" t="s">
        <v>110</v>
      </c>
      <c r="C23" s="118">
        <v>1850.0</v>
      </c>
      <c r="D23" s="120">
        <v>214.0</v>
      </c>
      <c r="E23" s="119">
        <v>0.016</v>
      </c>
      <c r="F23" s="114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>
      <c r="A24" s="114"/>
      <c r="B24" s="117" t="s">
        <v>111</v>
      </c>
      <c r="C24" s="118">
        <v>13525.0</v>
      </c>
      <c r="D24" s="120">
        <v>199.0</v>
      </c>
      <c r="E24" s="119">
        <v>0.003</v>
      </c>
      <c r="F24" s="114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>
      <c r="A25" s="114"/>
      <c r="B25" s="117" t="s">
        <v>242</v>
      </c>
      <c r="C25" s="120">
        <v>130.0</v>
      </c>
      <c r="D25" s="120">
        <v>23.0</v>
      </c>
      <c r="E25" s="119">
        <v>0.054</v>
      </c>
      <c r="F25" s="114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>
      <c r="A26" s="114"/>
      <c r="B26" s="117" t="s">
        <v>308</v>
      </c>
      <c r="C26" s="120">
        <v>940.0</v>
      </c>
      <c r="D26" s="120">
        <v>11.0</v>
      </c>
      <c r="E26" s="119">
        <v>0.0</v>
      </c>
      <c r="F26" s="114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>
      <c r="A27" s="114"/>
      <c r="B27" s="117" t="s">
        <v>310</v>
      </c>
      <c r="C27" s="120">
        <v>472.0</v>
      </c>
      <c r="D27" s="120">
        <v>1.0</v>
      </c>
      <c r="E27" s="119">
        <v>0.218</v>
      </c>
      <c r="F27" s="114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>
      <c r="A28" s="114"/>
      <c r="B28" s="114"/>
      <c r="C28" s="114"/>
      <c r="D28" s="114"/>
      <c r="E28" s="114"/>
      <c r="F28" s="114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>
      <c r="A29" s="114"/>
      <c r="B29" s="121" t="s">
        <v>320</v>
      </c>
      <c r="C29" s="121" t="s">
        <v>321</v>
      </c>
      <c r="E29" s="114"/>
      <c r="F29" s="114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>
      <c r="A30" s="114"/>
      <c r="B30" s="122"/>
      <c r="C30" s="123" t="s">
        <v>322</v>
      </c>
      <c r="E30" s="114"/>
      <c r="F30" s="11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>
      <c r="A31" s="114"/>
      <c r="B31" s="114"/>
      <c r="C31" s="114"/>
      <c r="D31" s="114"/>
      <c r="E31" s="114"/>
      <c r="F31" s="114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>
      <c r="A32" s="114"/>
      <c r="B32" s="114"/>
      <c r="C32" s="114"/>
      <c r="D32" s="114"/>
      <c r="E32" s="114"/>
      <c r="F32" s="114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>
      <c r="A33" s="114"/>
      <c r="B33" s="114"/>
      <c r="C33" s="114"/>
      <c r="D33" s="114"/>
      <c r="E33" s="114"/>
      <c r="F33" s="114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>
      <c r="A34" s="114"/>
      <c r="B34" s="114"/>
      <c r="C34" s="114"/>
      <c r="D34" s="114"/>
      <c r="E34" s="114"/>
      <c r="F34" s="114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>
      <c r="A40" s="17"/>
      <c r="B40" s="124" t="s">
        <v>323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>
      <c r="A41" s="17"/>
      <c r="B41" s="125" t="s">
        <v>324</v>
      </c>
      <c r="C41" s="125" t="s">
        <v>325</v>
      </c>
      <c r="D41" s="125" t="s">
        <v>326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>
      <c r="A42" s="17"/>
      <c r="B42" s="126">
        <v>43848.0</v>
      </c>
      <c r="C42" s="127">
        <v>4.0</v>
      </c>
      <c r="D42" s="127">
        <v>0.0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>
      <c r="A43" s="17"/>
      <c r="B43" s="126">
        <v>43849.0</v>
      </c>
      <c r="C43" s="127">
        <v>0.0</v>
      </c>
      <c r="D43" s="127">
        <v>0.0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>
      <c r="A44" s="17"/>
      <c r="B44" s="126">
        <v>43850.0</v>
      </c>
      <c r="C44" s="127">
        <v>7.0</v>
      </c>
      <c r="D44" s="127">
        <v>0.0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>
      <c r="A45" s="17"/>
      <c r="B45" s="126">
        <v>43851.0</v>
      </c>
      <c r="C45" s="127">
        <v>7.0</v>
      </c>
      <c r="D45" s="127">
        <v>0.0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>
      <c r="A46" s="17"/>
      <c r="B46" s="126">
        <v>43852.0</v>
      </c>
      <c r="C46" s="127">
        <v>17.0</v>
      </c>
      <c r="D46" s="127">
        <v>0.0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>
      <c r="A47" s="17"/>
      <c r="B47" s="126">
        <v>43853.0</v>
      </c>
      <c r="C47" s="127">
        <v>58.0</v>
      </c>
      <c r="D47" s="127">
        <v>0.0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>
      <c r="A48" s="17"/>
      <c r="B48" s="126">
        <v>43854.0</v>
      </c>
      <c r="C48" s="127">
        <v>79.0</v>
      </c>
      <c r="D48" s="127">
        <v>0.0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>
      <c r="A49" s="17"/>
      <c r="B49" s="126">
        <v>43855.0</v>
      </c>
      <c r="C49" s="127">
        <v>160.0</v>
      </c>
      <c r="D49" s="127">
        <v>0.0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>
      <c r="A50" s="17"/>
      <c r="B50" s="126">
        <v>43856.0</v>
      </c>
      <c r="C50" s="127">
        <v>86.0</v>
      </c>
      <c r="D50" s="127">
        <v>0.0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>
      <c r="A51" s="17"/>
      <c r="B51" s="126">
        <v>43857.0</v>
      </c>
      <c r="C51" s="127">
        <v>154.0</v>
      </c>
      <c r="D51" s="127">
        <v>0.0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>
      <c r="A52" s="17"/>
      <c r="B52" s="126">
        <v>43858.0</v>
      </c>
      <c r="C52" s="127">
        <v>84.0</v>
      </c>
      <c r="D52" s="127">
        <v>0.0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>
      <c r="A53" s="17"/>
      <c r="B53" s="126">
        <v>43859.0</v>
      </c>
      <c r="C53" s="127">
        <v>404.0</v>
      </c>
      <c r="D53" s="127">
        <v>0.0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>
      <c r="A54" s="17"/>
      <c r="B54" s="126">
        <v>43860.0</v>
      </c>
      <c r="C54" s="127">
        <v>175.0</v>
      </c>
      <c r="D54" s="127">
        <v>0.0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>
      <c r="A55" s="17"/>
      <c r="B55" s="126">
        <v>43861.0</v>
      </c>
      <c r="C55" s="127">
        <v>114.0</v>
      </c>
      <c r="D55" s="127">
        <v>0.0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>
      <c r="A56" s="17"/>
      <c r="B56" s="126">
        <v>43862.0</v>
      </c>
      <c r="C56" s="127">
        <v>47.0</v>
      </c>
      <c r="D56" s="127">
        <v>0.0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>
      <c r="A57" s="17"/>
      <c r="B57" s="126">
        <v>43863.0</v>
      </c>
      <c r="C57" s="127">
        <v>53.0</v>
      </c>
      <c r="D57" s="127">
        <v>0.0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>
      <c r="A58" s="17"/>
      <c r="B58" s="126">
        <v>43864.0</v>
      </c>
      <c r="C58" s="127">
        <v>96.0</v>
      </c>
      <c r="D58" s="127">
        <v>0.0</v>
      </c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>
      <c r="A59" s="17"/>
      <c r="B59" s="126">
        <v>43865.0</v>
      </c>
      <c r="C59" s="127">
        <v>72.0</v>
      </c>
      <c r="D59" s="127">
        <v>0.0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>
      <c r="A60" s="17"/>
      <c r="B60" s="126">
        <v>43866.0</v>
      </c>
      <c r="C60" s="127">
        <v>86.0</v>
      </c>
      <c r="D60" s="127">
        <v>0.0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>
      <c r="A61" s="17"/>
      <c r="B61" s="126">
        <v>43867.0</v>
      </c>
      <c r="C61" s="127">
        <v>62.0</v>
      </c>
      <c r="D61" s="127">
        <v>1.0</v>
      </c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>
      <c r="A62" s="17"/>
      <c r="B62" s="126">
        <v>43868.0</v>
      </c>
      <c r="C62" s="127">
        <v>83.0</v>
      </c>
      <c r="D62" s="127">
        <v>0.0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>
      <c r="A63" s="17"/>
      <c r="B63" s="126">
        <v>43869.0</v>
      </c>
      <c r="C63" s="127">
        <v>37.0</v>
      </c>
      <c r="D63" s="127">
        <v>0.0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>
      <c r="A64" s="17"/>
      <c r="B64" s="126">
        <v>43870.0</v>
      </c>
      <c r="C64" s="127">
        <v>45.0</v>
      </c>
      <c r="D64" s="127">
        <v>2.0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>
      <c r="A65" s="17"/>
      <c r="B65" s="126">
        <v>43871.0</v>
      </c>
      <c r="C65" s="127">
        <v>69.0</v>
      </c>
      <c r="D65" s="127">
        <v>0.0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>
      <c r="A66" s="17"/>
      <c r="B66" s="126">
        <v>43872.0</v>
      </c>
      <c r="C66" s="127">
        <v>50.0</v>
      </c>
      <c r="D66" s="127">
        <v>0.0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>
      <c r="A67" s="17"/>
      <c r="B67" s="126">
        <v>43873.0</v>
      </c>
      <c r="C67" s="127">
        <v>36.0</v>
      </c>
      <c r="D67" s="127">
        <v>0.0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>
      <c r="A68" s="17"/>
      <c r="B68" s="126">
        <v>43874.0</v>
      </c>
      <c r="C68" s="127">
        <v>39.0</v>
      </c>
      <c r="D68" s="127">
        <v>0.0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>
      <c r="A69" s="17"/>
      <c r="B69" s="126">
        <v>43875.0</v>
      </c>
      <c r="C69" s="127">
        <v>39.0</v>
      </c>
      <c r="D69" s="127">
        <v>4.0</v>
      </c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>
      <c r="A70" s="17"/>
      <c r="B70" s="126">
        <v>43876.0</v>
      </c>
      <c r="C70" s="127">
        <v>11.0</v>
      </c>
      <c r="D70" s="127">
        <v>2.0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>
      <c r="A71" s="17"/>
      <c r="B71" s="126">
        <v>43877.0</v>
      </c>
      <c r="C71" s="127">
        <v>12.0</v>
      </c>
      <c r="D71" s="127">
        <v>0.0</v>
      </c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>
      <c r="A72" s="17"/>
      <c r="B72" s="126">
        <v>43878.0</v>
      </c>
      <c r="C72" s="127">
        <v>62.0</v>
      </c>
      <c r="D72" s="127">
        <v>26.0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>
      <c r="A73" s="17"/>
      <c r="B73" s="126">
        <v>43879.0</v>
      </c>
      <c r="C73" s="127">
        <v>65.0</v>
      </c>
      <c r="D73" s="127">
        <v>2.0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>
      <c r="A74" s="17"/>
      <c r="B74" s="126">
        <v>43880.0</v>
      </c>
      <c r="C74" s="127">
        <v>54.0</v>
      </c>
      <c r="D74" s="127">
        <v>3.0</v>
      </c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>
      <c r="A75" s="17"/>
      <c r="B75" s="126">
        <v>43881.0</v>
      </c>
      <c r="C75" s="127">
        <v>226.0</v>
      </c>
      <c r="D75" s="127">
        <v>0.0</v>
      </c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>
      <c r="A76" s="17"/>
      <c r="B76" s="126">
        <v>43882.0</v>
      </c>
      <c r="C76" s="127">
        <v>290.0</v>
      </c>
      <c r="D76" s="127">
        <v>0.0</v>
      </c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>
      <c r="A77" s="17"/>
      <c r="B77" s="126">
        <v>43883.0</v>
      </c>
      <c r="C77" s="127">
        <v>23.0</v>
      </c>
      <c r="D77" s="127">
        <v>2.0</v>
      </c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>
      <c r="A78" s="17"/>
      <c r="B78" s="126">
        <v>43884.0</v>
      </c>
      <c r="C78" s="127">
        <v>46.0</v>
      </c>
      <c r="D78" s="127">
        <v>1.0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>
      <c r="A79" s="17"/>
      <c r="B79" s="126">
        <v>43885.0</v>
      </c>
      <c r="C79" s="127">
        <v>46.0</v>
      </c>
      <c r="D79" s="127">
        <v>12.0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>
      <c r="A80" s="17"/>
      <c r="B80" s="126">
        <v>43886.0</v>
      </c>
      <c r="C80" s="127">
        <v>109.0</v>
      </c>
      <c r="D80" s="127">
        <v>11.0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>
      <c r="A81" s="17"/>
      <c r="B81" s="126">
        <v>43887.0</v>
      </c>
      <c r="C81" s="127">
        <v>63.0</v>
      </c>
      <c r="D81" s="127">
        <v>22.0</v>
      </c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>
      <c r="A82" s="17"/>
      <c r="B82" s="126">
        <v>43888.0</v>
      </c>
      <c r="C82" s="127">
        <v>104.0</v>
      </c>
      <c r="D82" s="127">
        <v>106.0</v>
      </c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>
      <c r="A83" s="17"/>
      <c r="B83" s="126">
        <v>43889.0</v>
      </c>
      <c r="C83" s="127">
        <v>88.0</v>
      </c>
      <c r="D83" s="127">
        <v>140.0</v>
      </c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>
      <c r="A84" s="17"/>
      <c r="B84" s="126">
        <v>43890.0</v>
      </c>
      <c r="C84" s="127">
        <v>84.0</v>
      </c>
      <c r="D84" s="127">
        <v>232.0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>
      <c r="A85" s="17"/>
      <c r="B85" s="126">
        <v>43891.0</v>
      </c>
      <c r="C85" s="127">
        <v>70.0</v>
      </c>
      <c r="D85" s="127">
        <v>184.0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>
      <c r="A86" s="17"/>
      <c r="B86" s="126">
        <v>43892.0</v>
      </c>
      <c r="C86" s="127">
        <v>105.0</v>
      </c>
      <c r="D86" s="127">
        <v>405.0</v>
      </c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>
      <c r="A87" s="17"/>
      <c r="B87" s="126">
        <v>43893.0</v>
      </c>
      <c r="C87" s="127">
        <v>34.0</v>
      </c>
      <c r="D87" s="127">
        <v>585.0</v>
      </c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>
      <c r="A88" s="17"/>
      <c r="B88" s="126">
        <v>43894.0</v>
      </c>
      <c r="C88" s="127">
        <v>27.0</v>
      </c>
      <c r="D88" s="127">
        <v>758.0</v>
      </c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>
      <c r="A89" s="17"/>
      <c r="B89" s="126">
        <v>43895.0</v>
      </c>
      <c r="C89" s="127">
        <v>6.0</v>
      </c>
      <c r="D89" s="127">
        <v>750.0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>
      <c r="A90" s="17"/>
      <c r="B90" s="126">
        <v>43896.0</v>
      </c>
      <c r="C90" s="127">
        <v>10.0</v>
      </c>
      <c r="D90" s="127">
        <v>800.0</v>
      </c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>
      <c r="A91" s="17"/>
      <c r="B91" s="126">
        <v>43897.0</v>
      </c>
      <c r="C91" s="127">
        <v>0.0</v>
      </c>
      <c r="D91" s="127">
        <v>525.0</v>
      </c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>
      <c r="A92" s="17"/>
      <c r="B92" s="126">
        <v>43898.0</v>
      </c>
      <c r="C92" s="127">
        <v>0.0</v>
      </c>
      <c r="D92" s="127">
        <v>261.0</v>
      </c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>
      <c r="A93" s="17"/>
      <c r="B93" s="126">
        <v>43899.0</v>
      </c>
      <c r="C93" s="127">
        <v>0.0</v>
      </c>
      <c r="D93" s="127">
        <v>22.0</v>
      </c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>
      <c r="A95" s="17"/>
      <c r="B95" s="17"/>
      <c r="C95" s="113" t="s">
        <v>35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</sheetData>
  <mergeCells count="5">
    <mergeCell ref="I10:J10"/>
    <mergeCell ref="B13:E13"/>
    <mergeCell ref="C29:D29"/>
    <mergeCell ref="C30:D30"/>
    <mergeCell ref="D41:E41"/>
  </mergeCells>
  <hyperlinks>
    <hyperlink r:id="rId1" ref="G3"/>
    <hyperlink r:id="rId2" ref="H3"/>
    <hyperlink r:id="rId3" ref="R3"/>
    <hyperlink r:id="rId4" ref="G4"/>
    <hyperlink r:id="rId5" ref="H4"/>
    <hyperlink r:id="rId6" ref="R4"/>
    <hyperlink r:id="rId7" ref="G5"/>
    <hyperlink r:id="rId8" ref="H5"/>
    <hyperlink r:id="rId9" ref="R5"/>
    <hyperlink r:id="rId10" ref="G6"/>
    <hyperlink r:id="rId11" location="1463778455" ref="H6"/>
    <hyperlink r:id="rId12" ref="R6"/>
    <hyperlink r:id="rId13" ref="G7"/>
    <hyperlink r:id="rId14" ref="H7"/>
    <hyperlink r:id="rId15" ref="R7"/>
    <hyperlink r:id="rId16" ref="G8"/>
    <hyperlink r:id="rId17" ref="H8"/>
    <hyperlink r:id="rId18" ref="R8"/>
    <hyperlink r:id="rId19" ref="G9"/>
    <hyperlink r:id="rId20" ref="H9"/>
    <hyperlink r:id="rId21" ref="R9"/>
    <hyperlink r:id="rId22" ref="G10"/>
    <hyperlink r:id="rId23" ref="H10"/>
    <hyperlink r:id="rId24" ref="R11"/>
    <hyperlink r:id="rId25" ref="R12"/>
    <hyperlink r:id="rId26" ref="R13"/>
    <hyperlink r:id="rId27" ref="R14"/>
    <hyperlink r:id="rId28" ref="R15"/>
    <hyperlink r:id="rId29" ref="R16"/>
    <hyperlink r:id="rId30" ref="R17"/>
    <hyperlink r:id="rId31" ref="R18"/>
    <hyperlink r:id="rId32" ref="R19"/>
    <hyperlink r:id="rId33" ref="R20"/>
    <hyperlink r:id="rId34" ref="C30"/>
  </hyperlinks>
  <drawing r:id="rId35"/>
</worksheet>
</file>