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ded\workspace\WFB\WFBWCSWorkspaces\src\python\regression\WCS-LearningProgress-master\data\"/>
    </mc:Choice>
  </mc:AlternateContent>
  <xr:revisionPtr revIDLastSave="0" documentId="8_{8EF9538B-237A-477D-8005-E81AE99B40FD}" xr6:coauthVersionLast="40" xr6:coauthVersionMax="40" xr10:uidLastSave="{00000000-0000-0000-0000-000000000000}"/>
  <bookViews>
    <workbookView xWindow="0" yWindow="0" windowWidth="20160" windowHeight="8076" xr2:uid="{00000000-000D-0000-FFFF-FFFF00000000}"/>
  </bookViews>
  <sheets>
    <sheet name="WCS Mapping" sheetId="1" r:id="rId1"/>
    <sheet name="Summary" sheetId="2" r:id="rId2"/>
    <sheet name="Chit-chat metrics" sheetId="3" state="hidden" r:id="rId3"/>
  </sheets>
  <definedNames>
    <definedName name="_xlnm._FilterDatabase" localSheetId="0" hidden="1">'WCS Mapping'!$A:$AC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2" i="3"/>
  <c r="D2" i="3" s="1"/>
  <c r="B1" i="3"/>
  <c r="B16" i="2"/>
  <c r="B15" i="2"/>
  <c r="B14" i="2"/>
  <c r="B13" i="2"/>
  <c r="B10" i="2"/>
  <c r="B9" i="2"/>
  <c r="B8" i="2"/>
  <c r="C8" i="2" s="1"/>
  <c r="B7" i="2"/>
  <c r="B4" i="2"/>
  <c r="C4" i="2" s="1"/>
  <c r="B3" i="2"/>
  <c r="C3" i="2" s="1"/>
  <c r="B2" i="2"/>
  <c r="C2" i="2" s="1"/>
  <c r="C10" i="2" l="1"/>
  <c r="C16" i="2"/>
  <c r="C7" i="2"/>
  <c r="C13" i="2"/>
  <c r="C18" i="2" s="1"/>
  <c r="C14" i="2"/>
  <c r="D4" i="3"/>
  <c r="C9" i="2"/>
  <c r="C15" i="2"/>
  <c r="C4" i="3"/>
  <c r="C17" i="2" l="1"/>
  <c r="C19" i="2" s="1"/>
</calcChain>
</file>

<file path=xl/sharedStrings.xml><?xml version="1.0" encoding="utf-8"?>
<sst xmlns="http://schemas.openxmlformats.org/spreadsheetml/2006/main" count="55" uniqueCount="47">
  <si>
    <t>Question Text</t>
  </si>
  <si>
    <t>Reference</t>
  </si>
  <si>
    <t>Status</t>
  </si>
  <si>
    <t>Scope</t>
  </si>
  <si>
    <t>Expected Intent</t>
  </si>
  <si>
    <t>Entity Name</t>
  </si>
  <si>
    <t>Entity Value</t>
  </si>
  <si>
    <t>Intent 1</t>
  </si>
  <si>
    <t>Confidence 1</t>
  </si>
  <si>
    <t>Intent 2</t>
  </si>
  <si>
    <t>Confidence 2</t>
  </si>
  <si>
    <t>Intent 3</t>
  </si>
  <si>
    <t>Confidence 3</t>
  </si>
  <si>
    <t>Intent 4</t>
  </si>
  <si>
    <t>Confidence 4</t>
  </si>
  <si>
    <t>Intent 5</t>
  </si>
  <si>
    <t>Confidence 5</t>
  </si>
  <si>
    <t>Entities Found</t>
  </si>
  <si>
    <t>Expected Entity Matched</t>
  </si>
  <si>
    <t>Top Result</t>
  </si>
  <si>
    <t>Top 5</t>
  </si>
  <si>
    <t>Confusion</t>
  </si>
  <si>
    <t>Recommendation</t>
  </si>
  <si>
    <t>Recommended Intent</t>
  </si>
  <si>
    <t>Total</t>
  </si>
  <si>
    <t>Percent</t>
  </si>
  <si>
    <t>Rows tested</t>
  </si>
  <si>
    <t>Expected Answer in Top Result</t>
  </si>
  <si>
    <t>Expected Answer in Top 5</t>
  </si>
  <si>
    <t>1 - Extreme</t>
  </si>
  <si>
    <t>2 - High</t>
  </si>
  <si>
    <t>3 - Med</t>
  </si>
  <si>
    <t>4 - Low</t>
  </si>
  <si>
    <t>True Positives</t>
  </si>
  <si>
    <t>True Negatives</t>
  </si>
  <si>
    <t>False Positives</t>
  </si>
  <si>
    <t>False Negatives</t>
  </si>
  <si>
    <t>Accuracy (Precision)</t>
  </si>
  <si>
    <t>Coverage (Recall)</t>
  </si>
  <si>
    <t>F1 Score (Harmonic Mean)</t>
  </si>
  <si>
    <t>Number over threshold:</t>
  </si>
  <si>
    <t>Update thresholds manually</t>
  </si>
  <si>
    <t>upper threshold: 0.8</t>
  </si>
  <si>
    <t>Number between thresholds:</t>
  </si>
  <si>
    <t>lower threshold: 0.4</t>
  </si>
  <si>
    <t>total incorrect</t>
  </si>
  <si>
    <t>** column H in NLC Mapping needs to be converted to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</si>
</sst>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1" applyFont="1" applyAlignment="1">
      <alignment wrapText="1"/>
    </xf>
    <xf numFmtId="0" fontId="3" fillId="2" borderId="1" xfId="2" applyFont="1" applyFill="1" applyBorder="1"/>
    <xf numFmtId="0" fontId="4" fillId="0" borderId="0" xfId="2" applyFont="1"/>
    <xf numFmtId="10" fontId="4" fillId="0" borderId="0" xfId="2" applyNumberFormat="1" applyFont="1"/>
    <xf numFmtId="0" fontId="3" fillId="0" borderId="0" xfId="2" applyFont="1"/>
    <xf numFmtId="10" fontId="3" fillId="0" borderId="0" xfId="2" applyNumberFormat="1" applyFont="1"/>
    <xf numFmtId="0" fontId="0" fillId="0" borderId="0" xfId="2" applyFont="1" applyAlignment="1">
      <alignment wrapText="1"/>
    </xf>
    <xf numFmtId="10" fontId="0" fillId="0" borderId="0" xfId="1" applyNumberFormat="1" applyFont="1"/>
    <xf numFmtId="0" fontId="0" fillId="0" borderId="0" xfId="8" applyFont="1"/>
    <xf numFmtId="0" fontId="1" fillId="0" borderId="0" xfId="0" applyFont="1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wrapText="1"/>
    </xf>
    <xf numFmtId="0" fontId="1" fillId="0" borderId="0" xfId="8"/>
    <xf numFmtId="0" fontId="1" fillId="0" borderId="0" xfId="0" applyFont="1" applyAlignment="1">
      <alignment vertical="top"/>
    </xf>
    <xf numFmtId="0" fontId="1" fillId="3" borderId="0" xfId="1" applyFill="1" applyAlignment="1">
      <alignment vertical="top"/>
    </xf>
    <xf numFmtId="0" fontId="1" fillId="0" borderId="0" xfId="1" applyAlignment="1">
      <alignment vertical="top"/>
    </xf>
    <xf numFmtId="0" fontId="0" fillId="0" borderId="0" xfId="1" applyFont="1" applyAlignment="1">
      <alignment vertical="top"/>
    </xf>
    <xf numFmtId="0" fontId="2" fillId="0" borderId="0" xfId="8" applyFont="1"/>
    <xf numFmtId="10" fontId="0" fillId="0" borderId="0" xfId="17" applyNumberFormat="1" applyFont="1"/>
    <xf numFmtId="0" fontId="0" fillId="0" borderId="0" xfId="0"/>
    <xf numFmtId="0" fontId="0" fillId="0" borderId="0" xfId="1" applyFont="1"/>
    <xf numFmtId="0" fontId="2" fillId="0" borderId="0" xfId="1" applyFont="1"/>
    <xf numFmtId="10" fontId="2" fillId="0" borderId="0" xfId="17" applyNumberFormat="1" applyFont="1"/>
    <xf numFmtId="0" fontId="1" fillId="4" borderId="0" xfId="1" applyFill="1" applyAlignment="1">
      <alignment vertical="top"/>
    </xf>
    <xf numFmtId="164" fontId="2" fillId="0" borderId="0" xfId="8" applyNumberFormat="1" applyFont="1"/>
  </cellXfs>
  <cellStyles count="18">
    <cellStyle name="Followed Hyperlink" xfId="16" builtinId="9" hidden="1"/>
    <cellStyle name="Hyperlink" xfId="3" builtinId="8" hidden="1"/>
    <cellStyle name="Normal" xfId="0" builtinId="0"/>
    <cellStyle name="Normal 10" xfId="6" xr:uid="{00000000-0005-0000-0000-000006000000}"/>
    <cellStyle name="Normal 11" xfId="5" xr:uid="{00000000-0005-0000-0000-000005000000}"/>
    <cellStyle name="Normal 12" xfId="8" xr:uid="{00000000-0005-0000-0000-000008000000}"/>
    <cellStyle name="Normal 13" xfId="7" xr:uid="{00000000-0005-0000-0000-000007000000}"/>
    <cellStyle name="Normal 14" xfId="10" xr:uid="{00000000-0005-0000-0000-00000A000000}"/>
    <cellStyle name="Normal 15" xfId="9" xr:uid="{00000000-0005-0000-0000-000009000000}"/>
    <cellStyle name="Normal 2" xfId="1" xr:uid="{00000000-0005-0000-0000-000001000000}"/>
    <cellStyle name="Normal 3" xfId="4" xr:uid="{00000000-0005-0000-0000-000004000000}"/>
    <cellStyle name="Normal 4" xfId="15" xr:uid="{00000000-0005-0000-0000-00000F000000}"/>
    <cellStyle name="Normal 5" xfId="14" xr:uid="{00000000-0005-0000-0000-00000E000000}"/>
    <cellStyle name="Normal 6" xfId="12" xr:uid="{00000000-0005-0000-0000-00000C000000}"/>
    <cellStyle name="Normal 7" xfId="11" xr:uid="{00000000-0005-0000-0000-00000B000000}"/>
    <cellStyle name="Normal 8" xfId="2" xr:uid="{00000000-0005-0000-0000-000002000000}"/>
    <cellStyle name="Normal 9" xfId="13" xr:uid="{00000000-0005-0000-0000-00000D000000}"/>
    <cellStyle name="Percent" xfId="1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"/>
  <sheetViews>
    <sheetView tabSelected="1" zoomScaleNormal="100" zoomScalePageLayoutView="12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1" style="13" customWidth="1"/>
    <col min="2" max="2" width="10.44140625" style="12" customWidth="1"/>
    <col min="3" max="3" width="8.109375" style="12" bestFit="1" customWidth="1"/>
    <col min="4" max="4" width="10.77734375" style="12" customWidth="1"/>
    <col min="5" max="5" width="22.109375" style="13" bestFit="1" customWidth="1"/>
    <col min="6" max="8" width="19" style="12" customWidth="1"/>
    <col min="9" max="9" width="13.88671875" style="12" bestFit="1" customWidth="1"/>
    <col min="10" max="10" width="9.5546875" style="12" bestFit="1" customWidth="1"/>
    <col min="11" max="11" width="14.33203125" style="12" customWidth="1"/>
    <col min="12" max="13" width="13.88671875" style="12" bestFit="1" customWidth="1"/>
    <col min="14" max="14" width="12.21875" style="12" bestFit="1" customWidth="1"/>
    <col min="15" max="15" width="13.88671875" style="12" bestFit="1" customWidth="1"/>
    <col min="16" max="16" width="17.88671875" style="12" customWidth="1"/>
    <col min="17" max="17" width="13.5546875" style="12" customWidth="1"/>
    <col min="18" max="18" width="11.44140625" style="12" bestFit="1" customWidth="1"/>
    <col min="19" max="19" width="10.6640625" style="12" bestFit="1" customWidth="1"/>
    <col min="20" max="20" width="13.88671875" style="12" customWidth="1"/>
    <col min="21" max="21" width="12.44140625" style="12" bestFit="1" customWidth="1"/>
    <col min="22" max="22" width="11.44140625" style="12" bestFit="1" customWidth="1"/>
    <col min="23" max="23" width="17.77734375" style="12" bestFit="1" customWidth="1"/>
    <col min="24" max="24" width="22.44140625" style="14" customWidth="1"/>
    <col min="25" max="25" width="26.77734375" style="11" customWidth="1"/>
    <col min="26" max="26" width="15.6640625" style="12" bestFit="1" customWidth="1"/>
    <col min="27" max="27" width="10.21875" style="12" customWidth="1"/>
    <col min="28" max="28" width="10.33203125" style="12" customWidth="1"/>
    <col min="29" max="29" width="21" style="12" bestFit="1" customWidth="1"/>
    <col min="30" max="30" width="27.33203125" style="10" customWidth="1"/>
    <col min="31" max="31" width="24.109375" style="10" customWidth="1"/>
    <col min="32" max="32" width="7.77734375" style="12" customWidth="1"/>
    <col min="33" max="45" width="10.77734375" style="12" customWidth="1"/>
    <col min="46" max="58" width="9.109375" style="12" customWidth="1"/>
    <col min="59" max="16384" width="9.109375" style="12"/>
  </cols>
  <sheetData>
    <row r="1" spans="1:30" s="1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Z1" s="15"/>
      <c r="AD1" s="18"/>
    </row>
  </sheetData>
  <autoFilter ref="A1:W1048337" xr:uid="{00000000-0009-0000-0000-000000000000}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30" zoomScaleNormal="130" zoomScalePageLayoutView="90" workbookViewId="0">
      <selection activeCell="B20" sqref="B20"/>
    </sheetView>
  </sheetViews>
  <sheetFormatPr defaultColWidth="11.5546875" defaultRowHeight="14.4" x14ac:dyDescent="0.3"/>
  <cols>
    <col min="1" max="1" width="28.6640625" style="22" bestFit="1" customWidth="1"/>
    <col min="2" max="2" width="10.21875" style="22" customWidth="1"/>
    <col min="3" max="3" width="10.77734375" style="9" customWidth="1"/>
    <col min="4" max="4" width="26.44140625" style="22" customWidth="1"/>
    <col min="5" max="10" width="11.44140625" style="21" customWidth="1"/>
  </cols>
  <sheetData>
    <row r="1" spans="1:5" x14ac:dyDescent="0.3">
      <c r="B1" s="23" t="s">
        <v>24</v>
      </c>
      <c r="C1" s="19" t="s">
        <v>25</v>
      </c>
    </row>
    <row r="2" spans="1:5" x14ac:dyDescent="0.3">
      <c r="A2" s="23" t="s">
        <v>26</v>
      </c>
      <c r="B2" s="22">
        <f>COUNTA('WCS Mapping'!A:A)-1</f>
        <v>0</v>
      </c>
      <c r="C2" s="20" t="e">
        <f>B2/$B$2</f>
        <v>#DIV/0!</v>
      </c>
    </row>
    <row r="3" spans="1:5" ht="16.05" customHeight="1" x14ac:dyDescent="0.3">
      <c r="A3" s="23" t="s">
        <v>27</v>
      </c>
      <c r="B3" s="22">
        <f>SUMPRODUCT(--('WCS Mapping'!T:T="True Positive"))</f>
        <v>0</v>
      </c>
      <c r="C3" s="20" t="e">
        <f>B3/$B$2</f>
        <v>#DIV/0!</v>
      </c>
      <c r="E3" s="8"/>
    </row>
    <row r="4" spans="1:5" x14ac:dyDescent="0.3">
      <c r="A4" s="23" t="s">
        <v>28</v>
      </c>
      <c r="B4" s="22">
        <f>SUMPRODUCT(--('WCS Mapping'!U:U="TRUE"))+SUMPRODUCT(--('WCS Mapping'!U:U=TRUE))</f>
        <v>0</v>
      </c>
      <c r="C4" s="20" t="e">
        <f>B4/$B$2</f>
        <v>#DIV/0!</v>
      </c>
      <c r="D4" s="1"/>
      <c r="E4" s="8"/>
    </row>
    <row r="6" spans="1:5" x14ac:dyDescent="0.3">
      <c r="A6" s="23" t="s">
        <v>21</v>
      </c>
      <c r="B6" s="23" t="s">
        <v>24</v>
      </c>
      <c r="C6" s="19" t="s">
        <v>25</v>
      </c>
    </row>
    <row r="7" spans="1:5" x14ac:dyDescent="0.3">
      <c r="A7" s="22" t="s">
        <v>29</v>
      </c>
      <c r="B7" s="22">
        <f>SUMPRODUCT(--('WCS Mapping'!V:V="Extreme"))</f>
        <v>0</v>
      </c>
      <c r="C7" s="20" t="e">
        <f>B7/$B$2</f>
        <v>#DIV/0!</v>
      </c>
    </row>
    <row r="8" spans="1:5" x14ac:dyDescent="0.3">
      <c r="A8" s="22" t="s">
        <v>30</v>
      </c>
      <c r="B8" s="22">
        <f>SUMPRODUCT(--('WCS Mapping'!V:V="High"))</f>
        <v>0</v>
      </c>
      <c r="C8" s="20" t="e">
        <f>B8/$B$2</f>
        <v>#DIV/0!</v>
      </c>
    </row>
    <row r="9" spans="1:5" x14ac:dyDescent="0.3">
      <c r="A9" s="22" t="s">
        <v>31</v>
      </c>
      <c r="B9" s="22">
        <f>SUMPRODUCT(--('WCS Mapping'!V:V="Med"))</f>
        <v>0</v>
      </c>
      <c r="C9" s="20" t="e">
        <f>B9/$B$2</f>
        <v>#DIV/0!</v>
      </c>
    </row>
    <row r="10" spans="1:5" x14ac:dyDescent="0.3">
      <c r="A10" s="22" t="s">
        <v>32</v>
      </c>
      <c r="B10" s="22">
        <f>SUMPRODUCT(--('WCS Mapping'!V:V="Low"))</f>
        <v>0</v>
      </c>
      <c r="C10" s="20" t="e">
        <f>B10/$B$2</f>
        <v>#DIV/0!</v>
      </c>
    </row>
    <row r="12" spans="1:5" x14ac:dyDescent="0.3">
      <c r="A12" s="23" t="s">
        <v>19</v>
      </c>
      <c r="B12" s="23" t="s">
        <v>24</v>
      </c>
      <c r="C12" s="19" t="s">
        <v>25</v>
      </c>
    </row>
    <row r="13" spans="1:5" x14ac:dyDescent="0.3">
      <c r="A13" s="22" t="s">
        <v>33</v>
      </c>
      <c r="B13" s="22">
        <f>SUMPRODUCT(--('WCS Mapping'!T:T="True Positive"))</f>
        <v>0</v>
      </c>
      <c r="C13" s="20" t="e">
        <f>B13/$B$2</f>
        <v>#DIV/0!</v>
      </c>
    </row>
    <row r="14" spans="1:5" x14ac:dyDescent="0.3">
      <c r="A14" s="22" t="s">
        <v>34</v>
      </c>
      <c r="B14" s="22">
        <f>SUMPRODUCT(--('WCS Mapping'!T:T="True Negative"))</f>
        <v>0</v>
      </c>
      <c r="C14" s="20" t="e">
        <f>B14/$B$2</f>
        <v>#DIV/0!</v>
      </c>
    </row>
    <row r="15" spans="1:5" x14ac:dyDescent="0.3">
      <c r="A15" s="22" t="s">
        <v>35</v>
      </c>
      <c r="B15" s="22">
        <f>SUMPRODUCT(--('WCS Mapping'!T:T="False Positive"))</f>
        <v>0</v>
      </c>
      <c r="C15" s="20" t="e">
        <f>B15/$B$2</f>
        <v>#DIV/0!</v>
      </c>
    </row>
    <row r="16" spans="1:5" x14ac:dyDescent="0.3">
      <c r="A16" s="22" t="s">
        <v>36</v>
      </c>
      <c r="B16" s="22">
        <f>SUMPRODUCT(--('WCS Mapping'!T:T="False Negative"))</f>
        <v>0</v>
      </c>
      <c r="C16" s="20" t="e">
        <f>B16/$B$2</f>
        <v>#DIV/0!</v>
      </c>
    </row>
    <row r="17" spans="1:3" x14ac:dyDescent="0.3">
      <c r="A17" s="23" t="s">
        <v>37</v>
      </c>
      <c r="C17" s="24" t="e">
        <f>C13/(C13+C15)</f>
        <v>#DIV/0!</v>
      </c>
    </row>
    <row r="18" spans="1:3" x14ac:dyDescent="0.3">
      <c r="A18" s="23" t="s">
        <v>38</v>
      </c>
      <c r="B18" s="8"/>
      <c r="C18" s="24" t="e">
        <f>C13/(C13+C16)</f>
        <v>#DIV/0!</v>
      </c>
    </row>
    <row r="19" spans="1:3" x14ac:dyDescent="0.3">
      <c r="A19" s="23" t="s">
        <v>39</v>
      </c>
      <c r="C19" s="26" t="e">
        <f>2*((C17*C18)/(C17+C18))</f>
        <v>#DIV/0!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7" sqref="B7"/>
    </sheetView>
  </sheetViews>
  <sheetFormatPr defaultColWidth="11.5546875" defaultRowHeight="14.4" x14ac:dyDescent="0.3"/>
  <cols>
    <col min="1" max="1" width="26.6640625" style="22" customWidth="1"/>
    <col min="2" max="2" width="23.109375" style="22" bestFit="1" customWidth="1"/>
    <col min="3" max="3" width="22.77734375" style="22" bestFit="1" customWidth="1"/>
  </cols>
  <sheetData>
    <row r="1" spans="1:4" x14ac:dyDescent="0.3">
      <c r="A1" s="23" t="s">
        <v>40</v>
      </c>
      <c r="B1" t="e">
        <f>COUNTIF('WCS Mapping'!#REF!,"&gt;0.7")</f>
        <v>#REF!</v>
      </c>
      <c r="C1" s="23" t="s">
        <v>41</v>
      </c>
    </row>
    <row r="2" spans="1:4" x14ac:dyDescent="0.3">
      <c r="A2" s="2" t="s">
        <v>41</v>
      </c>
      <c r="B2" s="3" t="s">
        <v>40</v>
      </c>
      <c r="C2">
        <f>COUNTIF('WCS Mapping'!J:J, "&gt;=0.8")</f>
        <v>0</v>
      </c>
      <c r="D2" s="4">
        <f>C2/118</f>
        <v>0</v>
      </c>
    </row>
    <row r="3" spans="1:4" x14ac:dyDescent="0.3">
      <c r="A3" s="3" t="s">
        <v>42</v>
      </c>
      <c r="B3" s="3" t="s">
        <v>43</v>
      </c>
      <c r="C3">
        <f>COUNTIFS('WCS Mapping'!J:J, "&lt;0.8", 'WCS Mapping'!J:J, "&gt;=0.4")</f>
        <v>0</v>
      </c>
      <c r="D3" s="4">
        <f>C3/118</f>
        <v>0</v>
      </c>
    </row>
    <row r="4" spans="1:4" x14ac:dyDescent="0.3">
      <c r="A4" s="3" t="s">
        <v>44</v>
      </c>
      <c r="B4" s="5" t="s">
        <v>45</v>
      </c>
      <c r="C4" s="5">
        <f>SUM(C2:C3)</f>
        <v>0</v>
      </c>
      <c r="D4" s="6">
        <f>SUM(D2:D3)</f>
        <v>0</v>
      </c>
    </row>
    <row r="5" spans="1:4" ht="28.05" customHeight="1" x14ac:dyDescent="0.3">
      <c r="A5" s="7" t="s">
        <v>46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WCS Mapping</vt:lpstr>
      <vt:lpstr>Summary</vt:lpstr>
      <vt:lpstr>Chit-chat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Oded Shaham</cp:lastModifiedBy>
  <dcterms:created xsi:type="dcterms:W3CDTF">2016-06-30T12:17:38Z</dcterms:created>
  <dcterms:modified xsi:type="dcterms:W3CDTF">2019-01-03T13:05:42Z</dcterms:modified>
</cp:coreProperties>
</file>