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updateLinks="always"/>
  <mc:AlternateContent xmlns:mc="http://schemas.openxmlformats.org/markup-compatibility/2006">
    <mc:Choice Requires="x15">
      <x15ac:absPath xmlns:x15ac="http://schemas.microsoft.com/office/spreadsheetml/2010/11/ac" url="F:\Proyecto Uipath\BOT-Descarga-CCMA\"/>
    </mc:Choice>
  </mc:AlternateContent>
  <xr:revisionPtr revIDLastSave="0" documentId="13_ncr:1_{AA424C37-4A40-4879-BA63-A533844E3A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69" i="1"/>
  <c r="L69" i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N64" i="1"/>
  <c r="M64" i="1"/>
  <c r="L64" i="1"/>
  <c r="M63" i="1"/>
  <c r="L63" i="1"/>
  <c r="N63" i="1" s="1"/>
  <c r="M62" i="1"/>
  <c r="L62" i="1"/>
  <c r="N62" i="1" s="1"/>
  <c r="M61" i="1"/>
  <c r="L61" i="1"/>
  <c r="N61" i="1" s="1"/>
  <c r="M60" i="1"/>
  <c r="N60" i="1" s="1"/>
  <c r="L60" i="1"/>
  <c r="M59" i="1"/>
  <c r="L59" i="1"/>
  <c r="N59" i="1" s="1"/>
  <c r="M58" i="1"/>
  <c r="L58" i="1"/>
  <c r="N58" i="1" s="1"/>
  <c r="M57" i="1"/>
  <c r="L57" i="1"/>
  <c r="N57" i="1" s="1"/>
  <c r="M56" i="1"/>
  <c r="L56" i="1"/>
  <c r="N56" i="1" s="1"/>
  <c r="M55" i="1"/>
  <c r="L55" i="1"/>
  <c r="M54" i="1"/>
  <c r="L54" i="1"/>
  <c r="N54" i="1" s="1"/>
  <c r="M53" i="1"/>
  <c r="L53" i="1"/>
  <c r="N53" i="1" s="1"/>
  <c r="M52" i="1"/>
  <c r="L52" i="1"/>
  <c r="N52" i="1" s="1"/>
  <c r="M51" i="1"/>
  <c r="L51" i="1"/>
  <c r="N51" i="1" s="1"/>
  <c r="M50" i="1"/>
  <c r="L50" i="1"/>
  <c r="M49" i="1"/>
  <c r="L49" i="1"/>
  <c r="N49" i="1" s="1"/>
  <c r="M48" i="1"/>
  <c r="L48" i="1"/>
  <c r="N48" i="1" s="1"/>
  <c r="M47" i="1"/>
  <c r="L47" i="1"/>
  <c r="N47" i="1" s="1"/>
  <c r="M46" i="1"/>
  <c r="L46" i="1"/>
  <c r="N46" i="1" s="1"/>
  <c r="N45" i="1"/>
  <c r="M45" i="1"/>
  <c r="L45" i="1"/>
  <c r="M44" i="1"/>
  <c r="L44" i="1"/>
  <c r="N44" i="1" s="1"/>
  <c r="M43" i="1"/>
  <c r="L43" i="1"/>
  <c r="N43" i="1" s="1"/>
  <c r="M42" i="1"/>
  <c r="L42" i="1"/>
  <c r="N42" i="1" s="1"/>
  <c r="M41" i="1"/>
  <c r="L41" i="1"/>
  <c r="N41" i="1" s="1"/>
  <c r="N40" i="1"/>
  <c r="M40" i="1"/>
  <c r="L40" i="1"/>
  <c r="M39" i="1"/>
  <c r="L39" i="1"/>
  <c r="N39" i="1" s="1"/>
  <c r="M38" i="1"/>
  <c r="L38" i="1"/>
  <c r="N38" i="1" s="1"/>
  <c r="M37" i="1"/>
  <c r="L37" i="1"/>
  <c r="N37" i="1" s="1"/>
  <c r="M36" i="1"/>
  <c r="N36" i="1" s="1"/>
  <c r="L36" i="1"/>
  <c r="M35" i="1"/>
  <c r="L35" i="1"/>
  <c r="N35" i="1" s="1"/>
  <c r="M34" i="1"/>
  <c r="L34" i="1"/>
  <c r="N34" i="1" s="1"/>
  <c r="M33" i="1"/>
  <c r="L33" i="1"/>
  <c r="N33" i="1" s="1"/>
  <c r="M32" i="1"/>
  <c r="L32" i="1"/>
  <c r="N32" i="1" s="1"/>
  <c r="M31" i="1"/>
  <c r="L31" i="1"/>
  <c r="M30" i="1"/>
  <c r="L30" i="1"/>
  <c r="N30" i="1" s="1"/>
  <c r="M29" i="1"/>
  <c r="L29" i="1"/>
  <c r="N29" i="1" s="1"/>
  <c r="M28" i="1"/>
  <c r="L28" i="1"/>
  <c r="N28" i="1" s="1"/>
  <c r="M27" i="1"/>
  <c r="L27" i="1"/>
  <c r="N27" i="1" s="1"/>
  <c r="M26" i="1"/>
  <c r="L26" i="1"/>
  <c r="M25" i="1"/>
  <c r="L25" i="1"/>
  <c r="N25" i="1" s="1"/>
  <c r="M24" i="1"/>
  <c r="L24" i="1"/>
  <c r="N24" i="1" s="1"/>
  <c r="M23" i="1"/>
  <c r="L23" i="1"/>
  <c r="N23" i="1" s="1"/>
  <c r="M22" i="1"/>
  <c r="L22" i="1"/>
  <c r="N22" i="1" s="1"/>
  <c r="M21" i="1"/>
  <c r="L21" i="1"/>
  <c r="N21" i="1" s="1"/>
  <c r="N20" i="1"/>
  <c r="M20" i="1"/>
  <c r="L20" i="1"/>
  <c r="M19" i="1"/>
  <c r="L19" i="1"/>
  <c r="N19" i="1" s="1"/>
  <c r="M18" i="1"/>
  <c r="L18" i="1"/>
  <c r="N18" i="1" s="1"/>
  <c r="M17" i="1"/>
  <c r="L17" i="1"/>
  <c r="N17" i="1" s="1"/>
  <c r="M16" i="1"/>
  <c r="L16" i="1"/>
  <c r="N16" i="1" s="1"/>
  <c r="M15" i="1"/>
  <c r="L15" i="1"/>
  <c r="M14" i="1"/>
  <c r="L14" i="1"/>
  <c r="N14" i="1" s="1"/>
  <c r="M13" i="1"/>
  <c r="L13" i="1"/>
  <c r="N13" i="1" s="1"/>
  <c r="M12" i="1"/>
  <c r="L12" i="1"/>
  <c r="N12" i="1" s="1"/>
  <c r="M11" i="1"/>
  <c r="L11" i="1"/>
  <c r="N11" i="1" s="1"/>
  <c r="M10" i="1"/>
  <c r="L10" i="1"/>
  <c r="M9" i="1"/>
  <c r="L9" i="1"/>
  <c r="N9" i="1" s="1"/>
  <c r="M8" i="1"/>
  <c r="L8" i="1"/>
  <c r="N8" i="1" s="1"/>
  <c r="M7" i="1"/>
  <c r="L7" i="1"/>
  <c r="N7" i="1" s="1"/>
  <c r="M6" i="1"/>
  <c r="L6" i="1"/>
  <c r="N6" i="1" s="1"/>
  <c r="M5" i="1"/>
  <c r="L5" i="1"/>
  <c r="N5" i="1" s="1"/>
  <c r="N4" i="1"/>
  <c r="M4" i="1"/>
  <c r="L4" i="1"/>
  <c r="M3" i="1"/>
  <c r="L3" i="1"/>
  <c r="N3" i="1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2" i="1"/>
  <c r="L2" i="1"/>
  <c r="N15" i="1" l="1"/>
  <c r="N69" i="1"/>
  <c r="N10" i="1"/>
  <c r="N26" i="1"/>
  <c r="N31" i="1"/>
  <c r="N50" i="1"/>
  <c r="N55" i="1"/>
  <c r="N2" i="1"/>
  <c r="A62" i="1" l="1"/>
  <c r="H62" i="1" s="1"/>
  <c r="K62" i="1"/>
  <c r="J62" i="1"/>
  <c r="J60" i="1" l="1"/>
  <c r="J4" i="1"/>
  <c r="J3" i="1"/>
  <c r="J15" i="1"/>
  <c r="J26" i="1"/>
  <c r="J51" i="1"/>
  <c r="J36" i="1"/>
  <c r="J7" i="1"/>
  <c r="J25" i="1"/>
  <c r="J34" i="1"/>
  <c r="J10" i="1"/>
  <c r="J2" i="1"/>
  <c r="J50" i="1"/>
  <c r="J61" i="1"/>
  <c r="J47" i="1"/>
  <c r="J66" i="1"/>
  <c r="J39" i="1"/>
  <c r="J67" i="1"/>
  <c r="J12" i="1"/>
  <c r="J42" i="1"/>
  <c r="J46" i="1"/>
  <c r="J45" i="1"/>
  <c r="J49" i="1"/>
  <c r="J22" i="1"/>
  <c r="J33" i="1"/>
  <c r="J27" i="1"/>
  <c r="J68" i="1"/>
  <c r="J48" i="1"/>
  <c r="J53" i="1"/>
  <c r="J23" i="1"/>
  <c r="J35" i="1"/>
  <c r="J9" i="1"/>
  <c r="J8" i="1"/>
  <c r="J29" i="1"/>
  <c r="J13" i="1"/>
  <c r="J63" i="1"/>
  <c r="J44" i="1"/>
  <c r="J16" i="1"/>
  <c r="J18" i="1"/>
  <c r="J65" i="1"/>
  <c r="J41" i="1"/>
  <c r="J21" i="1"/>
  <c r="J56" i="1"/>
  <c r="J6" i="1"/>
  <c r="J54" i="1"/>
  <c r="J17" i="1"/>
  <c r="J11" i="1"/>
  <c r="J28" i="1"/>
  <c r="J40" i="1"/>
  <c r="J59" i="1"/>
  <c r="J43" i="1"/>
  <c r="J19" i="1"/>
  <c r="J31" i="1"/>
  <c r="J64" i="1"/>
  <c r="J37" i="1"/>
  <c r="J57" i="1"/>
  <c r="J69" i="1"/>
  <c r="J14" i="1"/>
  <c r="J30" i="1"/>
  <c r="J58" i="1"/>
  <c r="J52" i="1"/>
  <c r="J24" i="1"/>
  <c r="J5" i="1"/>
  <c r="J32" i="1"/>
  <c r="J38" i="1"/>
  <c r="J55" i="1"/>
  <c r="A60" i="1" l="1"/>
  <c r="H60" i="1" s="1"/>
  <c r="A30" i="1"/>
  <c r="H30" i="1" s="1"/>
  <c r="A31" i="1"/>
  <c r="H31" i="1" s="1"/>
  <c r="A28" i="1"/>
  <c r="H28" i="1" s="1"/>
  <c r="A45" i="1"/>
  <c r="H45" i="1" s="1"/>
  <c r="A29" i="1"/>
  <c r="H29" i="1" s="1"/>
  <c r="A46" i="1"/>
  <c r="H46" i="1" s="1"/>
  <c r="A5" i="1"/>
  <c r="H5" i="1" s="1"/>
  <c r="A6" i="1"/>
  <c r="H6" i="1" s="1"/>
  <c r="A38" i="1"/>
  <c r="H38" i="1" s="1"/>
  <c r="A39" i="1"/>
  <c r="H39" i="1" s="1"/>
  <c r="A53" i="1"/>
  <c r="H53" i="1" s="1"/>
  <c r="A16" i="1"/>
  <c r="H16" i="1" s="1"/>
  <c r="A17" i="1"/>
  <c r="H17" i="1" s="1"/>
  <c r="A66" i="1"/>
  <c r="H66" i="1" s="1"/>
  <c r="A41" i="1"/>
  <c r="H41" i="1" s="1"/>
  <c r="A49" i="1"/>
  <c r="H49" i="1" s="1"/>
  <c r="A50" i="1"/>
  <c r="H50" i="1" s="1"/>
  <c r="A43" i="1"/>
  <c r="H43" i="1" s="1"/>
  <c r="A26" i="1"/>
  <c r="H26" i="1" s="1"/>
  <c r="A27" i="1"/>
  <c r="H27" i="1" s="1"/>
  <c r="A13" i="1"/>
  <c r="H13" i="1" s="1"/>
  <c r="A11" i="1"/>
  <c r="H11" i="1" s="1"/>
  <c r="A14" i="1"/>
  <c r="H14" i="1" s="1"/>
  <c r="A9" i="1"/>
  <c r="H9" i="1" s="1"/>
  <c r="A10" i="1"/>
  <c r="H10" i="1" s="1"/>
  <c r="A22" i="1"/>
  <c r="H22" i="1" s="1"/>
  <c r="A15" i="1"/>
  <c r="H15" i="1" s="1"/>
  <c r="K43" i="1" l="1"/>
  <c r="K60" i="1"/>
  <c r="K41" i="1"/>
  <c r="K47" i="1" l="1"/>
  <c r="K18" i="1"/>
  <c r="K33" i="1"/>
  <c r="K42" i="1"/>
  <c r="K30" i="1"/>
  <c r="K31" i="1"/>
  <c r="K22" i="1"/>
  <c r="K50" i="1"/>
  <c r="K29" i="1"/>
  <c r="K64" i="1"/>
  <c r="K58" i="1"/>
  <c r="K35" i="1"/>
  <c r="K32" i="1"/>
  <c r="K28" i="1"/>
  <c r="K6" i="1"/>
  <c r="K4" i="1"/>
  <c r="K54" i="1"/>
  <c r="K65" i="1"/>
  <c r="K40" i="1"/>
  <c r="K24" i="1"/>
  <c r="K37" i="1"/>
  <c r="K34" i="1"/>
  <c r="K8" i="1"/>
  <c r="K3" i="1"/>
  <c r="K66" i="1"/>
  <c r="A8" i="1" l="1"/>
  <c r="H8" i="1" s="1"/>
  <c r="A36" i="1"/>
  <c r="H36" i="1" s="1"/>
  <c r="A51" i="1"/>
  <c r="H51" i="1" s="1"/>
  <c r="A48" i="1"/>
  <c r="H48" i="1" s="1"/>
  <c r="A37" i="1"/>
  <c r="H37" i="1" s="1"/>
  <c r="A18" i="1"/>
  <c r="H18" i="1" s="1"/>
  <c r="A55" i="1"/>
  <c r="H55" i="1" s="1"/>
  <c r="A44" i="1"/>
  <c r="H44" i="1" s="1"/>
  <c r="A24" i="1"/>
  <c r="H24" i="1" s="1"/>
  <c r="A47" i="1"/>
  <c r="H47" i="1" s="1"/>
  <c r="A52" i="1"/>
  <c r="H52" i="1" s="1"/>
  <c r="A19" i="1"/>
  <c r="H19" i="1" s="1"/>
  <c r="A67" i="1"/>
  <c r="H67" i="1" s="1"/>
  <c r="A40" i="1"/>
  <c r="H40" i="1" s="1"/>
  <c r="A69" i="1"/>
  <c r="H69" i="1" s="1"/>
  <c r="A25" i="1"/>
  <c r="H25" i="1" s="1"/>
  <c r="A59" i="1"/>
  <c r="H59" i="1" s="1"/>
  <c r="A54" i="1"/>
  <c r="H54" i="1" s="1"/>
  <c r="A64" i="1"/>
  <c r="H64" i="1" s="1"/>
  <c r="A56" i="1"/>
  <c r="H56" i="1" s="1"/>
  <c r="A61" i="1"/>
  <c r="H61" i="1" s="1"/>
  <c r="A2" i="1"/>
  <c r="H2" i="1" s="1"/>
  <c r="A4" i="1"/>
  <c r="H4" i="1" s="1"/>
  <c r="A3" i="1"/>
  <c r="H3" i="1" s="1"/>
  <c r="A42" i="1"/>
  <c r="H42" i="1" s="1"/>
  <c r="A34" i="1"/>
  <c r="H34" i="1" s="1"/>
  <c r="A65" i="1"/>
  <c r="H65" i="1" s="1"/>
  <c r="A23" i="1"/>
  <c r="H23" i="1" s="1"/>
  <c r="A20" i="1"/>
  <c r="H20" i="1" s="1"/>
  <c r="A21" i="1"/>
  <c r="H21" i="1" s="1"/>
  <c r="A57" i="1"/>
  <c r="H57" i="1" s="1"/>
  <c r="A32" i="1"/>
  <c r="H32" i="1" s="1"/>
  <c r="A12" i="1"/>
  <c r="H12" i="1" s="1"/>
  <c r="A68" i="1"/>
  <c r="H68" i="1" s="1"/>
  <c r="A35" i="1"/>
  <c r="H35" i="1" s="1"/>
  <c r="A33" i="1"/>
  <c r="H33" i="1" s="1"/>
  <c r="A7" i="1"/>
  <c r="H7" i="1" s="1"/>
  <c r="A63" i="1"/>
  <c r="H63" i="1" s="1"/>
  <c r="A58" i="1"/>
  <c r="H58" i="1" s="1"/>
  <c r="K63" i="1" l="1"/>
  <c r="K12" i="1"/>
  <c r="K26" i="1"/>
  <c r="K16" i="1"/>
  <c r="K56" i="1"/>
  <c r="K49" i="1"/>
  <c r="K9" i="1"/>
  <c r="K13" i="1"/>
  <c r="K14" i="1"/>
  <c r="K46" i="1"/>
  <c r="K53" i="1"/>
  <c r="K45" i="1"/>
  <c r="K23" i="1"/>
  <c r="K19" i="1"/>
  <c r="K15" i="1"/>
  <c r="K5" i="1"/>
  <c r="K68" i="1"/>
  <c r="K48" i="1"/>
  <c r="K21" i="1"/>
  <c r="K39" i="1"/>
  <c r="K25" i="1"/>
  <c r="K27" i="1"/>
  <c r="K17" i="1"/>
  <c r="K2" i="1"/>
  <c r="K59" i="1"/>
  <c r="K57" i="1"/>
  <c r="K67" i="1"/>
  <c r="K44" i="1"/>
  <c r="K38" i="1"/>
  <c r="K52" i="1"/>
  <c r="K69" i="1"/>
  <c r="K11" i="1"/>
  <c r="K7" i="1"/>
  <c r="K61" i="1"/>
  <c r="K10" i="1"/>
  <c r="K55" i="1"/>
  <c r="K51" i="1"/>
  <c r="K36" i="1"/>
  <c r="K20" i="1"/>
  <c r="J20" i="1" l="1"/>
</calcChain>
</file>

<file path=xl/sharedStrings.xml><?xml version="1.0" encoding="utf-8"?>
<sst xmlns="http://schemas.openxmlformats.org/spreadsheetml/2006/main" count="150" uniqueCount="15">
  <si>
    <t>Nro</t>
  </si>
  <si>
    <t>Cliente</t>
  </si>
  <si>
    <t>CLAVE</t>
  </si>
  <si>
    <t>Importar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</si>
  <si>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</si>
  <si>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</si>
  <si>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</si>
  <si>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</si>
  <si>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</si>
  <si>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</si>
  <si>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</si>
  <si>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</si>
  <si>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</si>
  <si>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CCMA</t>
  </si>
  <si>
    <t>Desde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</si>
</sst>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7" width="14.5703125" customWidth="1"/>
    <col min="8" max="8" width="16.5703125" customWidth="1"/>
    <col min="9" max="9" width="15" customWidth="1"/>
    <col min="10" max="10" width="16" bestFit="1" customWidth="1"/>
    <col min="11" max="11" width="11.85546875" bestFit="1" customWidth="1"/>
  </cols>
  <sheetData>
    <row r="1" spans="1:14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14</v>
      </c>
      <c r="G1" s="1" t="s">
        <v>3</v>
      </c>
      <c r="H1" s="1" t="s">
        <v>13</v>
      </c>
      <c r="I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TEXT(C2,"00000000000")</f>
        <v>20000000000</v>
      </c>
      <c r="E2" t="s">
        <v>12</v>
      </c>
      <c r="F2" s="3">
        <f ca="1">TODAY()</f>
        <v>45132</v>
      </c>
      <c r="G2" s="3"/>
      <c r="H2" s="2" t="str">
        <f t="shared" ref="H2:H33" ca="1" si="1">CONCATENATE(TEXT(A2,"0")," - ","CCMA - ",YEAR(F2)&amp;TEXT(MONTH(F2),"00")," - ",SUBSTITUTE(D2,"-","")," - ",B2)</f>
        <v>0 - CCMA - 202307 - 20000000000 - Cliente</v>
      </c>
      <c r="I2" s="4" t="str">
        <f>_xlfn.IFNA(VLOOKUP(C2,[1]Hoja1!$J:$L,3,0),"")</f>
        <v/>
      </c>
      <c r="J2" s="5" t="str">
        <f t="shared" ref="J2:J33" si="2">IF(EXACT(I2,E2),"ü","x")</f>
        <v>x</v>
      </c>
      <c r="K2" s="4">
        <f t="shared" ref="K2:K33" si="3">ROW(A2)</f>
        <v>2</v>
      </c>
      <c r="L2" s="4">
        <f t="shared" ref="L2:L33" si="4">IF(C2=C1,1,0)</f>
        <v>0</v>
      </c>
      <c r="M2" s="4">
        <f t="shared" ref="M2:M33" si="5">IF(C2=C3,1,0)</f>
        <v>1</v>
      </c>
      <c r="N2" s="4">
        <f t="shared" ref="N2" si="6">SUM(L2:M2)</f>
        <v>1</v>
      </c>
    </row>
    <row r="3" spans="1:14" x14ac:dyDescent="0.25">
      <c r="A3" s="4" t="str">
        <f t="shared" si="0"/>
        <v>0</v>
      </c>
      <c r="B3" t="s">
        <v>1</v>
      </c>
      <c r="C3">
        <v>20000000000</v>
      </c>
      <c r="D3" t="str">
        <f>TEXT(C3,"00000000000")</f>
        <v>20000000000</v>
      </c>
      <c r="E3" t="s">
        <v>12</v>
      </c>
      <c r="F3" s="3">
        <f t="shared" ref="F3:F66" ca="1" si="7">TODAY()</f>
        <v>45132</v>
      </c>
      <c r="G3" s="3"/>
      <c r="H3" s="2" t="str">
        <f t="shared" ca="1" si="1"/>
        <v>0 - CCMA - 202307 - 20000000000 - Cliente</v>
      </c>
      <c r="I3" s="4" t="str">
        <f>_xlfn.IFNA(VLOOKUP(C3,[1]Hoja1!$J:$L,3,0),"")</f>
        <v/>
      </c>
      <c r="J3" s="5" t="str">
        <f t="shared" si="2"/>
        <v>x</v>
      </c>
      <c r="K3" s="4">
        <f t="shared" si="3"/>
        <v>3</v>
      </c>
      <c r="L3" s="4">
        <f t="shared" si="4"/>
        <v>1</v>
      </c>
      <c r="M3" s="4">
        <f t="shared" si="5"/>
        <v>1</v>
      </c>
      <c r="N3" s="4">
        <f t="shared" ref="N3:N66" si="8">SUM(L3:M3)</f>
        <v>2</v>
      </c>
    </row>
    <row r="4" spans="1:14" x14ac:dyDescent="0.25">
      <c r="A4" s="4" t="str">
        <f t="shared" si="0"/>
        <v>0</v>
      </c>
      <c r="B4" t="s">
        <v>1</v>
      </c>
      <c r="C4">
        <v>20000000000</v>
      </c>
      <c r="D4">
        <v>30000000000</v>
      </c>
      <c r="E4" t="s">
        <v>12</v>
      </c>
      <c r="F4" s="3">
        <f t="shared" ca="1" si="7"/>
        <v>45132</v>
      </c>
      <c r="G4" s="3"/>
      <c r="H4" s="2" t="str">
        <f t="shared" ca="1" si="1"/>
        <v>0 - CCMA - 202307 - 30000000000 - Cliente</v>
      </c>
      <c r="I4" s="4" t="str">
        <f>_xlfn.IFNA(VLOOKUP(C4,[1]Hoja1!$J:$L,3,0),"")</f>
        <v/>
      </c>
      <c r="J4" s="5" t="str">
        <f t="shared" si="2"/>
        <v>x</v>
      </c>
      <c r="K4" s="4">
        <f t="shared" si="3"/>
        <v>4</v>
      </c>
      <c r="L4" s="4">
        <f t="shared" si="4"/>
        <v>1</v>
      </c>
      <c r="M4" s="4">
        <f t="shared" si="5"/>
        <v>1</v>
      </c>
      <c r="N4" s="4">
        <f t="shared" si="8"/>
        <v>2</v>
      </c>
    </row>
    <row r="5" spans="1:14" x14ac:dyDescent="0.25">
      <c r="A5" s="4" t="str">
        <f t="shared" si="0"/>
        <v>0</v>
      </c>
      <c r="B5" t="s">
        <v>1</v>
      </c>
      <c r="C5">
        <v>20000000000</v>
      </c>
      <c r="D5">
        <v>30000000000</v>
      </c>
      <c r="E5" t="s">
        <v>12</v>
      </c>
      <c r="F5" s="3">
        <f t="shared" ca="1" si="7"/>
        <v>45132</v>
      </c>
      <c r="G5" s="3"/>
      <c r="H5" s="2" t="str">
        <f t="shared" ca="1" si="1"/>
        <v>0 - CCMA - 202307 - 30000000000 - Cliente</v>
      </c>
      <c r="I5" s="4" t="str">
        <f>_xlfn.IFNA(VLOOKUP(C5,[1]Hoja1!$J:$L,3,0),"")</f>
        <v/>
      </c>
      <c r="J5" s="5" t="str">
        <f t="shared" si="2"/>
        <v>x</v>
      </c>
      <c r="K5" s="4">
        <f t="shared" si="3"/>
        <v>5</v>
      </c>
      <c r="L5" s="4">
        <f t="shared" si="4"/>
        <v>1</v>
      </c>
      <c r="M5" s="4">
        <f t="shared" si="5"/>
        <v>1</v>
      </c>
      <c r="N5" s="4">
        <f t="shared" si="8"/>
        <v>2</v>
      </c>
    </row>
    <row r="6" spans="1:14" x14ac:dyDescent="0.25">
      <c r="A6" s="4" t="str">
        <f t="shared" si="0"/>
        <v>0</v>
      </c>
      <c r="B6" t="s">
        <v>1</v>
      </c>
      <c r="C6">
        <v>20000000000</v>
      </c>
      <c r="D6">
        <v>30000000000</v>
      </c>
      <c r="E6" t="s">
        <v>12</v>
      </c>
      <c r="F6" s="3">
        <f t="shared" ca="1" si="7"/>
        <v>45132</v>
      </c>
      <c r="G6" s="3"/>
      <c r="H6" s="2" t="str">
        <f t="shared" ca="1" si="1"/>
        <v>0 - CCMA - 202307 - 30000000000 - Cliente</v>
      </c>
      <c r="I6" s="4" t="str">
        <f>_xlfn.IFNA(VLOOKUP(C6,[1]Hoja1!$J:$L,3,0),"")</f>
        <v/>
      </c>
      <c r="J6" s="5" t="str">
        <f t="shared" si="2"/>
        <v>x</v>
      </c>
      <c r="K6" s="4">
        <f t="shared" si="3"/>
        <v>6</v>
      </c>
      <c r="L6" s="4">
        <f t="shared" si="4"/>
        <v>1</v>
      </c>
      <c r="M6" s="4">
        <f t="shared" si="5"/>
        <v>1</v>
      </c>
      <c r="N6" s="4">
        <f t="shared" si="8"/>
        <v>2</v>
      </c>
    </row>
    <row r="7" spans="1:14" x14ac:dyDescent="0.25">
      <c r="A7" s="4" t="str">
        <f t="shared" si="0"/>
        <v>0</v>
      </c>
      <c r="B7" t="s">
        <v>1</v>
      </c>
      <c r="C7">
        <v>20000000000</v>
      </c>
      <c r="D7">
        <v>30000000000</v>
      </c>
      <c r="E7" t="s">
        <v>12</v>
      </c>
      <c r="F7" s="3">
        <f t="shared" ca="1" si="7"/>
        <v>45132</v>
      </c>
      <c r="G7" s="3"/>
      <c r="H7" s="2" t="str">
        <f t="shared" ca="1" si="1"/>
        <v>0 - CCMA - 202307 - 30000000000 - Cliente</v>
      </c>
      <c r="I7" s="4" t="str">
        <f>_xlfn.IFNA(VLOOKUP(C7,[1]Hoja1!$J:$L,3,0),"")</f>
        <v/>
      </c>
      <c r="J7" s="5" t="str">
        <f t="shared" si="2"/>
        <v>x</v>
      </c>
      <c r="K7" s="4">
        <f t="shared" si="3"/>
        <v>7</v>
      </c>
      <c r="L7" s="4">
        <f t="shared" si="4"/>
        <v>1</v>
      </c>
      <c r="M7" s="4">
        <f t="shared" si="5"/>
        <v>1</v>
      </c>
      <c r="N7" s="4">
        <f t="shared" si="8"/>
        <v>2</v>
      </c>
    </row>
    <row r="8" spans="1:14" x14ac:dyDescent="0.25">
      <c r="A8" s="4" t="str">
        <f t="shared" si="0"/>
        <v>0</v>
      </c>
      <c r="B8" t="s">
        <v>1</v>
      </c>
      <c r="C8">
        <v>20000000000</v>
      </c>
      <c r="D8">
        <v>30000000000</v>
      </c>
      <c r="E8" t="s">
        <v>12</v>
      </c>
      <c r="F8" s="3">
        <f t="shared" ca="1" si="7"/>
        <v>45132</v>
      </c>
      <c r="G8" s="3"/>
      <c r="H8" s="2" t="str">
        <f t="shared" ca="1" si="1"/>
        <v>0 - CCMA - 202307 - 30000000000 - Cliente</v>
      </c>
      <c r="I8" s="4" t="str">
        <f>_xlfn.IFNA(VLOOKUP(C8,[1]Hoja1!$J:$L,3,0),"")</f>
        <v/>
      </c>
      <c r="J8" s="5" t="str">
        <f t="shared" si="2"/>
        <v>x</v>
      </c>
      <c r="K8" s="4">
        <f t="shared" si="3"/>
        <v>8</v>
      </c>
      <c r="L8" s="4">
        <f t="shared" si="4"/>
        <v>1</v>
      </c>
      <c r="M8" s="4">
        <f t="shared" si="5"/>
        <v>1</v>
      </c>
      <c r="N8" s="4">
        <f t="shared" si="8"/>
        <v>2</v>
      </c>
    </row>
    <row r="9" spans="1:14" x14ac:dyDescent="0.25">
      <c r="A9" s="4" t="str">
        <f t="shared" si="0"/>
        <v>0</v>
      </c>
      <c r="B9" t="s">
        <v>1</v>
      </c>
      <c r="C9">
        <v>20000000000</v>
      </c>
      <c r="D9">
        <v>30000000000</v>
      </c>
      <c r="E9" t="s">
        <v>12</v>
      </c>
      <c r="F9" s="3">
        <f t="shared" ca="1" si="7"/>
        <v>45132</v>
      </c>
      <c r="G9" s="3"/>
      <c r="H9" s="2" t="str">
        <f t="shared" ca="1" si="1"/>
        <v>0 - CCMA - 202307 - 30000000000 - Cliente</v>
      </c>
      <c r="I9" s="4" t="str">
        <f>_xlfn.IFNA(VLOOKUP(C9,[1]Hoja1!$J:$L,3,0),"")</f>
        <v/>
      </c>
      <c r="J9" s="5" t="str">
        <f t="shared" si="2"/>
        <v>x</v>
      </c>
      <c r="K9" s="4">
        <f t="shared" si="3"/>
        <v>9</v>
      </c>
      <c r="L9" s="4">
        <f t="shared" si="4"/>
        <v>1</v>
      </c>
      <c r="M9" s="4">
        <f t="shared" si="5"/>
        <v>1</v>
      </c>
      <c r="N9" s="4">
        <f t="shared" si="8"/>
        <v>2</v>
      </c>
    </row>
    <row r="10" spans="1:14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12</v>
      </c>
      <c r="F10" s="3">
        <f t="shared" ca="1" si="7"/>
        <v>45132</v>
      </c>
      <c r="G10" s="3"/>
      <c r="H10" s="2" t="str">
        <f t="shared" ca="1" si="1"/>
        <v>0 - CCMA - 202307 - 30000000000 - Cliente</v>
      </c>
      <c r="I10" s="4" t="str">
        <f>_xlfn.IFNA(VLOOKUP(C10,[1]Hoja1!$J:$L,3,0),"")</f>
        <v/>
      </c>
      <c r="J10" s="5" t="str">
        <f t="shared" si="2"/>
        <v>x</v>
      </c>
      <c r="K10" s="4">
        <f t="shared" si="3"/>
        <v>10</v>
      </c>
      <c r="L10" s="4">
        <f t="shared" si="4"/>
        <v>1</v>
      </c>
      <c r="M10" s="4">
        <f t="shared" si="5"/>
        <v>1</v>
      </c>
      <c r="N10" s="4">
        <f t="shared" si="8"/>
        <v>2</v>
      </c>
    </row>
    <row r="11" spans="1:14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12</v>
      </c>
      <c r="F11" s="3">
        <f t="shared" ca="1" si="7"/>
        <v>45132</v>
      </c>
      <c r="G11" s="3"/>
      <c r="H11" s="2" t="str">
        <f t="shared" ca="1" si="1"/>
        <v>0 - CCMA - 202307 - 30000000000 - Cliente</v>
      </c>
      <c r="I11" s="4" t="str">
        <f>_xlfn.IFNA(VLOOKUP(C11,[1]Hoja1!$J:$L,3,0),"")</f>
        <v/>
      </c>
      <c r="J11" s="5" t="str">
        <f t="shared" si="2"/>
        <v>x</v>
      </c>
      <c r="K11" s="4">
        <f t="shared" si="3"/>
        <v>11</v>
      </c>
      <c r="L11" s="4">
        <f t="shared" si="4"/>
        <v>1</v>
      </c>
      <c r="M11" s="4">
        <f t="shared" si="5"/>
        <v>1</v>
      </c>
      <c r="N11" s="4">
        <f t="shared" si="8"/>
        <v>2</v>
      </c>
    </row>
    <row r="12" spans="1:14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12</v>
      </c>
      <c r="F12" s="3">
        <f t="shared" ca="1" si="7"/>
        <v>45132</v>
      </c>
      <c r="G12" s="3"/>
      <c r="H12" s="2" t="str">
        <f t="shared" ca="1" si="1"/>
        <v>0 - CCMA - 202307 - 30000000000 - Cliente</v>
      </c>
      <c r="I12" s="4" t="str">
        <f>_xlfn.IFNA(VLOOKUP(C12,[1]Hoja1!$J:$L,3,0),"")</f>
        <v/>
      </c>
      <c r="J12" s="5" t="str">
        <f t="shared" si="2"/>
        <v>x</v>
      </c>
      <c r="K12" s="4">
        <f t="shared" si="3"/>
        <v>12</v>
      </c>
      <c r="L12" s="4">
        <f t="shared" si="4"/>
        <v>1</v>
      </c>
      <c r="M12" s="4">
        <f t="shared" si="5"/>
        <v>1</v>
      </c>
      <c r="N12" s="4">
        <f t="shared" si="8"/>
        <v>2</v>
      </c>
    </row>
    <row r="13" spans="1:14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12</v>
      </c>
      <c r="F13" s="3">
        <f t="shared" ca="1" si="7"/>
        <v>45132</v>
      </c>
      <c r="G13" s="3"/>
      <c r="H13" s="2" t="str">
        <f t="shared" ca="1" si="1"/>
        <v>0 - CCMA - 202307 - 30000000000 - Cliente</v>
      </c>
      <c r="I13" s="4" t="str">
        <f>_xlfn.IFNA(VLOOKUP(C13,[1]Hoja1!$J:$L,3,0),"")</f>
        <v/>
      </c>
      <c r="J13" s="5" t="str">
        <f t="shared" si="2"/>
        <v>x</v>
      </c>
      <c r="K13" s="4">
        <f t="shared" si="3"/>
        <v>13</v>
      </c>
      <c r="L13" s="4">
        <f t="shared" si="4"/>
        <v>1</v>
      </c>
      <c r="M13" s="4">
        <f t="shared" si="5"/>
        <v>1</v>
      </c>
      <c r="N13" s="4">
        <f t="shared" si="8"/>
        <v>2</v>
      </c>
    </row>
    <row r="14" spans="1:14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12</v>
      </c>
      <c r="F14" s="3">
        <f t="shared" ca="1" si="7"/>
        <v>45132</v>
      </c>
      <c r="G14" s="3"/>
      <c r="H14" s="2" t="str">
        <f t="shared" ca="1" si="1"/>
        <v>0 - CCMA - 202307 - 30000000000 - Cliente</v>
      </c>
      <c r="I14" s="4" t="str">
        <f>_xlfn.IFNA(VLOOKUP(C14,[1]Hoja1!$J:$L,3,0),"")</f>
        <v/>
      </c>
      <c r="J14" s="5" t="str">
        <f t="shared" si="2"/>
        <v>x</v>
      </c>
      <c r="K14" s="4">
        <f t="shared" si="3"/>
        <v>14</v>
      </c>
      <c r="L14" s="4">
        <f t="shared" si="4"/>
        <v>1</v>
      </c>
      <c r="M14" s="4">
        <f t="shared" si="5"/>
        <v>1</v>
      </c>
      <c r="N14" s="4">
        <f t="shared" si="8"/>
        <v>2</v>
      </c>
    </row>
    <row r="15" spans="1:14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12</v>
      </c>
      <c r="F15" s="3">
        <f t="shared" ca="1" si="7"/>
        <v>45132</v>
      </c>
      <c r="G15" s="3"/>
      <c r="H15" s="2" t="str">
        <f t="shared" ca="1" si="1"/>
        <v>0 - CCMA - 202307 - 30000000000 - Cliente</v>
      </c>
      <c r="I15" s="4" t="str">
        <f>_xlfn.IFNA(VLOOKUP(C15,[1]Hoja1!$J:$L,3,0),"")</f>
        <v/>
      </c>
      <c r="J15" s="5" t="str">
        <f t="shared" si="2"/>
        <v>x</v>
      </c>
      <c r="K15" s="4">
        <f t="shared" si="3"/>
        <v>15</v>
      </c>
      <c r="L15" s="4">
        <f t="shared" si="4"/>
        <v>1</v>
      </c>
      <c r="M15" s="4">
        <f t="shared" si="5"/>
        <v>1</v>
      </c>
      <c r="N15" s="4">
        <f t="shared" si="8"/>
        <v>2</v>
      </c>
    </row>
    <row r="16" spans="1:14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12</v>
      </c>
      <c r="F16" s="3">
        <f t="shared" ca="1" si="7"/>
        <v>45132</v>
      </c>
      <c r="G16" s="3"/>
      <c r="H16" s="2" t="str">
        <f t="shared" ca="1" si="1"/>
        <v>0 - CCMA - 202307 - 30000000000 - Cliente</v>
      </c>
      <c r="I16" s="4" t="str">
        <f>_xlfn.IFNA(VLOOKUP(C16,[1]Hoja1!$J:$L,3,0),"")</f>
        <v/>
      </c>
      <c r="J16" s="5" t="str">
        <f t="shared" si="2"/>
        <v>x</v>
      </c>
      <c r="K16" s="4">
        <f t="shared" si="3"/>
        <v>16</v>
      </c>
      <c r="L16" s="4">
        <f t="shared" si="4"/>
        <v>1</v>
      </c>
      <c r="M16" s="4">
        <f t="shared" si="5"/>
        <v>1</v>
      </c>
      <c r="N16" s="4">
        <f t="shared" si="8"/>
        <v>2</v>
      </c>
    </row>
    <row r="17" spans="1:14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12</v>
      </c>
      <c r="F17" s="3">
        <f t="shared" ca="1" si="7"/>
        <v>45132</v>
      </c>
      <c r="G17" s="3"/>
      <c r="H17" s="2" t="str">
        <f t="shared" ca="1" si="1"/>
        <v>0 - CCMA - 202307 - 30000000000 - Cliente</v>
      </c>
      <c r="I17" s="4" t="str">
        <f>_xlfn.IFNA(VLOOKUP(C17,[1]Hoja1!$J:$L,3,0),"")</f>
        <v/>
      </c>
      <c r="J17" s="5" t="str">
        <f t="shared" si="2"/>
        <v>x</v>
      </c>
      <c r="K17" s="4">
        <f t="shared" si="3"/>
        <v>17</v>
      </c>
      <c r="L17" s="4">
        <f t="shared" si="4"/>
        <v>1</v>
      </c>
      <c r="M17" s="4">
        <f t="shared" si="5"/>
        <v>1</v>
      </c>
      <c r="N17" s="4">
        <f t="shared" si="8"/>
        <v>2</v>
      </c>
    </row>
    <row r="18" spans="1:14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12</v>
      </c>
      <c r="F18" s="3">
        <f t="shared" ca="1" si="7"/>
        <v>45132</v>
      </c>
      <c r="G18" s="3"/>
      <c r="H18" s="2" t="str">
        <f t="shared" ca="1" si="1"/>
        <v>0 - CCMA - 202307 - 30000000000 - Cliente</v>
      </c>
      <c r="I18" s="4" t="str">
        <f>_xlfn.IFNA(VLOOKUP(C18,[1]Hoja1!$J:$L,3,0),"")</f>
        <v/>
      </c>
      <c r="J18" s="5" t="str">
        <f t="shared" si="2"/>
        <v>x</v>
      </c>
      <c r="K18" s="4">
        <f t="shared" si="3"/>
        <v>18</v>
      </c>
      <c r="L18" s="4">
        <f t="shared" si="4"/>
        <v>1</v>
      </c>
      <c r="M18" s="4">
        <f t="shared" si="5"/>
        <v>1</v>
      </c>
      <c r="N18" s="4">
        <f t="shared" si="8"/>
        <v>2</v>
      </c>
    </row>
    <row r="19" spans="1:14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12</v>
      </c>
      <c r="F19" s="3">
        <f t="shared" ca="1" si="7"/>
        <v>45132</v>
      </c>
      <c r="G19" s="3"/>
      <c r="H19" s="2" t="str">
        <f t="shared" ca="1" si="1"/>
        <v>0 - CCMA - 202307 - 30000000000 - Cliente</v>
      </c>
      <c r="I19" s="4" t="str">
        <f>_xlfn.IFNA(VLOOKUP(C19,[1]Hoja1!$J:$L,3,0),"")</f>
        <v/>
      </c>
      <c r="J19" s="5" t="str">
        <f t="shared" si="2"/>
        <v>x</v>
      </c>
      <c r="K19" s="4">
        <f t="shared" si="3"/>
        <v>19</v>
      </c>
      <c r="L19" s="4">
        <f t="shared" si="4"/>
        <v>1</v>
      </c>
      <c r="M19" s="4">
        <f t="shared" si="5"/>
        <v>1</v>
      </c>
      <c r="N19" s="4">
        <f t="shared" si="8"/>
        <v>2</v>
      </c>
    </row>
    <row r="20" spans="1:14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12</v>
      </c>
      <c r="F20" s="3">
        <f t="shared" ca="1" si="7"/>
        <v>45132</v>
      </c>
      <c r="G20" s="3"/>
      <c r="H20" s="2" t="str">
        <f t="shared" ca="1" si="1"/>
        <v>0 - CCMA - 202307 - 30000000000 - Cliente</v>
      </c>
      <c r="I20" s="4" t="str">
        <f>_xlfn.IFNA(VLOOKUP(C20,[1]Hoja1!$J:$L,3,0),"")</f>
        <v/>
      </c>
      <c r="J20" s="5" t="str">
        <f t="shared" si="2"/>
        <v>x</v>
      </c>
      <c r="K20" s="4">
        <f t="shared" si="3"/>
        <v>20</v>
      </c>
      <c r="L20" s="4">
        <f t="shared" si="4"/>
        <v>1</v>
      </c>
      <c r="M20" s="4">
        <f t="shared" si="5"/>
        <v>1</v>
      </c>
      <c r="N20" s="4">
        <f t="shared" si="8"/>
        <v>2</v>
      </c>
    </row>
    <row r="21" spans="1:14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12</v>
      </c>
      <c r="F21" s="3">
        <f t="shared" ca="1" si="7"/>
        <v>45132</v>
      </c>
      <c r="G21" s="3"/>
      <c r="H21" s="2" t="str">
        <f t="shared" ca="1" si="1"/>
        <v>0 - CCMA - 202307 - 30000000000 - Cliente</v>
      </c>
      <c r="I21" s="4" t="str">
        <f>_xlfn.IFNA(VLOOKUP(C21,[1]Hoja1!$J:$L,3,0),"")</f>
        <v/>
      </c>
      <c r="J21" s="5" t="str">
        <f t="shared" si="2"/>
        <v>x</v>
      </c>
      <c r="K21" s="4">
        <f t="shared" si="3"/>
        <v>21</v>
      </c>
      <c r="L21" s="4">
        <f t="shared" si="4"/>
        <v>1</v>
      </c>
      <c r="M21" s="4">
        <f t="shared" si="5"/>
        <v>1</v>
      </c>
      <c r="N21" s="4">
        <f t="shared" si="8"/>
        <v>2</v>
      </c>
    </row>
    <row r="22" spans="1:14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12</v>
      </c>
      <c r="F22" s="3">
        <f t="shared" ca="1" si="7"/>
        <v>45132</v>
      </c>
      <c r="G22" s="3"/>
      <c r="H22" s="2" t="str">
        <f t="shared" ca="1" si="1"/>
        <v>0 - CCMA - 202307 - 30000000000 - Cliente</v>
      </c>
      <c r="I22" s="4" t="str">
        <f>_xlfn.IFNA(VLOOKUP(C22,[1]Hoja1!$J:$L,3,0),"")</f>
        <v/>
      </c>
      <c r="J22" s="5" t="str">
        <f t="shared" si="2"/>
        <v>x</v>
      </c>
      <c r="K22" s="4">
        <f t="shared" si="3"/>
        <v>22</v>
      </c>
      <c r="L22" s="4">
        <f t="shared" si="4"/>
        <v>1</v>
      </c>
      <c r="M22" s="4">
        <f t="shared" si="5"/>
        <v>1</v>
      </c>
      <c r="N22" s="4">
        <f t="shared" si="8"/>
        <v>2</v>
      </c>
    </row>
    <row r="23" spans="1:14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12</v>
      </c>
      <c r="F23" s="3">
        <f t="shared" ca="1" si="7"/>
        <v>45132</v>
      </c>
      <c r="G23" s="3"/>
      <c r="H23" s="2" t="str">
        <f t="shared" ca="1" si="1"/>
        <v>0 - CCMA - 202307 - 30000000000 - Cliente</v>
      </c>
      <c r="I23" s="4" t="str">
        <f>_xlfn.IFNA(VLOOKUP(C23,[1]Hoja1!$J:$L,3,0),"")</f>
        <v/>
      </c>
      <c r="J23" s="5" t="str">
        <f t="shared" si="2"/>
        <v>x</v>
      </c>
      <c r="K23" s="4">
        <f t="shared" si="3"/>
        <v>23</v>
      </c>
      <c r="L23" s="4">
        <f t="shared" si="4"/>
        <v>1</v>
      </c>
      <c r="M23" s="4">
        <f t="shared" si="5"/>
        <v>1</v>
      </c>
      <c r="N23" s="4">
        <f t="shared" si="8"/>
        <v>2</v>
      </c>
    </row>
    <row r="24" spans="1:14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12</v>
      </c>
      <c r="F24" s="3">
        <f t="shared" ca="1" si="7"/>
        <v>45132</v>
      </c>
      <c r="G24" s="3"/>
      <c r="H24" s="2" t="str">
        <f t="shared" ca="1" si="1"/>
        <v>0 - CCMA - 202307 - 30000000000 - Cliente</v>
      </c>
      <c r="I24" s="4" t="str">
        <f>_xlfn.IFNA(VLOOKUP(C24,[1]Hoja1!$J:$L,3,0),"")</f>
        <v/>
      </c>
      <c r="J24" s="5" t="str">
        <f t="shared" si="2"/>
        <v>x</v>
      </c>
      <c r="K24" s="4">
        <f t="shared" si="3"/>
        <v>24</v>
      </c>
      <c r="L24" s="4">
        <f t="shared" si="4"/>
        <v>1</v>
      </c>
      <c r="M24" s="4">
        <f t="shared" si="5"/>
        <v>1</v>
      </c>
      <c r="N24" s="4">
        <f t="shared" si="8"/>
        <v>2</v>
      </c>
    </row>
    <row r="25" spans="1:14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12</v>
      </c>
      <c r="F25" s="3">
        <f t="shared" ca="1" si="7"/>
        <v>45132</v>
      </c>
      <c r="G25" s="3"/>
      <c r="H25" s="2" t="str">
        <f t="shared" ca="1" si="1"/>
        <v>0 - CCMA - 202307 - 30000000000 - Cliente</v>
      </c>
      <c r="I25" s="4" t="str">
        <f>_xlfn.IFNA(VLOOKUP(C25,[1]Hoja1!$J:$L,3,0),"")</f>
        <v/>
      </c>
      <c r="J25" s="5" t="str">
        <f t="shared" si="2"/>
        <v>x</v>
      </c>
      <c r="K25" s="4">
        <f t="shared" si="3"/>
        <v>25</v>
      </c>
      <c r="L25" s="4">
        <f t="shared" si="4"/>
        <v>1</v>
      </c>
      <c r="M25" s="4">
        <f t="shared" si="5"/>
        <v>1</v>
      </c>
      <c r="N25" s="4">
        <f t="shared" si="8"/>
        <v>2</v>
      </c>
    </row>
    <row r="26" spans="1:14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12</v>
      </c>
      <c r="F26" s="3">
        <f t="shared" ca="1" si="7"/>
        <v>45132</v>
      </c>
      <c r="G26" s="3"/>
      <c r="H26" s="2" t="str">
        <f t="shared" ca="1" si="1"/>
        <v>0 - CCMA - 202307 - 30000000000 - Cliente</v>
      </c>
      <c r="I26" s="4" t="str">
        <f>_xlfn.IFNA(VLOOKUP(C26,[1]Hoja1!$J:$L,3,0),"")</f>
        <v/>
      </c>
      <c r="J26" s="5" t="str">
        <f t="shared" si="2"/>
        <v>x</v>
      </c>
      <c r="K26" s="4">
        <f t="shared" si="3"/>
        <v>26</v>
      </c>
      <c r="L26" s="4">
        <f t="shared" si="4"/>
        <v>1</v>
      </c>
      <c r="M26" s="4">
        <f t="shared" si="5"/>
        <v>1</v>
      </c>
      <c r="N26" s="4">
        <f t="shared" si="8"/>
        <v>2</v>
      </c>
    </row>
    <row r="27" spans="1:14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12</v>
      </c>
      <c r="F27" s="3">
        <f t="shared" ca="1" si="7"/>
        <v>45132</v>
      </c>
      <c r="G27" s="3"/>
      <c r="H27" s="2" t="str">
        <f t="shared" ca="1" si="1"/>
        <v>0 - CCMA - 202307 - 30000000000 - Cliente</v>
      </c>
      <c r="I27" s="4" t="str">
        <f>_xlfn.IFNA(VLOOKUP(C27,[1]Hoja1!$J:$L,3,0),"")</f>
        <v/>
      </c>
      <c r="J27" s="5" t="str">
        <f t="shared" si="2"/>
        <v>x</v>
      </c>
      <c r="K27" s="4">
        <f t="shared" si="3"/>
        <v>27</v>
      </c>
      <c r="L27" s="4">
        <f t="shared" si="4"/>
        <v>1</v>
      </c>
      <c r="M27" s="4">
        <f t="shared" si="5"/>
        <v>1</v>
      </c>
      <c r="N27" s="4">
        <f t="shared" si="8"/>
        <v>2</v>
      </c>
    </row>
    <row r="28" spans="1:14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12</v>
      </c>
      <c r="F28" s="3">
        <f t="shared" ca="1" si="7"/>
        <v>45132</v>
      </c>
      <c r="G28" s="3"/>
      <c r="H28" s="2" t="str">
        <f t="shared" ca="1" si="1"/>
        <v>0 - CCMA - 202307 - 30000000000 - Cliente</v>
      </c>
      <c r="I28" s="4" t="str">
        <f>_xlfn.IFNA(VLOOKUP(C28,[1]Hoja1!$J:$L,3,0),"")</f>
        <v/>
      </c>
      <c r="J28" s="5" t="str">
        <f t="shared" si="2"/>
        <v>x</v>
      </c>
      <c r="K28" s="4">
        <f t="shared" si="3"/>
        <v>28</v>
      </c>
      <c r="L28" s="4">
        <f t="shared" si="4"/>
        <v>1</v>
      </c>
      <c r="M28" s="4">
        <f t="shared" si="5"/>
        <v>1</v>
      </c>
      <c r="N28" s="4">
        <f t="shared" si="8"/>
        <v>2</v>
      </c>
    </row>
    <row r="29" spans="1:14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12</v>
      </c>
      <c r="F29" s="3">
        <f t="shared" ca="1" si="7"/>
        <v>45132</v>
      </c>
      <c r="G29" s="3"/>
      <c r="H29" s="2" t="str">
        <f t="shared" ca="1" si="1"/>
        <v>0 - CCMA - 202307 - 30000000000 - Cliente</v>
      </c>
      <c r="I29" s="4" t="str">
        <f>_xlfn.IFNA(VLOOKUP(C29,[1]Hoja1!$J:$L,3,0),"")</f>
        <v/>
      </c>
      <c r="J29" s="5" t="str">
        <f t="shared" si="2"/>
        <v>x</v>
      </c>
      <c r="K29" s="4">
        <f t="shared" si="3"/>
        <v>29</v>
      </c>
      <c r="L29" s="4">
        <f t="shared" si="4"/>
        <v>1</v>
      </c>
      <c r="M29" s="4">
        <f t="shared" si="5"/>
        <v>1</v>
      </c>
      <c r="N29" s="4">
        <f t="shared" si="8"/>
        <v>2</v>
      </c>
    </row>
    <row r="30" spans="1:14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12</v>
      </c>
      <c r="F30" s="3">
        <f t="shared" ca="1" si="7"/>
        <v>45132</v>
      </c>
      <c r="G30" s="3"/>
      <c r="H30" s="2" t="str">
        <f t="shared" ca="1" si="1"/>
        <v>0 - CCMA - 202307 - 30000000000 - Cliente</v>
      </c>
      <c r="I30" s="4" t="str">
        <f>_xlfn.IFNA(VLOOKUP(C30,[1]Hoja1!$J:$L,3,0),"")</f>
        <v/>
      </c>
      <c r="J30" s="5" t="str">
        <f t="shared" si="2"/>
        <v>x</v>
      </c>
      <c r="K30" s="4">
        <f t="shared" si="3"/>
        <v>30</v>
      </c>
      <c r="L30" s="4">
        <f t="shared" si="4"/>
        <v>1</v>
      </c>
      <c r="M30" s="4">
        <f t="shared" si="5"/>
        <v>1</v>
      </c>
      <c r="N30" s="4">
        <f t="shared" si="8"/>
        <v>2</v>
      </c>
    </row>
    <row r="31" spans="1:14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12</v>
      </c>
      <c r="F31" s="3">
        <f t="shared" ca="1" si="7"/>
        <v>45132</v>
      </c>
      <c r="G31" s="3"/>
      <c r="H31" s="2" t="str">
        <f t="shared" ca="1" si="1"/>
        <v>0 - CCMA - 202307 - 30000000000 - Cliente</v>
      </c>
      <c r="I31" s="4" t="str">
        <f>_xlfn.IFNA(VLOOKUP(C31,[1]Hoja1!$J:$L,3,0),"")</f>
        <v/>
      </c>
      <c r="J31" s="5" t="str">
        <f t="shared" si="2"/>
        <v>x</v>
      </c>
      <c r="K31" s="4">
        <f t="shared" si="3"/>
        <v>31</v>
      </c>
      <c r="L31" s="4">
        <f t="shared" si="4"/>
        <v>1</v>
      </c>
      <c r="M31" s="4">
        <f t="shared" si="5"/>
        <v>1</v>
      </c>
      <c r="N31" s="4">
        <f t="shared" si="8"/>
        <v>2</v>
      </c>
    </row>
    <row r="32" spans="1:14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12</v>
      </c>
      <c r="F32" s="3">
        <f t="shared" ca="1" si="7"/>
        <v>45132</v>
      </c>
      <c r="G32" s="3"/>
      <c r="H32" s="2" t="str">
        <f t="shared" ca="1" si="1"/>
        <v>0 - CCMA - 202307 - 30000000000 - Cliente</v>
      </c>
      <c r="I32" s="4" t="str">
        <f>_xlfn.IFNA(VLOOKUP(C32,[1]Hoja1!$J:$L,3,0),"")</f>
        <v/>
      </c>
      <c r="J32" s="5" t="str">
        <f t="shared" si="2"/>
        <v>x</v>
      </c>
      <c r="K32" s="4">
        <f t="shared" si="3"/>
        <v>32</v>
      </c>
      <c r="L32" s="4">
        <f t="shared" si="4"/>
        <v>1</v>
      </c>
      <c r="M32" s="4">
        <f t="shared" si="5"/>
        <v>1</v>
      </c>
      <c r="N32" s="4">
        <f t="shared" si="8"/>
        <v>2</v>
      </c>
    </row>
    <row r="33" spans="1:14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12</v>
      </c>
      <c r="F33" s="3">
        <f t="shared" ca="1" si="7"/>
        <v>45132</v>
      </c>
      <c r="G33" s="3"/>
      <c r="H33" s="2" t="str">
        <f t="shared" ca="1" si="1"/>
        <v>0 - CCMA - 202307 - 30000000000 - Cliente</v>
      </c>
      <c r="I33" s="4" t="str">
        <f>_xlfn.IFNA(VLOOKUP(C33,[1]Hoja1!$J:$L,3,0),"")</f>
        <v/>
      </c>
      <c r="J33" s="5" t="str">
        <f t="shared" si="2"/>
        <v>x</v>
      </c>
      <c r="K33" s="4">
        <f t="shared" si="3"/>
        <v>33</v>
      </c>
      <c r="L33" s="4">
        <f t="shared" si="4"/>
        <v>1</v>
      </c>
      <c r="M33" s="4">
        <f t="shared" si="5"/>
        <v>1</v>
      </c>
      <c r="N33" s="4">
        <f t="shared" si="8"/>
        <v>2</v>
      </c>
    </row>
    <row r="34" spans="1:14" x14ac:dyDescent="0.25">
      <c r="A34" s="4" t="str">
        <f t="shared" ref="A34:A69" si="9">RIGHT(D34,1)</f>
        <v>0</v>
      </c>
      <c r="B34" t="s">
        <v>1</v>
      </c>
      <c r="C34">
        <v>20000000000</v>
      </c>
      <c r="D34">
        <v>30000000000</v>
      </c>
      <c r="E34" t="s">
        <v>12</v>
      </c>
      <c r="F34" s="3">
        <f t="shared" ca="1" si="7"/>
        <v>45132</v>
      </c>
      <c r="G34" s="3"/>
      <c r="H34" s="2" t="str">
        <f t="shared" ref="H34:H69" ca="1" si="10">CONCATENATE(TEXT(A34,"0")," - ","CCMA - ",YEAR(F34)&amp;TEXT(MONTH(F34),"00")," - ",SUBSTITUTE(D34,"-","")," - ",B34)</f>
        <v>0 - CCMA - 202307 - 30000000000 - Cliente</v>
      </c>
      <c r="I34" s="4" t="str">
        <f>_xlfn.IFNA(VLOOKUP(C34,[1]Hoja1!$J:$L,3,0),"")</f>
        <v/>
      </c>
      <c r="J34" s="5" t="str">
        <f t="shared" ref="J34:J65" si="11">IF(EXACT(I34,E34),"ü","x")</f>
        <v>x</v>
      </c>
      <c r="K34" s="4">
        <f t="shared" ref="K34:K69" si="12">ROW(A34)</f>
        <v>34</v>
      </c>
      <c r="L34" s="4">
        <f t="shared" ref="L34:L69" si="13">IF(C34=C33,1,0)</f>
        <v>1</v>
      </c>
      <c r="M34" s="4">
        <f t="shared" ref="M34:M69" si="14">IF(C34=C35,1,0)</f>
        <v>1</v>
      </c>
      <c r="N34" s="4">
        <f t="shared" si="8"/>
        <v>2</v>
      </c>
    </row>
    <row r="35" spans="1:14" x14ac:dyDescent="0.25">
      <c r="A35" s="4" t="str">
        <f t="shared" si="9"/>
        <v>0</v>
      </c>
      <c r="B35" t="s">
        <v>1</v>
      </c>
      <c r="C35">
        <v>20000000000</v>
      </c>
      <c r="D35">
        <v>30000000000</v>
      </c>
      <c r="E35" t="s">
        <v>12</v>
      </c>
      <c r="F35" s="3">
        <f t="shared" ca="1" si="7"/>
        <v>45132</v>
      </c>
      <c r="G35" s="3"/>
      <c r="H35" s="2" t="str">
        <f t="shared" ca="1" si="10"/>
        <v>0 - CCMA - 202307 - 30000000000 - Cliente</v>
      </c>
      <c r="I35" s="4" t="str">
        <f>_xlfn.IFNA(VLOOKUP(C35,[1]Hoja1!$J:$L,3,0),"")</f>
        <v/>
      </c>
      <c r="J35" s="5" t="str">
        <f t="shared" si="11"/>
        <v>x</v>
      </c>
      <c r="K35" s="4">
        <f t="shared" si="12"/>
        <v>35</v>
      </c>
      <c r="L35" s="4">
        <f t="shared" si="13"/>
        <v>1</v>
      </c>
      <c r="M35" s="4">
        <f t="shared" si="14"/>
        <v>1</v>
      </c>
      <c r="N35" s="4">
        <f t="shared" si="8"/>
        <v>2</v>
      </c>
    </row>
    <row r="36" spans="1:14" x14ac:dyDescent="0.25">
      <c r="A36" s="4" t="str">
        <f t="shared" si="9"/>
        <v>0</v>
      </c>
      <c r="B36" t="s">
        <v>1</v>
      </c>
      <c r="C36">
        <v>20000000000</v>
      </c>
      <c r="D36">
        <v>30000000000</v>
      </c>
      <c r="E36" t="s">
        <v>12</v>
      </c>
      <c r="F36" s="3">
        <f t="shared" ca="1" si="7"/>
        <v>45132</v>
      </c>
      <c r="G36" s="3"/>
      <c r="H36" s="2" t="str">
        <f t="shared" ca="1" si="10"/>
        <v>0 - CCMA - 202307 - 30000000000 - Cliente</v>
      </c>
      <c r="I36" s="4" t="str">
        <f>_xlfn.IFNA(VLOOKUP(C36,[1]Hoja1!$J:$L,3,0),"")</f>
        <v/>
      </c>
      <c r="J36" s="5" t="str">
        <f t="shared" si="11"/>
        <v>x</v>
      </c>
      <c r="K36" s="4">
        <f t="shared" si="12"/>
        <v>36</v>
      </c>
      <c r="L36" s="4">
        <f t="shared" si="13"/>
        <v>1</v>
      </c>
      <c r="M36" s="4">
        <f t="shared" si="14"/>
        <v>1</v>
      </c>
      <c r="N36" s="4">
        <f t="shared" si="8"/>
        <v>2</v>
      </c>
    </row>
    <row r="37" spans="1:14" x14ac:dyDescent="0.25">
      <c r="A37" s="4" t="str">
        <f t="shared" si="9"/>
        <v>0</v>
      </c>
      <c r="B37" t="s">
        <v>1</v>
      </c>
      <c r="C37">
        <v>20000000000</v>
      </c>
      <c r="D37">
        <v>30000000000</v>
      </c>
      <c r="E37" t="s">
        <v>12</v>
      </c>
      <c r="F37" s="3">
        <f t="shared" ca="1" si="7"/>
        <v>45132</v>
      </c>
      <c r="G37" s="3"/>
      <c r="H37" s="2" t="str">
        <f t="shared" ca="1" si="10"/>
        <v>0 - CCMA - 202307 - 30000000000 - Cliente</v>
      </c>
      <c r="I37" s="4" t="str">
        <f>_xlfn.IFNA(VLOOKUP(C37,[1]Hoja1!$J:$L,3,0),"")</f>
        <v/>
      </c>
      <c r="J37" s="5" t="str">
        <f t="shared" si="11"/>
        <v>x</v>
      </c>
      <c r="K37" s="4">
        <f t="shared" si="12"/>
        <v>37</v>
      </c>
      <c r="L37" s="4">
        <f t="shared" si="13"/>
        <v>1</v>
      </c>
      <c r="M37" s="4">
        <f t="shared" si="14"/>
        <v>1</v>
      </c>
      <c r="N37" s="4">
        <f t="shared" si="8"/>
        <v>2</v>
      </c>
    </row>
    <row r="38" spans="1:14" x14ac:dyDescent="0.25">
      <c r="A38" s="4" t="str">
        <f t="shared" si="9"/>
        <v>0</v>
      </c>
      <c r="B38" t="s">
        <v>1</v>
      </c>
      <c r="C38">
        <v>20000000000</v>
      </c>
      <c r="D38">
        <v>30000000000</v>
      </c>
      <c r="E38" t="s">
        <v>12</v>
      </c>
      <c r="F38" s="3">
        <f t="shared" ca="1" si="7"/>
        <v>45132</v>
      </c>
      <c r="G38" s="3"/>
      <c r="H38" s="2" t="str">
        <f t="shared" ca="1" si="10"/>
        <v>0 - CCMA - 202307 - 30000000000 - Cliente</v>
      </c>
      <c r="I38" s="4" t="str">
        <f>_xlfn.IFNA(VLOOKUP(C38,[1]Hoja1!$J:$L,3,0),"")</f>
        <v/>
      </c>
      <c r="J38" s="5" t="str">
        <f t="shared" si="11"/>
        <v>x</v>
      </c>
      <c r="K38" s="4">
        <f t="shared" si="12"/>
        <v>38</v>
      </c>
      <c r="L38" s="4">
        <f t="shared" si="13"/>
        <v>1</v>
      </c>
      <c r="M38" s="4">
        <f t="shared" si="14"/>
        <v>1</v>
      </c>
      <c r="N38" s="4">
        <f t="shared" si="8"/>
        <v>2</v>
      </c>
    </row>
    <row r="39" spans="1:14" x14ac:dyDescent="0.25">
      <c r="A39" s="4" t="str">
        <f t="shared" si="9"/>
        <v>0</v>
      </c>
      <c r="B39" t="s">
        <v>1</v>
      </c>
      <c r="C39">
        <v>20000000000</v>
      </c>
      <c r="D39">
        <v>30000000000</v>
      </c>
      <c r="E39" t="s">
        <v>12</v>
      </c>
      <c r="F39" s="3">
        <f t="shared" ca="1" si="7"/>
        <v>45132</v>
      </c>
      <c r="G39" s="3"/>
      <c r="H39" s="2" t="str">
        <f t="shared" ca="1" si="10"/>
        <v>0 - CCMA - 202307 - 30000000000 - Cliente</v>
      </c>
      <c r="I39" s="4" t="str">
        <f>_xlfn.IFNA(VLOOKUP(C39,[1]Hoja1!$J:$L,3,0),"")</f>
        <v/>
      </c>
      <c r="J39" s="5" t="str">
        <f t="shared" si="11"/>
        <v>x</v>
      </c>
      <c r="K39" s="4">
        <f t="shared" si="12"/>
        <v>39</v>
      </c>
      <c r="L39" s="4">
        <f t="shared" si="13"/>
        <v>1</v>
      </c>
      <c r="M39" s="4">
        <f t="shared" si="14"/>
        <v>1</v>
      </c>
      <c r="N39" s="4">
        <f t="shared" si="8"/>
        <v>2</v>
      </c>
    </row>
    <row r="40" spans="1:14" x14ac:dyDescent="0.25">
      <c r="A40" s="4" t="str">
        <f t="shared" si="9"/>
        <v>0</v>
      </c>
      <c r="B40" t="s">
        <v>1</v>
      </c>
      <c r="C40">
        <v>20000000000</v>
      </c>
      <c r="D40">
        <v>30000000000</v>
      </c>
      <c r="E40" t="s">
        <v>12</v>
      </c>
      <c r="F40" s="3">
        <f t="shared" ca="1" si="7"/>
        <v>45132</v>
      </c>
      <c r="G40" s="3"/>
      <c r="H40" s="2" t="str">
        <f t="shared" ca="1" si="10"/>
        <v>0 - CCMA - 202307 - 30000000000 - Cliente</v>
      </c>
      <c r="I40" s="4" t="str">
        <f>_xlfn.IFNA(VLOOKUP(C40,[1]Hoja1!$J:$L,3,0),"")</f>
        <v/>
      </c>
      <c r="J40" s="5" t="str">
        <f t="shared" si="11"/>
        <v>x</v>
      </c>
      <c r="K40" s="4">
        <f t="shared" si="12"/>
        <v>40</v>
      </c>
      <c r="L40" s="4">
        <f t="shared" si="13"/>
        <v>1</v>
      </c>
      <c r="M40" s="4">
        <f t="shared" si="14"/>
        <v>1</v>
      </c>
      <c r="N40" s="4">
        <f t="shared" si="8"/>
        <v>2</v>
      </c>
    </row>
    <row r="41" spans="1:14" x14ac:dyDescent="0.25">
      <c r="A41" s="4" t="str">
        <f t="shared" si="9"/>
        <v>0</v>
      </c>
      <c r="B41" t="s">
        <v>1</v>
      </c>
      <c r="C41">
        <v>20000000000</v>
      </c>
      <c r="D41">
        <v>30000000000</v>
      </c>
      <c r="E41" t="s">
        <v>12</v>
      </c>
      <c r="F41" s="3">
        <f t="shared" ca="1" si="7"/>
        <v>45132</v>
      </c>
      <c r="G41" s="3"/>
      <c r="H41" s="2" t="str">
        <f t="shared" ca="1" si="10"/>
        <v>0 - CCMA - 202307 - 30000000000 - Cliente</v>
      </c>
      <c r="I41" s="4" t="str">
        <f>_xlfn.IFNA(VLOOKUP(C41,[1]Hoja1!$J:$L,3,0),"")</f>
        <v/>
      </c>
      <c r="J41" s="5" t="str">
        <f t="shared" si="11"/>
        <v>x</v>
      </c>
      <c r="K41" s="4">
        <f t="shared" si="12"/>
        <v>41</v>
      </c>
      <c r="L41" s="4">
        <f t="shared" si="13"/>
        <v>1</v>
      </c>
      <c r="M41" s="4">
        <f t="shared" si="14"/>
        <v>1</v>
      </c>
      <c r="N41" s="4">
        <f t="shared" si="8"/>
        <v>2</v>
      </c>
    </row>
    <row r="42" spans="1:14" x14ac:dyDescent="0.25">
      <c r="A42" s="4" t="str">
        <f t="shared" si="9"/>
        <v>0</v>
      </c>
      <c r="B42" t="s">
        <v>1</v>
      </c>
      <c r="C42">
        <v>20000000000</v>
      </c>
      <c r="D42">
        <v>30000000000</v>
      </c>
      <c r="E42" t="s">
        <v>12</v>
      </c>
      <c r="F42" s="3">
        <f t="shared" ca="1" si="7"/>
        <v>45132</v>
      </c>
      <c r="G42" s="3"/>
      <c r="H42" s="2" t="str">
        <f t="shared" ca="1" si="10"/>
        <v>0 - CCMA - 202307 - 30000000000 - Cliente</v>
      </c>
      <c r="I42" s="4" t="str">
        <f>_xlfn.IFNA(VLOOKUP(C42,[1]Hoja1!$J:$L,3,0),"")</f>
        <v/>
      </c>
      <c r="J42" s="5" t="str">
        <f t="shared" si="11"/>
        <v>x</v>
      </c>
      <c r="K42" s="4">
        <f t="shared" si="12"/>
        <v>42</v>
      </c>
      <c r="L42" s="4">
        <f t="shared" si="13"/>
        <v>1</v>
      </c>
      <c r="M42" s="4">
        <f t="shared" si="14"/>
        <v>1</v>
      </c>
      <c r="N42" s="4">
        <f t="shared" si="8"/>
        <v>2</v>
      </c>
    </row>
    <row r="43" spans="1:14" x14ac:dyDescent="0.25">
      <c r="A43" s="4" t="str">
        <f t="shared" si="9"/>
        <v>0</v>
      </c>
      <c r="B43" t="s">
        <v>1</v>
      </c>
      <c r="C43">
        <v>20000000000</v>
      </c>
      <c r="D43">
        <v>30000000000</v>
      </c>
      <c r="E43" t="s">
        <v>12</v>
      </c>
      <c r="F43" s="3">
        <f t="shared" ca="1" si="7"/>
        <v>45132</v>
      </c>
      <c r="G43" s="3"/>
      <c r="H43" s="2" t="str">
        <f t="shared" ca="1" si="10"/>
        <v>0 - CCMA - 202307 - 30000000000 - Cliente</v>
      </c>
      <c r="I43" s="4" t="str">
        <f>_xlfn.IFNA(VLOOKUP(C43,[1]Hoja1!$J:$L,3,0),"")</f>
        <v/>
      </c>
      <c r="J43" s="5" t="str">
        <f t="shared" si="11"/>
        <v>x</v>
      </c>
      <c r="K43" s="4">
        <f t="shared" si="12"/>
        <v>43</v>
      </c>
      <c r="L43" s="4">
        <f t="shared" si="13"/>
        <v>1</v>
      </c>
      <c r="M43" s="4">
        <f t="shared" si="14"/>
        <v>1</v>
      </c>
      <c r="N43" s="4">
        <f t="shared" si="8"/>
        <v>2</v>
      </c>
    </row>
    <row r="44" spans="1:14" x14ac:dyDescent="0.25">
      <c r="A44" s="4" t="str">
        <f t="shared" si="9"/>
        <v>0</v>
      </c>
      <c r="B44" t="s">
        <v>1</v>
      </c>
      <c r="C44">
        <v>20000000000</v>
      </c>
      <c r="D44">
        <v>30000000000</v>
      </c>
      <c r="E44" t="s">
        <v>12</v>
      </c>
      <c r="F44" s="3">
        <f t="shared" ca="1" si="7"/>
        <v>45132</v>
      </c>
      <c r="G44" s="3"/>
      <c r="H44" s="2" t="str">
        <f t="shared" ca="1" si="10"/>
        <v>0 - CCMA - 202307 - 30000000000 - Cliente</v>
      </c>
      <c r="I44" s="4" t="str">
        <f>_xlfn.IFNA(VLOOKUP(C44,[1]Hoja1!$J:$L,3,0),"")</f>
        <v/>
      </c>
      <c r="J44" s="5" t="str">
        <f t="shared" si="11"/>
        <v>x</v>
      </c>
      <c r="K44" s="4">
        <f t="shared" si="12"/>
        <v>44</v>
      </c>
      <c r="L44" s="4">
        <f t="shared" si="13"/>
        <v>1</v>
      </c>
      <c r="M44" s="4">
        <f t="shared" si="14"/>
        <v>1</v>
      </c>
      <c r="N44" s="4">
        <f t="shared" si="8"/>
        <v>2</v>
      </c>
    </row>
    <row r="45" spans="1:14" x14ac:dyDescent="0.25">
      <c r="A45" s="4" t="str">
        <f t="shared" si="9"/>
        <v>0</v>
      </c>
      <c r="B45" t="s">
        <v>1</v>
      </c>
      <c r="C45">
        <v>20000000000</v>
      </c>
      <c r="D45">
        <v>30000000000</v>
      </c>
      <c r="E45" t="s">
        <v>12</v>
      </c>
      <c r="F45" s="3">
        <f t="shared" ca="1" si="7"/>
        <v>45132</v>
      </c>
      <c r="G45" s="3"/>
      <c r="H45" s="2" t="str">
        <f t="shared" ca="1" si="10"/>
        <v>0 - CCMA - 202307 - 30000000000 - Cliente</v>
      </c>
      <c r="I45" s="4" t="str">
        <f>_xlfn.IFNA(VLOOKUP(C45,[1]Hoja1!$J:$L,3,0),"")</f>
        <v/>
      </c>
      <c r="J45" s="5" t="str">
        <f t="shared" si="11"/>
        <v>x</v>
      </c>
      <c r="K45" s="4">
        <f t="shared" si="12"/>
        <v>45</v>
      </c>
      <c r="L45" s="4">
        <f t="shared" si="13"/>
        <v>1</v>
      </c>
      <c r="M45" s="4">
        <f t="shared" si="14"/>
        <v>1</v>
      </c>
      <c r="N45" s="4">
        <f t="shared" si="8"/>
        <v>2</v>
      </c>
    </row>
    <row r="46" spans="1:14" x14ac:dyDescent="0.25">
      <c r="A46" s="4" t="str">
        <f t="shared" si="9"/>
        <v>0</v>
      </c>
      <c r="B46" t="s">
        <v>1</v>
      </c>
      <c r="C46">
        <v>20000000000</v>
      </c>
      <c r="D46">
        <v>30000000000</v>
      </c>
      <c r="E46" t="s">
        <v>12</v>
      </c>
      <c r="F46" s="3">
        <f t="shared" ca="1" si="7"/>
        <v>45132</v>
      </c>
      <c r="G46" s="3"/>
      <c r="H46" s="2" t="str">
        <f t="shared" ca="1" si="10"/>
        <v>0 - CCMA - 202307 - 30000000000 - Cliente</v>
      </c>
      <c r="I46" s="4" t="str">
        <f>_xlfn.IFNA(VLOOKUP(C46,[1]Hoja1!$J:$L,3,0),"")</f>
        <v/>
      </c>
      <c r="J46" s="5" t="str">
        <f t="shared" si="11"/>
        <v>x</v>
      </c>
      <c r="K46" s="4">
        <f t="shared" si="12"/>
        <v>46</v>
      </c>
      <c r="L46" s="4">
        <f t="shared" si="13"/>
        <v>1</v>
      </c>
      <c r="M46" s="4">
        <f t="shared" si="14"/>
        <v>1</v>
      </c>
      <c r="N46" s="4">
        <f t="shared" si="8"/>
        <v>2</v>
      </c>
    </row>
    <row r="47" spans="1:14" x14ac:dyDescent="0.25">
      <c r="A47" s="4" t="str">
        <f t="shared" si="9"/>
        <v>0</v>
      </c>
      <c r="B47" t="s">
        <v>1</v>
      </c>
      <c r="C47">
        <v>20000000000</v>
      </c>
      <c r="D47">
        <v>30000000000</v>
      </c>
      <c r="E47" t="s">
        <v>12</v>
      </c>
      <c r="F47" s="3">
        <f t="shared" ca="1" si="7"/>
        <v>45132</v>
      </c>
      <c r="G47" s="3"/>
      <c r="H47" s="2" t="str">
        <f t="shared" ca="1" si="10"/>
        <v>0 - CCMA - 202307 - 30000000000 - Cliente</v>
      </c>
      <c r="I47" s="4" t="str">
        <f>_xlfn.IFNA(VLOOKUP(C47,[1]Hoja1!$J:$L,3,0),"")</f>
        <v/>
      </c>
      <c r="J47" s="5" t="str">
        <f t="shared" si="11"/>
        <v>x</v>
      </c>
      <c r="K47" s="4">
        <f t="shared" si="12"/>
        <v>47</v>
      </c>
      <c r="L47" s="4">
        <f t="shared" si="13"/>
        <v>1</v>
      </c>
      <c r="M47" s="4">
        <f t="shared" si="14"/>
        <v>1</v>
      </c>
      <c r="N47" s="4">
        <f t="shared" si="8"/>
        <v>2</v>
      </c>
    </row>
    <row r="48" spans="1:14" x14ac:dyDescent="0.25">
      <c r="A48" s="4" t="str">
        <f t="shared" si="9"/>
        <v>0</v>
      </c>
      <c r="B48" t="s">
        <v>1</v>
      </c>
      <c r="C48">
        <v>20000000000</v>
      </c>
      <c r="D48">
        <v>30000000000</v>
      </c>
      <c r="E48" t="s">
        <v>12</v>
      </c>
      <c r="F48" s="3">
        <f t="shared" ca="1" si="7"/>
        <v>45132</v>
      </c>
      <c r="G48" s="3"/>
      <c r="H48" s="2" t="str">
        <f t="shared" ca="1" si="10"/>
        <v>0 - CCMA - 202307 - 30000000000 - Cliente</v>
      </c>
      <c r="I48" s="4" t="str">
        <f>_xlfn.IFNA(VLOOKUP(C48,[1]Hoja1!$J:$L,3,0),"")</f>
        <v/>
      </c>
      <c r="J48" s="5" t="str">
        <f t="shared" si="11"/>
        <v>x</v>
      </c>
      <c r="K48" s="4">
        <f t="shared" si="12"/>
        <v>48</v>
      </c>
      <c r="L48" s="4">
        <f t="shared" si="13"/>
        <v>1</v>
      </c>
      <c r="M48" s="4">
        <f t="shared" si="14"/>
        <v>1</v>
      </c>
      <c r="N48" s="4">
        <f t="shared" si="8"/>
        <v>2</v>
      </c>
    </row>
    <row r="49" spans="1:14" x14ac:dyDescent="0.25">
      <c r="A49" s="4" t="str">
        <f t="shared" si="9"/>
        <v>0</v>
      </c>
      <c r="B49" t="s">
        <v>1</v>
      </c>
      <c r="C49">
        <v>20000000000</v>
      </c>
      <c r="D49">
        <v>30000000000</v>
      </c>
      <c r="E49" t="s">
        <v>12</v>
      </c>
      <c r="F49" s="3">
        <f t="shared" ca="1" si="7"/>
        <v>45132</v>
      </c>
      <c r="G49" s="3"/>
      <c r="H49" s="2" t="str">
        <f t="shared" ca="1" si="10"/>
        <v>0 - CCMA - 202307 - 30000000000 - Cliente</v>
      </c>
      <c r="I49" s="4" t="str">
        <f>_xlfn.IFNA(VLOOKUP(C49,[1]Hoja1!$J:$L,3,0),"")</f>
        <v/>
      </c>
      <c r="J49" s="5" t="str">
        <f t="shared" si="11"/>
        <v>x</v>
      </c>
      <c r="K49" s="4">
        <f t="shared" si="12"/>
        <v>49</v>
      </c>
      <c r="L49" s="4">
        <f t="shared" si="13"/>
        <v>1</v>
      </c>
      <c r="M49" s="4">
        <f t="shared" si="14"/>
        <v>1</v>
      </c>
      <c r="N49" s="4">
        <f t="shared" si="8"/>
        <v>2</v>
      </c>
    </row>
    <row r="50" spans="1:14" x14ac:dyDescent="0.25">
      <c r="A50" s="4" t="str">
        <f t="shared" si="9"/>
        <v>0</v>
      </c>
      <c r="B50" t="s">
        <v>1</v>
      </c>
      <c r="C50">
        <v>20000000000</v>
      </c>
      <c r="D50">
        <v>30000000000</v>
      </c>
      <c r="E50" t="s">
        <v>12</v>
      </c>
      <c r="F50" s="3">
        <f t="shared" ca="1" si="7"/>
        <v>45132</v>
      </c>
      <c r="G50" s="3"/>
      <c r="H50" s="2" t="str">
        <f t="shared" ca="1" si="10"/>
        <v>0 - CCMA - 202307 - 30000000000 - Cliente</v>
      </c>
      <c r="I50" s="4" t="str">
        <f>_xlfn.IFNA(VLOOKUP(C50,[1]Hoja1!$J:$L,3,0),"")</f>
        <v/>
      </c>
      <c r="J50" s="5" t="str">
        <f t="shared" si="11"/>
        <v>x</v>
      </c>
      <c r="K50" s="4">
        <f t="shared" si="12"/>
        <v>50</v>
      </c>
      <c r="L50" s="4">
        <f t="shared" si="13"/>
        <v>1</v>
      </c>
      <c r="M50" s="4">
        <f t="shared" si="14"/>
        <v>1</v>
      </c>
      <c r="N50" s="4">
        <f t="shared" si="8"/>
        <v>2</v>
      </c>
    </row>
    <row r="51" spans="1:14" x14ac:dyDescent="0.25">
      <c r="A51" s="4" t="str">
        <f t="shared" si="9"/>
        <v>0</v>
      </c>
      <c r="B51" t="s">
        <v>1</v>
      </c>
      <c r="C51">
        <v>20000000000</v>
      </c>
      <c r="D51">
        <v>30000000000</v>
      </c>
      <c r="E51" t="s">
        <v>12</v>
      </c>
      <c r="F51" s="3">
        <f t="shared" ca="1" si="7"/>
        <v>45132</v>
      </c>
      <c r="G51" s="3"/>
      <c r="H51" s="2" t="str">
        <f t="shared" ca="1" si="10"/>
        <v>0 - CCMA - 202307 - 30000000000 - Cliente</v>
      </c>
      <c r="I51" s="4" t="str">
        <f>_xlfn.IFNA(VLOOKUP(C51,[1]Hoja1!$J:$L,3,0),"")</f>
        <v/>
      </c>
      <c r="J51" s="5" t="str">
        <f t="shared" si="11"/>
        <v>x</v>
      </c>
      <c r="K51" s="4">
        <f t="shared" si="12"/>
        <v>51</v>
      </c>
      <c r="L51" s="4">
        <f t="shared" si="13"/>
        <v>1</v>
      </c>
      <c r="M51" s="4">
        <f t="shared" si="14"/>
        <v>1</v>
      </c>
      <c r="N51" s="4">
        <f t="shared" si="8"/>
        <v>2</v>
      </c>
    </row>
    <row r="52" spans="1:14" x14ac:dyDescent="0.25">
      <c r="A52" s="4" t="str">
        <f t="shared" si="9"/>
        <v>0</v>
      </c>
      <c r="B52" t="s">
        <v>1</v>
      </c>
      <c r="C52">
        <v>20000000000</v>
      </c>
      <c r="D52">
        <v>30000000000</v>
      </c>
      <c r="E52" t="s">
        <v>12</v>
      </c>
      <c r="F52" s="3">
        <f t="shared" ca="1" si="7"/>
        <v>45132</v>
      </c>
      <c r="G52" s="3"/>
      <c r="H52" s="2" t="str">
        <f t="shared" ca="1" si="10"/>
        <v>0 - CCMA - 202307 - 30000000000 - Cliente</v>
      </c>
      <c r="I52" s="4" t="str">
        <f>_xlfn.IFNA(VLOOKUP(C52,[1]Hoja1!$J:$L,3,0),"")</f>
        <v/>
      </c>
      <c r="J52" s="5" t="str">
        <f t="shared" si="11"/>
        <v>x</v>
      </c>
      <c r="K52" s="4">
        <f t="shared" si="12"/>
        <v>52</v>
      </c>
      <c r="L52" s="4">
        <f t="shared" si="13"/>
        <v>1</v>
      </c>
      <c r="M52" s="4">
        <f t="shared" si="14"/>
        <v>1</v>
      </c>
      <c r="N52" s="4">
        <f t="shared" si="8"/>
        <v>2</v>
      </c>
    </row>
    <row r="53" spans="1:14" x14ac:dyDescent="0.25">
      <c r="A53" s="4" t="str">
        <f t="shared" si="9"/>
        <v>0</v>
      </c>
      <c r="B53" t="s">
        <v>1</v>
      </c>
      <c r="C53">
        <v>20000000000</v>
      </c>
      <c r="D53">
        <v>30000000000</v>
      </c>
      <c r="E53" t="s">
        <v>12</v>
      </c>
      <c r="F53" s="3">
        <f t="shared" ca="1" si="7"/>
        <v>45132</v>
      </c>
      <c r="G53" s="3"/>
      <c r="H53" s="2" t="str">
        <f t="shared" ca="1" si="10"/>
        <v>0 - CCMA - 202307 - 30000000000 - Cliente</v>
      </c>
      <c r="I53" s="4" t="str">
        <f>_xlfn.IFNA(VLOOKUP(C53,[1]Hoja1!$J:$L,3,0),"")</f>
        <v/>
      </c>
      <c r="J53" s="5" t="str">
        <f t="shared" si="11"/>
        <v>x</v>
      </c>
      <c r="K53" s="4">
        <f t="shared" si="12"/>
        <v>53</v>
      </c>
      <c r="L53" s="4">
        <f t="shared" si="13"/>
        <v>1</v>
      </c>
      <c r="M53" s="4">
        <f t="shared" si="14"/>
        <v>1</v>
      </c>
      <c r="N53" s="4">
        <f t="shared" si="8"/>
        <v>2</v>
      </c>
    </row>
    <row r="54" spans="1:14" x14ac:dyDescent="0.25">
      <c r="A54" s="4" t="str">
        <f t="shared" si="9"/>
        <v>0</v>
      </c>
      <c r="B54" t="s">
        <v>1</v>
      </c>
      <c r="C54">
        <v>20000000000</v>
      </c>
      <c r="D54">
        <v>30000000000</v>
      </c>
      <c r="E54" t="s">
        <v>12</v>
      </c>
      <c r="F54" s="3">
        <f t="shared" ca="1" si="7"/>
        <v>45132</v>
      </c>
      <c r="G54" s="3"/>
      <c r="H54" s="2" t="str">
        <f t="shared" ca="1" si="10"/>
        <v>0 - CCMA - 202307 - 30000000000 - Cliente</v>
      </c>
      <c r="I54" s="4" t="str">
        <f>_xlfn.IFNA(VLOOKUP(C54,[1]Hoja1!$J:$L,3,0),"")</f>
        <v/>
      </c>
      <c r="J54" s="5" t="str">
        <f t="shared" si="11"/>
        <v>x</v>
      </c>
      <c r="K54" s="4">
        <f t="shared" si="12"/>
        <v>54</v>
      </c>
      <c r="L54" s="4">
        <f t="shared" si="13"/>
        <v>1</v>
      </c>
      <c r="M54" s="4">
        <f t="shared" si="14"/>
        <v>1</v>
      </c>
      <c r="N54" s="4">
        <f t="shared" si="8"/>
        <v>2</v>
      </c>
    </row>
    <row r="55" spans="1:14" x14ac:dyDescent="0.25">
      <c r="A55" s="4" t="str">
        <f t="shared" si="9"/>
        <v>0</v>
      </c>
      <c r="B55" t="s">
        <v>1</v>
      </c>
      <c r="C55">
        <v>20000000000</v>
      </c>
      <c r="D55">
        <v>30000000000</v>
      </c>
      <c r="E55" t="s">
        <v>12</v>
      </c>
      <c r="F55" s="3">
        <f t="shared" ca="1" si="7"/>
        <v>45132</v>
      </c>
      <c r="G55" s="3"/>
      <c r="H55" s="2" t="str">
        <f t="shared" ca="1" si="10"/>
        <v>0 - CCMA - 202307 - 30000000000 - Cliente</v>
      </c>
      <c r="I55" s="4" t="str">
        <f>_xlfn.IFNA(VLOOKUP(C55,[1]Hoja1!$J:$L,3,0),"")</f>
        <v/>
      </c>
      <c r="J55" s="5" t="str">
        <f t="shared" si="11"/>
        <v>x</v>
      </c>
      <c r="K55" s="4">
        <f t="shared" si="12"/>
        <v>55</v>
      </c>
      <c r="L55" s="4">
        <f t="shared" si="13"/>
        <v>1</v>
      </c>
      <c r="M55" s="4">
        <f t="shared" si="14"/>
        <v>1</v>
      </c>
      <c r="N55" s="4">
        <f t="shared" si="8"/>
        <v>2</v>
      </c>
    </row>
    <row r="56" spans="1:14" x14ac:dyDescent="0.25">
      <c r="A56" s="4" t="str">
        <f t="shared" si="9"/>
        <v>0</v>
      </c>
      <c r="B56" t="s">
        <v>1</v>
      </c>
      <c r="C56">
        <v>20000000000</v>
      </c>
      <c r="D56">
        <v>30000000000</v>
      </c>
      <c r="E56" t="s">
        <v>12</v>
      </c>
      <c r="F56" s="3">
        <f t="shared" ca="1" si="7"/>
        <v>45132</v>
      </c>
      <c r="G56" s="3"/>
      <c r="H56" s="2" t="str">
        <f t="shared" ca="1" si="10"/>
        <v>0 - CCMA - 202307 - 30000000000 - Cliente</v>
      </c>
      <c r="I56" s="4" t="str">
        <f>_xlfn.IFNA(VLOOKUP(C56,[1]Hoja1!$J:$L,3,0),"")</f>
        <v/>
      </c>
      <c r="J56" s="5" t="str">
        <f t="shared" si="11"/>
        <v>x</v>
      </c>
      <c r="K56" s="4">
        <f t="shared" si="12"/>
        <v>56</v>
      </c>
      <c r="L56" s="4">
        <f t="shared" si="13"/>
        <v>1</v>
      </c>
      <c r="M56" s="4">
        <f t="shared" si="14"/>
        <v>1</v>
      </c>
      <c r="N56" s="4">
        <f t="shared" si="8"/>
        <v>2</v>
      </c>
    </row>
    <row r="57" spans="1:14" x14ac:dyDescent="0.25">
      <c r="A57" s="4" t="str">
        <f t="shared" si="9"/>
        <v>0</v>
      </c>
      <c r="B57" t="s">
        <v>1</v>
      </c>
      <c r="C57">
        <v>20000000000</v>
      </c>
      <c r="D57">
        <v>30000000000</v>
      </c>
      <c r="E57" t="s">
        <v>12</v>
      </c>
      <c r="F57" s="3">
        <f t="shared" ca="1" si="7"/>
        <v>45132</v>
      </c>
      <c r="G57" s="3"/>
      <c r="H57" s="2" t="str">
        <f t="shared" ca="1" si="10"/>
        <v>0 - CCMA - 202307 - 30000000000 - Cliente</v>
      </c>
      <c r="I57" s="4" t="str">
        <f>_xlfn.IFNA(VLOOKUP(C57,[1]Hoja1!$J:$L,3,0),"")</f>
        <v/>
      </c>
      <c r="J57" s="5" t="str">
        <f t="shared" si="11"/>
        <v>x</v>
      </c>
      <c r="K57" s="4">
        <f t="shared" si="12"/>
        <v>57</v>
      </c>
      <c r="L57" s="4">
        <f t="shared" si="13"/>
        <v>1</v>
      </c>
      <c r="M57" s="4">
        <f t="shared" si="14"/>
        <v>1</v>
      </c>
      <c r="N57" s="4">
        <f t="shared" si="8"/>
        <v>2</v>
      </c>
    </row>
    <row r="58" spans="1:14" x14ac:dyDescent="0.25">
      <c r="A58" s="4" t="str">
        <f t="shared" si="9"/>
        <v>0</v>
      </c>
      <c r="B58" t="s">
        <v>1</v>
      </c>
      <c r="C58">
        <v>20000000000</v>
      </c>
      <c r="D58">
        <v>30000000000</v>
      </c>
      <c r="E58" t="s">
        <v>12</v>
      </c>
      <c r="F58" s="3">
        <f t="shared" ca="1" si="7"/>
        <v>45132</v>
      </c>
      <c r="G58" s="3"/>
      <c r="H58" s="2" t="str">
        <f t="shared" ca="1" si="10"/>
        <v>0 - CCMA - 202307 - 30000000000 - Cliente</v>
      </c>
      <c r="I58" s="4" t="str">
        <f>_xlfn.IFNA(VLOOKUP(C58,[1]Hoja1!$J:$L,3,0),"")</f>
        <v/>
      </c>
      <c r="J58" s="5" t="str">
        <f t="shared" si="11"/>
        <v>x</v>
      </c>
      <c r="K58" s="4">
        <f t="shared" si="12"/>
        <v>58</v>
      </c>
      <c r="L58" s="4">
        <f t="shared" si="13"/>
        <v>1</v>
      </c>
      <c r="M58" s="4">
        <f t="shared" si="14"/>
        <v>1</v>
      </c>
      <c r="N58" s="4">
        <f t="shared" si="8"/>
        <v>2</v>
      </c>
    </row>
    <row r="59" spans="1:14" x14ac:dyDescent="0.25">
      <c r="A59" s="4" t="str">
        <f t="shared" si="9"/>
        <v>0</v>
      </c>
      <c r="B59" t="s">
        <v>1</v>
      </c>
      <c r="C59">
        <v>20000000000</v>
      </c>
      <c r="D59">
        <v>30000000000</v>
      </c>
      <c r="E59" t="s">
        <v>12</v>
      </c>
      <c r="F59" s="3">
        <f t="shared" ca="1" si="7"/>
        <v>45132</v>
      </c>
      <c r="G59" s="3"/>
      <c r="H59" s="2" t="str">
        <f t="shared" ca="1" si="10"/>
        <v>0 - CCMA - 202307 - 30000000000 - Cliente</v>
      </c>
      <c r="I59" s="4" t="str">
        <f>_xlfn.IFNA(VLOOKUP(C59,[1]Hoja1!$J:$L,3,0),"")</f>
        <v/>
      </c>
      <c r="J59" s="5" t="str">
        <f t="shared" si="11"/>
        <v>x</v>
      </c>
      <c r="K59" s="4">
        <f t="shared" si="12"/>
        <v>59</v>
      </c>
      <c r="L59" s="4">
        <f t="shared" si="13"/>
        <v>1</v>
      </c>
      <c r="M59" s="4">
        <f t="shared" si="14"/>
        <v>1</v>
      </c>
      <c r="N59" s="4">
        <f t="shared" si="8"/>
        <v>2</v>
      </c>
    </row>
    <row r="60" spans="1:14" x14ac:dyDescent="0.25">
      <c r="A60" s="4" t="str">
        <f t="shared" si="9"/>
        <v>0</v>
      </c>
      <c r="B60" t="s">
        <v>1</v>
      </c>
      <c r="C60">
        <v>20000000000</v>
      </c>
      <c r="D60">
        <v>30000000000</v>
      </c>
      <c r="E60" t="s">
        <v>12</v>
      </c>
      <c r="F60" s="3">
        <f t="shared" ca="1" si="7"/>
        <v>45132</v>
      </c>
      <c r="G60" s="3"/>
      <c r="H60" s="2" t="str">
        <f t="shared" ca="1" si="10"/>
        <v>0 - CCMA - 202307 - 30000000000 - Cliente</v>
      </c>
      <c r="I60" s="4" t="str">
        <f>_xlfn.IFNA(VLOOKUP(C60,[1]Hoja1!$J:$L,3,0),"")</f>
        <v/>
      </c>
      <c r="J60" s="5" t="str">
        <f t="shared" si="11"/>
        <v>x</v>
      </c>
      <c r="K60" s="4">
        <f t="shared" si="12"/>
        <v>60</v>
      </c>
      <c r="L60" s="4">
        <f t="shared" si="13"/>
        <v>1</v>
      </c>
      <c r="M60" s="4">
        <f t="shared" si="14"/>
        <v>1</v>
      </c>
      <c r="N60" s="4">
        <f t="shared" si="8"/>
        <v>2</v>
      </c>
    </row>
    <row r="61" spans="1:14" x14ac:dyDescent="0.25">
      <c r="A61" s="4" t="str">
        <f t="shared" si="9"/>
        <v>0</v>
      </c>
      <c r="B61" t="s">
        <v>1</v>
      </c>
      <c r="C61">
        <v>20000000000</v>
      </c>
      <c r="D61">
        <v>30000000000</v>
      </c>
      <c r="E61" t="s">
        <v>12</v>
      </c>
      <c r="F61" s="3">
        <f t="shared" ca="1" si="7"/>
        <v>45132</v>
      </c>
      <c r="G61" s="3"/>
      <c r="H61" s="2" t="str">
        <f t="shared" ca="1" si="10"/>
        <v>0 - CCMA - 202307 - 30000000000 - Cliente</v>
      </c>
      <c r="I61" s="4" t="str">
        <f>_xlfn.IFNA(VLOOKUP(C61,[1]Hoja1!$J:$L,3,0),"")</f>
        <v/>
      </c>
      <c r="J61" s="5" t="str">
        <f t="shared" si="11"/>
        <v>x</v>
      </c>
      <c r="K61" s="4">
        <f t="shared" si="12"/>
        <v>61</v>
      </c>
      <c r="L61" s="4">
        <f t="shared" si="13"/>
        <v>1</v>
      </c>
      <c r="M61" s="4">
        <f t="shared" si="14"/>
        <v>1</v>
      </c>
      <c r="N61" s="4">
        <f t="shared" si="8"/>
        <v>2</v>
      </c>
    </row>
    <row r="62" spans="1:14" x14ac:dyDescent="0.25">
      <c r="A62" s="4" t="str">
        <f t="shared" si="9"/>
        <v>0</v>
      </c>
      <c r="B62" t="s">
        <v>1</v>
      </c>
      <c r="C62">
        <v>20000000000</v>
      </c>
      <c r="D62">
        <v>30000000000</v>
      </c>
      <c r="E62" t="s">
        <v>12</v>
      </c>
      <c r="F62" s="3">
        <f t="shared" ca="1" si="7"/>
        <v>45132</v>
      </c>
      <c r="G62" s="3"/>
      <c r="H62" s="2" t="str">
        <f t="shared" ca="1" si="10"/>
        <v>0 - CCMA - 202307 - 30000000000 - Cliente</v>
      </c>
      <c r="I62" s="4" t="str">
        <f>_xlfn.IFNA(VLOOKUP(C62,[1]Hoja1!$J:$L,3,0),"")</f>
        <v/>
      </c>
      <c r="J62" s="5" t="str">
        <f t="shared" si="11"/>
        <v>x</v>
      </c>
      <c r="K62" s="4">
        <f t="shared" si="12"/>
        <v>62</v>
      </c>
      <c r="L62" s="4">
        <f t="shared" si="13"/>
        <v>1</v>
      </c>
      <c r="M62" s="4">
        <f t="shared" si="14"/>
        <v>1</v>
      </c>
      <c r="N62" s="4">
        <f t="shared" si="8"/>
        <v>2</v>
      </c>
    </row>
    <row r="63" spans="1:14" x14ac:dyDescent="0.25">
      <c r="A63" s="4" t="str">
        <f t="shared" si="9"/>
        <v>0</v>
      </c>
      <c r="B63" t="s">
        <v>1</v>
      </c>
      <c r="C63">
        <v>20000000000</v>
      </c>
      <c r="D63">
        <v>30000000000</v>
      </c>
      <c r="E63" t="s">
        <v>12</v>
      </c>
      <c r="F63" s="3">
        <f t="shared" ca="1" si="7"/>
        <v>45132</v>
      </c>
      <c r="G63" s="3"/>
      <c r="H63" s="2" t="str">
        <f t="shared" ca="1" si="10"/>
        <v>0 - CCMA - 202307 - 30000000000 - Cliente</v>
      </c>
      <c r="I63" s="4" t="str">
        <f>_xlfn.IFNA(VLOOKUP(C63,[1]Hoja1!$J:$L,3,0),"")</f>
        <v/>
      </c>
      <c r="J63" s="5" t="str">
        <f t="shared" si="11"/>
        <v>x</v>
      </c>
      <c r="K63" s="4">
        <f t="shared" si="12"/>
        <v>63</v>
      </c>
      <c r="L63" s="4">
        <f t="shared" si="13"/>
        <v>1</v>
      </c>
      <c r="M63" s="4">
        <f t="shared" si="14"/>
        <v>1</v>
      </c>
      <c r="N63" s="4">
        <f t="shared" si="8"/>
        <v>2</v>
      </c>
    </row>
    <row r="64" spans="1:14" x14ac:dyDescent="0.25">
      <c r="A64" s="4" t="str">
        <f t="shared" si="9"/>
        <v>0</v>
      </c>
      <c r="B64" t="s">
        <v>1</v>
      </c>
      <c r="C64">
        <v>20000000000</v>
      </c>
      <c r="D64">
        <v>30000000000</v>
      </c>
      <c r="E64" t="s">
        <v>12</v>
      </c>
      <c r="F64" s="3">
        <f t="shared" ca="1" si="7"/>
        <v>45132</v>
      </c>
      <c r="G64" s="3"/>
      <c r="H64" s="2" t="str">
        <f t="shared" ca="1" si="10"/>
        <v>0 - CCMA - 202307 - 30000000000 - Cliente</v>
      </c>
      <c r="I64" s="4" t="str">
        <f>_xlfn.IFNA(VLOOKUP(C64,[1]Hoja1!$J:$L,3,0),"")</f>
        <v/>
      </c>
      <c r="J64" s="5" t="str">
        <f t="shared" si="11"/>
        <v>x</v>
      </c>
      <c r="K64" s="4">
        <f t="shared" si="12"/>
        <v>64</v>
      </c>
      <c r="L64" s="4">
        <f t="shared" si="13"/>
        <v>1</v>
      </c>
      <c r="M64" s="4">
        <f t="shared" si="14"/>
        <v>1</v>
      </c>
      <c r="N64" s="4">
        <f t="shared" si="8"/>
        <v>2</v>
      </c>
    </row>
    <row r="65" spans="1:14" x14ac:dyDescent="0.25">
      <c r="A65" s="4" t="str">
        <f t="shared" si="9"/>
        <v>0</v>
      </c>
      <c r="B65" t="s">
        <v>1</v>
      </c>
      <c r="C65">
        <v>20000000000</v>
      </c>
      <c r="D65">
        <v>30000000000</v>
      </c>
      <c r="E65" t="s">
        <v>12</v>
      </c>
      <c r="F65" s="3">
        <f t="shared" ca="1" si="7"/>
        <v>45132</v>
      </c>
      <c r="G65" s="3"/>
      <c r="H65" s="2" t="str">
        <f t="shared" ca="1" si="10"/>
        <v>0 - CCMA - 202307 - 30000000000 - Cliente</v>
      </c>
      <c r="I65" s="4" t="str">
        <f>_xlfn.IFNA(VLOOKUP(C65,[1]Hoja1!$J:$L,3,0),"")</f>
        <v/>
      </c>
      <c r="J65" s="5" t="str">
        <f t="shared" si="11"/>
        <v>x</v>
      </c>
      <c r="K65" s="4">
        <f t="shared" si="12"/>
        <v>65</v>
      </c>
      <c r="L65" s="4">
        <f t="shared" si="13"/>
        <v>1</v>
      </c>
      <c r="M65" s="4">
        <f t="shared" si="14"/>
        <v>1</v>
      </c>
      <c r="N65" s="4">
        <f t="shared" si="8"/>
        <v>2</v>
      </c>
    </row>
    <row r="66" spans="1:14" x14ac:dyDescent="0.25">
      <c r="A66" s="4" t="str">
        <f t="shared" si="9"/>
        <v>0</v>
      </c>
      <c r="B66" t="s">
        <v>1</v>
      </c>
      <c r="C66">
        <v>20000000000</v>
      </c>
      <c r="D66">
        <v>30000000000</v>
      </c>
      <c r="E66" t="s">
        <v>12</v>
      </c>
      <c r="F66" s="3">
        <f t="shared" ca="1" si="7"/>
        <v>45132</v>
      </c>
      <c r="G66" s="3"/>
      <c r="H66" s="2" t="str">
        <f t="shared" ca="1" si="10"/>
        <v>0 - CCMA - 202307 - 30000000000 - Cliente</v>
      </c>
      <c r="I66" s="4" t="str">
        <f>_xlfn.IFNA(VLOOKUP(C66,[1]Hoja1!$J:$L,3,0),"")</f>
        <v/>
      </c>
      <c r="J66" s="5" t="str">
        <f t="shared" ref="J66:J97" si="15">IF(EXACT(I66,E66),"ü","x")</f>
        <v>x</v>
      </c>
      <c r="K66" s="4">
        <f t="shared" si="12"/>
        <v>66</v>
      </c>
      <c r="L66" s="4">
        <f t="shared" si="13"/>
        <v>1</v>
      </c>
      <c r="M66" s="4">
        <f t="shared" si="14"/>
        <v>1</v>
      </c>
      <c r="N66" s="4">
        <f t="shared" si="8"/>
        <v>2</v>
      </c>
    </row>
    <row r="67" spans="1:14" x14ac:dyDescent="0.25">
      <c r="A67" s="4" t="str">
        <f t="shared" si="9"/>
        <v>0</v>
      </c>
      <c r="B67" t="s">
        <v>1</v>
      </c>
      <c r="C67">
        <v>20000000000</v>
      </c>
      <c r="D67">
        <v>30000000000</v>
      </c>
      <c r="E67" t="s">
        <v>12</v>
      </c>
      <c r="F67" s="3">
        <f t="shared" ref="F67:F69" ca="1" si="16">TODAY()</f>
        <v>45132</v>
      </c>
      <c r="G67" s="3"/>
      <c r="H67" s="2" t="str">
        <f t="shared" ca="1" si="10"/>
        <v>0 - CCMA - 202307 - 30000000000 - Cliente</v>
      </c>
      <c r="I67" s="4" t="str">
        <f>_xlfn.IFNA(VLOOKUP(C67,[1]Hoja1!$J:$L,3,0),"")</f>
        <v/>
      </c>
      <c r="J67" s="5" t="str">
        <f t="shared" si="15"/>
        <v>x</v>
      </c>
      <c r="K67" s="4">
        <f t="shared" si="12"/>
        <v>67</v>
      </c>
      <c r="L67" s="4">
        <f t="shared" si="13"/>
        <v>1</v>
      </c>
      <c r="M67" s="4">
        <f t="shared" si="14"/>
        <v>1</v>
      </c>
      <c r="N67" s="4">
        <f t="shared" ref="N67:N69" si="17">SUM(L67:M67)</f>
        <v>2</v>
      </c>
    </row>
    <row r="68" spans="1:14" x14ac:dyDescent="0.25">
      <c r="A68" s="4" t="str">
        <f t="shared" si="9"/>
        <v>0</v>
      </c>
      <c r="B68" t="s">
        <v>1</v>
      </c>
      <c r="C68">
        <v>20000000000</v>
      </c>
      <c r="D68">
        <v>30000000000</v>
      </c>
      <c r="E68" t="s">
        <v>12</v>
      </c>
      <c r="F68" s="3">
        <f t="shared" ca="1" si="16"/>
        <v>45132</v>
      </c>
      <c r="G68" s="3"/>
      <c r="H68" s="2" t="str">
        <f t="shared" ca="1" si="10"/>
        <v>0 - CCMA - 202307 - 30000000000 - Cliente</v>
      </c>
      <c r="I68" s="4" t="str">
        <f>_xlfn.IFNA(VLOOKUP(C68,[1]Hoja1!$J:$L,3,0),"")</f>
        <v/>
      </c>
      <c r="J68" s="5" t="str">
        <f t="shared" si="15"/>
        <v>x</v>
      </c>
      <c r="K68" s="4">
        <f t="shared" si="12"/>
        <v>68</v>
      </c>
      <c r="L68" s="4">
        <f t="shared" si="13"/>
        <v>1</v>
      </c>
      <c r="M68" s="4">
        <f t="shared" si="14"/>
        <v>1</v>
      </c>
      <c r="N68" s="4">
        <f t="shared" si="17"/>
        <v>2</v>
      </c>
    </row>
    <row r="69" spans="1:14" x14ac:dyDescent="0.25">
      <c r="A69" s="4" t="str">
        <f t="shared" si="9"/>
        <v>0</v>
      </c>
      <c r="B69" t="s">
        <v>1</v>
      </c>
      <c r="C69">
        <v>20000000000</v>
      </c>
      <c r="D69">
        <v>30000000000</v>
      </c>
      <c r="E69" t="s">
        <v>12</v>
      </c>
      <c r="F69" s="3">
        <f t="shared" ca="1" si="16"/>
        <v>45132</v>
      </c>
      <c r="G69" s="3"/>
      <c r="H69" s="2" t="str">
        <f t="shared" ca="1" si="10"/>
        <v>0 - CCMA - 202307 - 30000000000 - Cliente</v>
      </c>
      <c r="I69" s="4" t="str">
        <f>_xlfn.IFNA(VLOOKUP(C69,[1]Hoja1!$J:$L,3,0),"")</f>
        <v/>
      </c>
      <c r="J69" s="5" t="str">
        <f t="shared" si="15"/>
        <v>x</v>
      </c>
      <c r="K69" s="4">
        <f t="shared" si="12"/>
        <v>69</v>
      </c>
      <c r="L69" s="4">
        <f t="shared" si="13"/>
        <v>1</v>
      </c>
      <c r="M69" s="4">
        <f t="shared" si="14"/>
        <v>0</v>
      </c>
      <c r="N69" s="4">
        <f t="shared" si="17"/>
        <v>1</v>
      </c>
    </row>
  </sheetData>
  <autoFilter ref="A1:N69" xr:uid="{00000000-0001-0000-0000-000000000000}"/>
  <sortState xmlns:xlrd2="http://schemas.microsoft.com/office/spreadsheetml/2017/richdata2" ref="A2:K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2023-07-25T03:23:03Z</dcterms:modified>
</cp:coreProperties>
</file>