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F:\Proyecto Uipath\Descarga_Alicuota_ART\"/>
    </mc:Choice>
  </mc:AlternateContent>
  <xr:revisionPtr revIDLastSave="0" documentId="13_ncr:1_{7F73693E-103B-403D-9EA0-E93EDF10EA9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stado" sheetId="1" r:id="rId1"/>
  </sheets>
  <externalReferences>
    <externalReference r:id="rId2"/>
    <externalReference r:id="rId3"/>
  </externalReferences>
  <definedNames>
    <definedName name="_xlnm._FilterDatabase" localSheetId="0" hidden="1">Listado!$A$1:$Q$69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01" i="1" l="1"/>
  <c r="P101" i="1"/>
  <c r="O101" i="1"/>
  <c r="N101" i="1"/>
  <c r="L101" i="1"/>
  <c r="M101" i="1" s="1"/>
  <c r="F101" i="1"/>
  <c r="A101" i="1"/>
  <c r="P100" i="1"/>
  <c r="O100" i="1"/>
  <c r="Q100" i="1" s="1"/>
  <c r="N100" i="1"/>
  <c r="L100" i="1"/>
  <c r="M100" i="1" s="1"/>
  <c r="J100" i="1"/>
  <c r="K100" i="1" s="1"/>
  <c r="F100" i="1"/>
  <c r="A100" i="1"/>
  <c r="P99" i="1"/>
  <c r="Q99" i="1" s="1"/>
  <c r="O99" i="1"/>
  <c r="N99" i="1"/>
  <c r="L99" i="1"/>
  <c r="M99" i="1" s="1"/>
  <c r="F99" i="1"/>
  <c r="A99" i="1"/>
  <c r="P98" i="1"/>
  <c r="O98" i="1"/>
  <c r="Q98" i="1" s="1"/>
  <c r="N98" i="1"/>
  <c r="L98" i="1"/>
  <c r="M98" i="1" s="1"/>
  <c r="F98" i="1"/>
  <c r="A98" i="1"/>
  <c r="P97" i="1"/>
  <c r="O97" i="1"/>
  <c r="Q97" i="1" s="1"/>
  <c r="N97" i="1"/>
  <c r="L97" i="1"/>
  <c r="M97" i="1" s="1"/>
  <c r="J97" i="1"/>
  <c r="K97" i="1" s="1"/>
  <c r="F97" i="1"/>
  <c r="A97" i="1"/>
  <c r="P96" i="1"/>
  <c r="Q96" i="1" s="1"/>
  <c r="O96" i="1"/>
  <c r="N96" i="1"/>
  <c r="L96" i="1"/>
  <c r="M96" i="1" s="1"/>
  <c r="F96" i="1"/>
  <c r="A96" i="1"/>
  <c r="P95" i="1"/>
  <c r="O95" i="1"/>
  <c r="Q95" i="1" s="1"/>
  <c r="N95" i="1"/>
  <c r="L95" i="1"/>
  <c r="M95" i="1" s="1"/>
  <c r="F95" i="1"/>
  <c r="A95" i="1"/>
  <c r="P94" i="1"/>
  <c r="O94" i="1"/>
  <c r="Q94" i="1" s="1"/>
  <c r="N94" i="1"/>
  <c r="L94" i="1"/>
  <c r="M94" i="1" s="1"/>
  <c r="J94" i="1"/>
  <c r="K94" i="1" s="1"/>
  <c r="F94" i="1"/>
  <c r="A94" i="1"/>
  <c r="P93" i="1"/>
  <c r="Q93" i="1" s="1"/>
  <c r="O93" i="1"/>
  <c r="N93" i="1"/>
  <c r="L93" i="1"/>
  <c r="M93" i="1" s="1"/>
  <c r="F93" i="1"/>
  <c r="A93" i="1"/>
  <c r="J93" i="1" s="1"/>
  <c r="K93" i="1" s="1"/>
  <c r="P92" i="1"/>
  <c r="O92" i="1"/>
  <c r="Q92" i="1" s="1"/>
  <c r="N92" i="1"/>
  <c r="L92" i="1"/>
  <c r="M92" i="1" s="1"/>
  <c r="J92" i="1"/>
  <c r="K92" i="1" s="1"/>
  <c r="F92" i="1"/>
  <c r="A92" i="1"/>
  <c r="P91" i="1"/>
  <c r="O91" i="1"/>
  <c r="Q91" i="1" s="1"/>
  <c r="N91" i="1"/>
  <c r="L91" i="1"/>
  <c r="M91" i="1" s="1"/>
  <c r="F91" i="1"/>
  <c r="J91" i="1" s="1"/>
  <c r="K91" i="1" s="1"/>
  <c r="A91" i="1"/>
  <c r="P90" i="1"/>
  <c r="Q90" i="1" s="1"/>
  <c r="O90" i="1"/>
  <c r="N90" i="1"/>
  <c r="L90" i="1"/>
  <c r="M90" i="1" s="1"/>
  <c r="F90" i="1"/>
  <c r="A90" i="1"/>
  <c r="J90" i="1" s="1"/>
  <c r="K90" i="1" s="1"/>
  <c r="P89" i="1"/>
  <c r="O89" i="1"/>
  <c r="Q89" i="1" s="1"/>
  <c r="N89" i="1"/>
  <c r="L89" i="1"/>
  <c r="M89" i="1" s="1"/>
  <c r="F89" i="1"/>
  <c r="J89" i="1" s="1"/>
  <c r="K89" i="1" s="1"/>
  <c r="A89" i="1"/>
  <c r="P88" i="1"/>
  <c r="O88" i="1"/>
  <c r="Q88" i="1" s="1"/>
  <c r="N88" i="1"/>
  <c r="L88" i="1"/>
  <c r="M88" i="1" s="1"/>
  <c r="F88" i="1"/>
  <c r="J88" i="1" s="1"/>
  <c r="K88" i="1" s="1"/>
  <c r="A88" i="1"/>
  <c r="P87" i="1"/>
  <c r="Q87" i="1" s="1"/>
  <c r="O87" i="1"/>
  <c r="N87" i="1"/>
  <c r="L87" i="1"/>
  <c r="M87" i="1" s="1"/>
  <c r="F87" i="1"/>
  <c r="A87" i="1"/>
  <c r="P86" i="1"/>
  <c r="O86" i="1"/>
  <c r="Q86" i="1" s="1"/>
  <c r="N86" i="1"/>
  <c r="L86" i="1"/>
  <c r="M86" i="1" s="1"/>
  <c r="F86" i="1"/>
  <c r="J86" i="1" s="1"/>
  <c r="K86" i="1" s="1"/>
  <c r="A86" i="1"/>
  <c r="P85" i="1"/>
  <c r="O85" i="1"/>
  <c r="Q85" i="1" s="1"/>
  <c r="N85" i="1"/>
  <c r="L85" i="1"/>
  <c r="M85" i="1" s="1"/>
  <c r="F85" i="1"/>
  <c r="J85" i="1" s="1"/>
  <c r="K85" i="1" s="1"/>
  <c r="A85" i="1"/>
  <c r="P84" i="1"/>
  <c r="Q84" i="1" s="1"/>
  <c r="O84" i="1"/>
  <c r="N84" i="1"/>
  <c r="L84" i="1"/>
  <c r="M84" i="1" s="1"/>
  <c r="F84" i="1"/>
  <c r="A84" i="1"/>
  <c r="P83" i="1"/>
  <c r="O83" i="1"/>
  <c r="Q83" i="1" s="1"/>
  <c r="N83" i="1"/>
  <c r="L83" i="1"/>
  <c r="M83" i="1" s="1"/>
  <c r="F83" i="1"/>
  <c r="J83" i="1" s="1"/>
  <c r="K83" i="1" s="1"/>
  <c r="A83" i="1"/>
  <c r="P82" i="1"/>
  <c r="O82" i="1"/>
  <c r="Q82" i="1" s="1"/>
  <c r="N82" i="1"/>
  <c r="L82" i="1"/>
  <c r="M82" i="1" s="1"/>
  <c r="F82" i="1"/>
  <c r="J82" i="1" s="1"/>
  <c r="K82" i="1" s="1"/>
  <c r="A82" i="1"/>
  <c r="P81" i="1"/>
  <c r="Q81" i="1" s="1"/>
  <c r="O81" i="1"/>
  <c r="N81" i="1"/>
  <c r="L81" i="1"/>
  <c r="M81" i="1" s="1"/>
  <c r="F81" i="1"/>
  <c r="A81" i="1"/>
  <c r="P80" i="1"/>
  <c r="O80" i="1"/>
  <c r="Q80" i="1" s="1"/>
  <c r="N80" i="1"/>
  <c r="L80" i="1"/>
  <c r="M80" i="1" s="1"/>
  <c r="F80" i="1"/>
  <c r="A80" i="1"/>
  <c r="P79" i="1"/>
  <c r="O79" i="1"/>
  <c r="Q79" i="1" s="1"/>
  <c r="N79" i="1"/>
  <c r="L79" i="1"/>
  <c r="M79" i="1" s="1"/>
  <c r="F79" i="1"/>
  <c r="J79" i="1" s="1"/>
  <c r="K79" i="1" s="1"/>
  <c r="A79" i="1"/>
  <c r="P78" i="1"/>
  <c r="Q78" i="1" s="1"/>
  <c r="O78" i="1"/>
  <c r="N78" i="1"/>
  <c r="L78" i="1"/>
  <c r="M78" i="1" s="1"/>
  <c r="F78" i="1"/>
  <c r="A78" i="1"/>
  <c r="P77" i="1"/>
  <c r="O77" i="1"/>
  <c r="Q77" i="1" s="1"/>
  <c r="N77" i="1"/>
  <c r="L77" i="1"/>
  <c r="M77" i="1" s="1"/>
  <c r="F77" i="1"/>
  <c r="J77" i="1" s="1"/>
  <c r="K77" i="1" s="1"/>
  <c r="A77" i="1"/>
  <c r="P76" i="1"/>
  <c r="O76" i="1"/>
  <c r="Q76" i="1" s="1"/>
  <c r="N76" i="1"/>
  <c r="L76" i="1"/>
  <c r="M76" i="1" s="1"/>
  <c r="F76" i="1"/>
  <c r="J76" i="1" s="1"/>
  <c r="K76" i="1" s="1"/>
  <c r="A76" i="1"/>
  <c r="P75" i="1"/>
  <c r="Q75" i="1" s="1"/>
  <c r="O75" i="1"/>
  <c r="N75" i="1"/>
  <c r="L75" i="1"/>
  <c r="M75" i="1" s="1"/>
  <c r="F75" i="1"/>
  <c r="A75" i="1"/>
  <c r="P74" i="1"/>
  <c r="O74" i="1"/>
  <c r="Q74" i="1" s="1"/>
  <c r="N74" i="1"/>
  <c r="L74" i="1"/>
  <c r="M74" i="1" s="1"/>
  <c r="F74" i="1"/>
  <c r="J74" i="1" s="1"/>
  <c r="K74" i="1" s="1"/>
  <c r="A74" i="1"/>
  <c r="P73" i="1"/>
  <c r="O73" i="1"/>
  <c r="Q73" i="1" s="1"/>
  <c r="N73" i="1"/>
  <c r="L73" i="1"/>
  <c r="M73" i="1" s="1"/>
  <c r="F73" i="1"/>
  <c r="A73" i="1"/>
  <c r="P72" i="1"/>
  <c r="Q72" i="1" s="1"/>
  <c r="O72" i="1"/>
  <c r="N72" i="1"/>
  <c r="L72" i="1"/>
  <c r="M72" i="1" s="1"/>
  <c r="F72" i="1"/>
  <c r="A72" i="1"/>
  <c r="P71" i="1"/>
  <c r="O71" i="1"/>
  <c r="Q71" i="1" s="1"/>
  <c r="N71" i="1"/>
  <c r="L71" i="1"/>
  <c r="M71" i="1" s="1"/>
  <c r="F71" i="1"/>
  <c r="A71" i="1"/>
  <c r="P70" i="1"/>
  <c r="O70" i="1"/>
  <c r="Q70" i="1" s="1"/>
  <c r="N70" i="1"/>
  <c r="L70" i="1"/>
  <c r="M70" i="1" s="1"/>
  <c r="F70" i="1"/>
  <c r="A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D3" i="1"/>
  <c r="D2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2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2" i="1"/>
  <c r="P3" i="1"/>
  <c r="O3" i="1"/>
  <c r="J87" i="1" l="1"/>
  <c r="K87" i="1" s="1"/>
  <c r="J80" i="1"/>
  <c r="K80" i="1" s="1"/>
  <c r="J84" i="1"/>
  <c r="K84" i="1" s="1"/>
  <c r="J71" i="1"/>
  <c r="K71" i="1" s="1"/>
  <c r="J73" i="1"/>
  <c r="K73" i="1" s="1"/>
  <c r="J75" i="1"/>
  <c r="K75" i="1" s="1"/>
  <c r="J81" i="1"/>
  <c r="K81" i="1" s="1"/>
  <c r="J95" i="1"/>
  <c r="K95" i="1" s="1"/>
  <c r="J99" i="1"/>
  <c r="K99" i="1" s="1"/>
  <c r="J101" i="1"/>
  <c r="K101" i="1" s="1"/>
  <c r="J70" i="1"/>
  <c r="K70" i="1" s="1"/>
  <c r="J72" i="1"/>
  <c r="K72" i="1" s="1"/>
  <c r="J96" i="1"/>
  <c r="K96" i="1" s="1"/>
  <c r="J98" i="1"/>
  <c r="K98" i="1" s="1"/>
  <c r="J78" i="1"/>
  <c r="K78" i="1" s="1"/>
  <c r="Q2" i="1"/>
  <c r="Q66" i="1"/>
  <c r="Q65" i="1"/>
  <c r="Q30" i="1"/>
  <c r="Q29" i="1"/>
  <c r="Q18" i="1"/>
  <c r="Q17" i="1"/>
  <c r="Q6" i="1"/>
  <c r="Q5" i="1"/>
  <c r="Q54" i="1" l="1"/>
  <c r="Q41" i="1"/>
  <c r="Q53" i="1"/>
  <c r="Q42" i="1"/>
  <c r="Q27" i="1"/>
  <c r="Q39" i="1"/>
  <c r="Q51" i="1"/>
  <c r="Q63" i="1"/>
  <c r="Q9" i="1"/>
  <c r="Q21" i="1"/>
  <c r="Q33" i="1"/>
  <c r="Q35" i="1"/>
  <c r="Q13" i="1"/>
  <c r="Q25" i="1"/>
  <c r="Q37" i="1"/>
  <c r="Q49" i="1"/>
  <c r="Q61" i="1"/>
  <c r="Q4" i="1"/>
  <c r="Q16" i="1"/>
  <c r="Q28" i="1"/>
  <c r="Q40" i="1"/>
  <c r="Q52" i="1"/>
  <c r="Q10" i="1"/>
  <c r="Q22" i="1"/>
  <c r="Q34" i="1"/>
  <c r="Q46" i="1"/>
  <c r="Q58" i="1"/>
  <c r="Q11" i="1"/>
  <c r="Q23" i="1"/>
  <c r="Q47" i="1"/>
  <c r="Q59" i="1"/>
  <c r="Q12" i="1"/>
  <c r="Q24" i="1"/>
  <c r="Q36" i="1"/>
  <c r="Q48" i="1"/>
  <c r="Q60" i="1"/>
  <c r="Q3" i="1"/>
  <c r="Q15" i="1"/>
  <c r="Q64" i="1"/>
  <c r="Q7" i="1"/>
  <c r="Q19" i="1"/>
  <c r="Q31" i="1"/>
  <c r="Q43" i="1"/>
  <c r="Q55" i="1"/>
  <c r="Q67" i="1"/>
  <c r="Q8" i="1"/>
  <c r="Q20" i="1"/>
  <c r="Q32" i="1"/>
  <c r="Q44" i="1"/>
  <c r="Q56" i="1"/>
  <c r="Q68" i="1"/>
  <c r="Q45" i="1"/>
  <c r="Q57" i="1"/>
  <c r="Q69" i="1"/>
  <c r="Q14" i="1"/>
  <c r="Q26" i="1"/>
  <c r="Q38" i="1"/>
  <c r="Q50" i="1"/>
  <c r="Q62" i="1"/>
  <c r="A62" i="1"/>
  <c r="J62" i="1" s="1"/>
  <c r="K62" i="1" s="1"/>
  <c r="N62" i="1"/>
  <c r="M62" i="1"/>
  <c r="M60" i="1" l="1"/>
  <c r="M4" i="1"/>
  <c r="M3" i="1"/>
  <c r="M15" i="1"/>
  <c r="M26" i="1"/>
  <c r="M51" i="1"/>
  <c r="M36" i="1"/>
  <c r="M7" i="1"/>
  <c r="M25" i="1"/>
  <c r="M34" i="1"/>
  <c r="M10" i="1"/>
  <c r="M2" i="1"/>
  <c r="M50" i="1"/>
  <c r="M61" i="1"/>
  <c r="M47" i="1"/>
  <c r="M66" i="1"/>
  <c r="M39" i="1"/>
  <c r="M67" i="1"/>
  <c r="M12" i="1"/>
  <c r="M42" i="1"/>
  <c r="M46" i="1"/>
  <c r="M45" i="1"/>
  <c r="M49" i="1"/>
  <c r="M22" i="1"/>
  <c r="M33" i="1"/>
  <c r="M27" i="1"/>
  <c r="M68" i="1"/>
  <c r="M48" i="1"/>
  <c r="M53" i="1"/>
  <c r="M23" i="1"/>
  <c r="M35" i="1"/>
  <c r="M9" i="1"/>
  <c r="M8" i="1"/>
  <c r="M29" i="1"/>
  <c r="M13" i="1"/>
  <c r="M63" i="1"/>
  <c r="M44" i="1"/>
  <c r="M16" i="1"/>
  <c r="M18" i="1"/>
  <c r="M65" i="1"/>
  <c r="M41" i="1"/>
  <c r="M21" i="1"/>
  <c r="M56" i="1"/>
  <c r="M6" i="1"/>
  <c r="M54" i="1"/>
  <c r="M17" i="1"/>
  <c r="M11" i="1"/>
  <c r="M28" i="1"/>
  <c r="M40" i="1"/>
  <c r="M59" i="1"/>
  <c r="M43" i="1"/>
  <c r="M19" i="1"/>
  <c r="M31" i="1"/>
  <c r="M64" i="1"/>
  <c r="M37" i="1"/>
  <c r="M57" i="1"/>
  <c r="M69" i="1"/>
  <c r="M14" i="1"/>
  <c r="M30" i="1"/>
  <c r="M58" i="1"/>
  <c r="M52" i="1"/>
  <c r="M24" i="1"/>
  <c r="M5" i="1"/>
  <c r="M32" i="1"/>
  <c r="M38" i="1"/>
  <c r="M55" i="1"/>
  <c r="A60" i="1" l="1"/>
  <c r="J60" i="1" s="1"/>
  <c r="K60" i="1" s="1"/>
  <c r="A30" i="1"/>
  <c r="J30" i="1" s="1"/>
  <c r="K30" i="1" s="1"/>
  <c r="A31" i="1"/>
  <c r="J31" i="1" s="1"/>
  <c r="K31" i="1" s="1"/>
  <c r="A28" i="1"/>
  <c r="J28" i="1" s="1"/>
  <c r="K28" i="1" s="1"/>
  <c r="A45" i="1"/>
  <c r="J45" i="1" s="1"/>
  <c r="K45" i="1" s="1"/>
  <c r="A29" i="1"/>
  <c r="J29" i="1" s="1"/>
  <c r="K29" i="1" s="1"/>
  <c r="A46" i="1"/>
  <c r="J46" i="1" s="1"/>
  <c r="K46" i="1" s="1"/>
  <c r="A5" i="1"/>
  <c r="J5" i="1" s="1"/>
  <c r="K5" i="1" s="1"/>
  <c r="A6" i="1"/>
  <c r="J6" i="1" s="1"/>
  <c r="K6" i="1" s="1"/>
  <c r="A38" i="1"/>
  <c r="J38" i="1" s="1"/>
  <c r="K38" i="1" s="1"/>
  <c r="A39" i="1"/>
  <c r="J39" i="1" s="1"/>
  <c r="K39" i="1" s="1"/>
  <c r="A53" i="1"/>
  <c r="J53" i="1" s="1"/>
  <c r="K53" i="1" s="1"/>
  <c r="A16" i="1"/>
  <c r="J16" i="1" s="1"/>
  <c r="K16" i="1" s="1"/>
  <c r="A17" i="1"/>
  <c r="J17" i="1" s="1"/>
  <c r="K17" i="1" s="1"/>
  <c r="A66" i="1"/>
  <c r="J66" i="1" s="1"/>
  <c r="K66" i="1" s="1"/>
  <c r="A41" i="1"/>
  <c r="J41" i="1" s="1"/>
  <c r="K41" i="1" s="1"/>
  <c r="A49" i="1"/>
  <c r="J49" i="1" s="1"/>
  <c r="K49" i="1" s="1"/>
  <c r="A50" i="1"/>
  <c r="J50" i="1" s="1"/>
  <c r="K50" i="1" s="1"/>
  <c r="A43" i="1"/>
  <c r="J43" i="1" s="1"/>
  <c r="K43" i="1" s="1"/>
  <c r="A26" i="1"/>
  <c r="J26" i="1" s="1"/>
  <c r="K26" i="1" s="1"/>
  <c r="A27" i="1"/>
  <c r="J27" i="1" s="1"/>
  <c r="K27" i="1" s="1"/>
  <c r="A13" i="1"/>
  <c r="J13" i="1" s="1"/>
  <c r="K13" i="1" s="1"/>
  <c r="A11" i="1"/>
  <c r="J11" i="1" s="1"/>
  <c r="K11" i="1" s="1"/>
  <c r="A14" i="1"/>
  <c r="J14" i="1" s="1"/>
  <c r="K14" i="1" s="1"/>
  <c r="A9" i="1"/>
  <c r="J9" i="1" s="1"/>
  <c r="K9" i="1" s="1"/>
  <c r="A10" i="1"/>
  <c r="J10" i="1" s="1"/>
  <c r="K10" i="1" s="1"/>
  <c r="A22" i="1"/>
  <c r="J22" i="1" s="1"/>
  <c r="K22" i="1" s="1"/>
  <c r="A15" i="1"/>
  <c r="J15" i="1" s="1"/>
  <c r="K15" i="1" s="1"/>
  <c r="N43" i="1" l="1"/>
  <c r="N60" i="1"/>
  <c r="N41" i="1"/>
  <c r="N47" i="1" l="1"/>
  <c r="N18" i="1"/>
  <c r="N33" i="1"/>
  <c r="N42" i="1"/>
  <c r="N30" i="1"/>
  <c r="N31" i="1"/>
  <c r="N22" i="1"/>
  <c r="N50" i="1"/>
  <c r="N29" i="1"/>
  <c r="N64" i="1"/>
  <c r="N58" i="1"/>
  <c r="N35" i="1"/>
  <c r="N32" i="1"/>
  <c r="N28" i="1"/>
  <c r="N6" i="1"/>
  <c r="N4" i="1"/>
  <c r="N54" i="1"/>
  <c r="N65" i="1"/>
  <c r="N40" i="1"/>
  <c r="N24" i="1"/>
  <c r="N37" i="1"/>
  <c r="N34" i="1"/>
  <c r="N8" i="1"/>
  <c r="N3" i="1"/>
  <c r="N66" i="1"/>
  <c r="A8" i="1" l="1"/>
  <c r="J8" i="1" s="1"/>
  <c r="K8" i="1" s="1"/>
  <c r="A36" i="1"/>
  <c r="J36" i="1" s="1"/>
  <c r="K36" i="1" s="1"/>
  <c r="A51" i="1"/>
  <c r="J51" i="1" s="1"/>
  <c r="K51" i="1" s="1"/>
  <c r="A48" i="1"/>
  <c r="J48" i="1" s="1"/>
  <c r="K48" i="1" s="1"/>
  <c r="A37" i="1"/>
  <c r="J37" i="1" s="1"/>
  <c r="K37" i="1" s="1"/>
  <c r="A18" i="1"/>
  <c r="J18" i="1" s="1"/>
  <c r="K18" i="1" s="1"/>
  <c r="A55" i="1"/>
  <c r="J55" i="1" s="1"/>
  <c r="K55" i="1" s="1"/>
  <c r="A44" i="1"/>
  <c r="J44" i="1" s="1"/>
  <c r="K44" i="1" s="1"/>
  <c r="A24" i="1"/>
  <c r="J24" i="1" s="1"/>
  <c r="K24" i="1" s="1"/>
  <c r="A47" i="1"/>
  <c r="J47" i="1" s="1"/>
  <c r="K47" i="1" s="1"/>
  <c r="A52" i="1"/>
  <c r="J52" i="1" s="1"/>
  <c r="K52" i="1" s="1"/>
  <c r="A19" i="1"/>
  <c r="J19" i="1" s="1"/>
  <c r="K19" i="1" s="1"/>
  <c r="A67" i="1"/>
  <c r="J67" i="1" s="1"/>
  <c r="K67" i="1" s="1"/>
  <c r="A40" i="1"/>
  <c r="J40" i="1" s="1"/>
  <c r="K40" i="1" s="1"/>
  <c r="A69" i="1"/>
  <c r="J69" i="1" s="1"/>
  <c r="K69" i="1" s="1"/>
  <c r="A25" i="1"/>
  <c r="J25" i="1" s="1"/>
  <c r="K25" i="1" s="1"/>
  <c r="A59" i="1"/>
  <c r="J59" i="1" s="1"/>
  <c r="K59" i="1" s="1"/>
  <c r="A54" i="1"/>
  <c r="J54" i="1" s="1"/>
  <c r="K54" i="1" s="1"/>
  <c r="A64" i="1"/>
  <c r="J64" i="1" s="1"/>
  <c r="K64" i="1" s="1"/>
  <c r="A56" i="1"/>
  <c r="J56" i="1" s="1"/>
  <c r="K56" i="1" s="1"/>
  <c r="A61" i="1"/>
  <c r="J61" i="1" s="1"/>
  <c r="K61" i="1" s="1"/>
  <c r="A2" i="1"/>
  <c r="J2" i="1" s="1"/>
  <c r="K2" i="1" s="1"/>
  <c r="A4" i="1"/>
  <c r="J4" i="1" s="1"/>
  <c r="K4" i="1" s="1"/>
  <c r="A3" i="1"/>
  <c r="J3" i="1" s="1"/>
  <c r="K3" i="1" s="1"/>
  <c r="A42" i="1"/>
  <c r="J42" i="1" s="1"/>
  <c r="K42" i="1" s="1"/>
  <c r="A34" i="1"/>
  <c r="J34" i="1" s="1"/>
  <c r="K34" i="1" s="1"/>
  <c r="A65" i="1"/>
  <c r="J65" i="1" s="1"/>
  <c r="K65" i="1" s="1"/>
  <c r="A23" i="1"/>
  <c r="J23" i="1" s="1"/>
  <c r="K23" i="1" s="1"/>
  <c r="A20" i="1"/>
  <c r="J20" i="1" s="1"/>
  <c r="K20" i="1" s="1"/>
  <c r="A21" i="1"/>
  <c r="J21" i="1" s="1"/>
  <c r="K21" i="1" s="1"/>
  <c r="A57" i="1"/>
  <c r="J57" i="1" s="1"/>
  <c r="K57" i="1" s="1"/>
  <c r="A32" i="1"/>
  <c r="J32" i="1" s="1"/>
  <c r="K32" i="1" s="1"/>
  <c r="A12" i="1"/>
  <c r="J12" i="1" s="1"/>
  <c r="K12" i="1" s="1"/>
  <c r="A68" i="1"/>
  <c r="J68" i="1" s="1"/>
  <c r="K68" i="1" s="1"/>
  <c r="A35" i="1"/>
  <c r="J35" i="1" s="1"/>
  <c r="K35" i="1" s="1"/>
  <c r="A33" i="1"/>
  <c r="J33" i="1" s="1"/>
  <c r="K33" i="1" s="1"/>
  <c r="A7" i="1"/>
  <c r="J7" i="1" s="1"/>
  <c r="K7" i="1" s="1"/>
  <c r="A63" i="1"/>
  <c r="J63" i="1" s="1"/>
  <c r="K63" i="1" s="1"/>
  <c r="A58" i="1"/>
  <c r="J58" i="1" s="1"/>
  <c r="K58" i="1" s="1"/>
  <c r="N63" i="1" l="1"/>
  <c r="N12" i="1"/>
  <c r="N26" i="1"/>
  <c r="N16" i="1"/>
  <c r="N56" i="1"/>
  <c r="N49" i="1"/>
  <c r="N9" i="1"/>
  <c r="N13" i="1"/>
  <c r="N14" i="1"/>
  <c r="N46" i="1"/>
  <c r="N53" i="1"/>
  <c r="N45" i="1"/>
  <c r="N23" i="1"/>
  <c r="N19" i="1"/>
  <c r="N15" i="1"/>
  <c r="N5" i="1"/>
  <c r="N68" i="1"/>
  <c r="N48" i="1"/>
  <c r="N21" i="1"/>
  <c r="N39" i="1"/>
  <c r="N25" i="1"/>
  <c r="N27" i="1"/>
  <c r="N17" i="1"/>
  <c r="N2" i="1"/>
  <c r="N59" i="1"/>
  <c r="N57" i="1"/>
  <c r="N67" i="1"/>
  <c r="N44" i="1"/>
  <c r="N38" i="1"/>
  <c r="N52" i="1"/>
  <c r="N69" i="1"/>
  <c r="N11" i="1"/>
  <c r="N7" i="1"/>
  <c r="N61" i="1"/>
  <c r="N10" i="1"/>
  <c r="N55" i="1"/>
  <c r="N51" i="1"/>
  <c r="N36" i="1"/>
  <c r="N20" i="1"/>
  <c r="M20" i="1" l="1"/>
</calcChain>
</file>

<file path=xl/sharedStrings.xml><?xml version="1.0" encoding="utf-8"?>
<sst xmlns="http://schemas.openxmlformats.org/spreadsheetml/2006/main" count="219" uniqueCount="20">
  <si>
    <t>Nro</t>
  </si>
  <si>
    <t>Cliente</t>
  </si>
  <si>
    <t>CLAVE</t>
  </si>
  <si>
    <t>Importar</t>
  </si>
  <si>
    <t>Importado</t>
  </si>
  <si>
    <t>CLAVE AFIP</t>
  </si>
  <si>
    <t>CUIT AFIP</t>
  </si>
  <si>
    <t>CUIT en pagina</t>
  </si>
  <si>
    <t>Control de contraseña</t>
  </si>
  <si>
    <t>Fila</t>
  </si>
  <si>
    <t>Anterior</t>
  </si>
  <si>
    <t>Posterior</t>
  </si>
  <si>
    <t>Con anterior y posterior</t>
  </si>
  <si>
    <t>Clave</t>
  </si>
  <si>
    <t>Raiz</t>
  </si>
  <si>
    <t>Ubicación Descarga</t>
  </si>
  <si>
    <t>Fecha de Descarga</t>
  </si>
  <si>
    <t>ART</t>
  </si>
  <si>
    <t>Ubicación de descarga de los archivos, si esta vacío se guarda en la ubicación de la ventana emergente</t>
  </si>
  <si>
    <t>C:\Users\Agustin Bustos\Desktop\Nueva carpeta\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</si>
</sst>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Wingdings"/>
      <charset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6">
    <xf numFmtId="0" fontId="0" fillId="0" borderId="0" xfId="0"/>
    <xf numFmtId="0" fontId="1" fillId="2" borderId="0" xfId="0" applyFont="1" applyFill="1"/>
    <xf numFmtId="14" fontId="0" fillId="3" borderId="0" xfId="0" applyNumberFormat="1" applyFill="1"/>
    <xf numFmtId="14" fontId="0" fillId="0" borderId="0" xfId="0" applyNumberFormat="1"/>
    <xf numFmtId="0" fontId="0" fillId="3" borderId="0" xfId="0" applyFill="1"/>
    <xf numFmtId="0" fontId="2" fillId="3" borderId="0" xfId="0" applyFont="1" applyFill="1"/>
  </cellXfs>
  <cellStyles count="2">
    <cellStyle name="Normal" xfId="0" builtinId="0"/>
    <cellStyle name="Normal 2" xfId="1" xr:uid="{26622A44-B414-4879-AEDF-96376DA781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Proyecto%20Uipath\Descarga_Alicuota_ART\Control%20descarga%20ART.xlsx" TargetMode="External"/><Relationship Id="rId1" Type="http://schemas.openxmlformats.org/officeDocument/2006/relationships/externalLinkPath" Target="Control%20descarga%20AR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apeles%20de%20trabajo/1.%20CLAVES%20FISCALES/CLAVES%20FISCALES%20AFI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</sheetNames>
    <sheetDataSet>
      <sheetData sheetId="0">
        <row r="1">
          <cell r="A1" t="str">
            <v>ART</v>
          </cell>
          <cell r="B1" t="str">
            <v>Alicuota</v>
          </cell>
          <cell r="C1" t="str">
            <v>Control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oja2"/>
    </sheetNames>
    <sheetDataSet>
      <sheetData sheetId="0">
        <row r="2">
          <cell r="J2" t="str">
            <v>CUIT AFIP</v>
          </cell>
          <cell r="K2" t="str">
            <v>CUIT Contrib</v>
          </cell>
          <cell r="L2" t="str">
            <v>Clave</v>
          </cell>
        </row>
        <row r="3">
          <cell r="J3">
            <v>27061302838</v>
          </cell>
          <cell r="K3">
            <v>27061302838</v>
          </cell>
          <cell r="L3" t="str">
            <v>Acostadelia101</v>
          </cell>
        </row>
        <row r="4">
          <cell r="J4">
            <v>23183086499</v>
          </cell>
          <cell r="K4">
            <v>30709419567</v>
          </cell>
          <cell r="L4" t="str">
            <v>Horacio310</v>
          </cell>
        </row>
        <row r="5">
          <cell r="J5">
            <v>20203385197</v>
          </cell>
          <cell r="K5">
            <v>20203385197</v>
          </cell>
          <cell r="L5" t="str">
            <v>JCAmarilla2272</v>
          </cell>
        </row>
        <row r="6">
          <cell r="J6">
            <v>20170395167</v>
          </cell>
          <cell r="K6">
            <v>30592932446</v>
          </cell>
          <cell r="L6" t="str">
            <v>Hugohope209</v>
          </cell>
        </row>
        <row r="7">
          <cell r="J7">
            <v>20114794083</v>
          </cell>
          <cell r="K7">
            <v>30708553715</v>
          </cell>
          <cell r="L7" t="str">
            <v>Victordf2022</v>
          </cell>
        </row>
        <row r="8">
          <cell r="J8">
            <v>20208992032</v>
          </cell>
          <cell r="K8">
            <v>20208992032</v>
          </cell>
          <cell r="L8" t="str">
            <v>ASTgerardo22</v>
          </cell>
        </row>
        <row r="9">
          <cell r="J9">
            <v>20175255819</v>
          </cell>
          <cell r="K9">
            <v>20175255819</v>
          </cell>
          <cell r="L9" t="str">
            <v>Crispin2022</v>
          </cell>
        </row>
        <row r="10">
          <cell r="J10">
            <v>23183086499</v>
          </cell>
          <cell r="K10">
            <v>23183086499</v>
          </cell>
          <cell r="L10" t="str">
            <v>Horacio310</v>
          </cell>
        </row>
        <row r="11">
          <cell r="J11">
            <v>20416948926</v>
          </cell>
          <cell r="K11">
            <v>20416948926</v>
          </cell>
          <cell r="L11" t="str">
            <v>Beitia2022</v>
          </cell>
        </row>
        <row r="12">
          <cell r="J12">
            <v>20398190727</v>
          </cell>
          <cell r="K12">
            <v>20398190727</v>
          </cell>
          <cell r="L12" t="str">
            <v>Unaibeitia207</v>
          </cell>
        </row>
        <row r="13">
          <cell r="J13">
            <v>20246008109</v>
          </cell>
          <cell r="K13">
            <v>20246008109</v>
          </cell>
          <cell r="L13" t="str">
            <v>L@rrygrb209</v>
          </cell>
        </row>
        <row r="14">
          <cell r="J14">
            <v>20168291281</v>
          </cell>
          <cell r="K14">
            <v>20168291281</v>
          </cell>
          <cell r="L14" t="str">
            <v>busTos1964</v>
          </cell>
        </row>
        <row r="15">
          <cell r="J15">
            <v>20147130202</v>
          </cell>
          <cell r="K15">
            <v>30650940667</v>
          </cell>
          <cell r="L15" t="str">
            <v>Martinb202</v>
          </cell>
        </row>
        <row r="16">
          <cell r="J16">
            <v>20147130202</v>
          </cell>
          <cell r="K16">
            <v>20147130202</v>
          </cell>
          <cell r="L16" t="str">
            <v>Martinb202</v>
          </cell>
        </row>
        <row r="17">
          <cell r="J17">
            <v>27148268105</v>
          </cell>
          <cell r="K17">
            <v>27148268105</v>
          </cell>
          <cell r="L17" t="str">
            <v>Gracielac276</v>
          </cell>
        </row>
        <row r="18">
          <cell r="J18">
            <v>27261827366</v>
          </cell>
          <cell r="K18">
            <v>27261827366</v>
          </cell>
          <cell r="L18" t="str">
            <v>CarballoG12</v>
          </cell>
        </row>
        <row r="19">
          <cell r="J19">
            <v>23149462074</v>
          </cell>
          <cell r="K19">
            <v>30707912223</v>
          </cell>
          <cell r="L19" t="str">
            <v>Gabriela2023</v>
          </cell>
        </row>
        <row r="20">
          <cell r="J20">
            <v>20082750488</v>
          </cell>
          <cell r="K20">
            <v>20082750488</v>
          </cell>
          <cell r="L20" t="str">
            <v>CastroC210</v>
          </cell>
        </row>
        <row r="21">
          <cell r="J21">
            <v>20303980378</v>
          </cell>
          <cell r="K21">
            <v>20303980378</v>
          </cell>
          <cell r="L21" t="str">
            <v>Sinclair.208</v>
          </cell>
        </row>
        <row r="22">
          <cell r="J22">
            <v>20277690323</v>
          </cell>
          <cell r="K22">
            <v>20277690323</v>
          </cell>
          <cell r="L22" t="str">
            <v>Julian79</v>
          </cell>
        </row>
        <row r="23">
          <cell r="J23">
            <v>20174123072</v>
          </cell>
          <cell r="K23">
            <v>30672372697</v>
          </cell>
          <cell r="L23" t="str">
            <v>Carlos1510</v>
          </cell>
        </row>
        <row r="24">
          <cell r="J24">
            <v>27222731416</v>
          </cell>
          <cell r="K24">
            <v>30712026797</v>
          </cell>
          <cell r="L24" t="str">
            <v>Nonona2022</v>
          </cell>
        </row>
        <row r="25">
          <cell r="J25">
            <v>23351897074</v>
          </cell>
          <cell r="K25">
            <v>30715085409</v>
          </cell>
          <cell r="L25" t="str">
            <v>Lucila2022</v>
          </cell>
        </row>
        <row r="26">
          <cell r="J26">
            <v>27109797257</v>
          </cell>
          <cell r="K26">
            <v>30717059111</v>
          </cell>
          <cell r="L26" t="str">
            <v>Olgascotto279</v>
          </cell>
        </row>
        <row r="27">
          <cell r="J27">
            <v>27171709925</v>
          </cell>
          <cell r="K27">
            <v>27171709925</v>
          </cell>
          <cell r="L27" t="str">
            <v>Coronasm276</v>
          </cell>
        </row>
        <row r="28">
          <cell r="J28">
            <v>20208993462</v>
          </cell>
          <cell r="K28">
            <v>20208993462</v>
          </cell>
          <cell r="L28" t="str">
            <v>corrales46</v>
          </cell>
        </row>
        <row r="29">
          <cell r="J29">
            <v>20168291680</v>
          </cell>
          <cell r="K29">
            <v>20168291680</v>
          </cell>
          <cell r="L29" t="str">
            <v>Luisc30001</v>
          </cell>
        </row>
        <row r="30">
          <cell r="J30">
            <v>20114794083</v>
          </cell>
          <cell r="K30">
            <v>30672355393</v>
          </cell>
          <cell r="L30" t="str">
            <v>Victordf2022</v>
          </cell>
        </row>
        <row r="31">
          <cell r="J31">
            <v>27055761685</v>
          </cell>
          <cell r="K31">
            <v>27055761685</v>
          </cell>
          <cell r="L31" t="str">
            <v>AngelaC275</v>
          </cell>
        </row>
        <row r="32">
          <cell r="J32">
            <v>23267800499</v>
          </cell>
          <cell r="K32">
            <v>23267800499</v>
          </cell>
          <cell r="L32" t="str">
            <v>diego10</v>
          </cell>
        </row>
        <row r="33">
          <cell r="J33">
            <v>23051636864</v>
          </cell>
          <cell r="K33">
            <v>23051636864</v>
          </cell>
          <cell r="L33" t="str">
            <v>LUCILA10</v>
          </cell>
        </row>
        <row r="34">
          <cell r="J34">
            <v>27201178776</v>
          </cell>
          <cell r="K34">
            <v>30717537153</v>
          </cell>
          <cell r="L34" t="str">
            <v>Monicaszy11</v>
          </cell>
        </row>
        <row r="35">
          <cell r="J35">
            <v>20149462601</v>
          </cell>
          <cell r="K35">
            <v>30709431834</v>
          </cell>
          <cell r="L35" t="str">
            <v>Marcelo203</v>
          </cell>
        </row>
        <row r="36">
          <cell r="J36">
            <v>20175255819</v>
          </cell>
          <cell r="K36">
            <v>30568711420</v>
          </cell>
          <cell r="L36" t="str">
            <v>Crispin2022</v>
          </cell>
        </row>
        <row r="37">
          <cell r="J37">
            <v>20361947674</v>
          </cell>
          <cell r="K37">
            <v>20361947674</v>
          </cell>
          <cell r="L37" t="str">
            <v>Cesare2021</v>
          </cell>
        </row>
        <row r="38">
          <cell r="J38">
            <v>20149466356</v>
          </cell>
          <cell r="K38">
            <v>20149466356</v>
          </cell>
          <cell r="L38" t="str">
            <v>REEnriquez208</v>
          </cell>
        </row>
        <row r="39">
          <cell r="J39">
            <v>20169933031</v>
          </cell>
          <cell r="K39">
            <v>20169933031</v>
          </cell>
          <cell r="L39" t="str">
            <v>Estudio2022</v>
          </cell>
        </row>
        <row r="40">
          <cell r="J40">
            <v>20168296011</v>
          </cell>
          <cell r="K40">
            <v>33653520439</v>
          </cell>
          <cell r="L40" t="str">
            <v>Jcmayol2022</v>
          </cell>
        </row>
        <row r="41">
          <cell r="J41">
            <v>20170395167</v>
          </cell>
          <cell r="K41">
            <v>30672356381</v>
          </cell>
          <cell r="L41" t="str">
            <v>Hugohope209</v>
          </cell>
        </row>
        <row r="42">
          <cell r="J42">
            <v>27182653972</v>
          </cell>
          <cell r="K42">
            <v>27182653972</v>
          </cell>
          <cell r="L42" t="str">
            <v>Chabuca273</v>
          </cell>
        </row>
        <row r="43">
          <cell r="J43">
            <v>20168291834</v>
          </cell>
          <cell r="K43">
            <v>20168291834</v>
          </cell>
          <cell r="L43" t="str">
            <v>TOfi04041965</v>
          </cell>
        </row>
        <row r="44">
          <cell r="J44">
            <v>20133762761</v>
          </cell>
          <cell r="K44">
            <v>20133762761</v>
          </cell>
          <cell r="L44" t="str">
            <v>Cferreyra60</v>
          </cell>
        </row>
        <row r="45">
          <cell r="J45">
            <v>20327623967</v>
          </cell>
          <cell r="K45">
            <v>20327623967</v>
          </cell>
          <cell r="L45" t="str">
            <v>Candresferreyra86</v>
          </cell>
        </row>
        <row r="46">
          <cell r="J46">
            <v>23342751644</v>
          </cell>
          <cell r="K46">
            <v>23342751644</v>
          </cell>
          <cell r="L46" t="str">
            <v>CVFerreyra89</v>
          </cell>
        </row>
        <row r="47">
          <cell r="J47">
            <v>20170394845</v>
          </cell>
          <cell r="K47">
            <v>20170394845</v>
          </cell>
          <cell r="L47" t="str">
            <v>Mferreyra64</v>
          </cell>
        </row>
        <row r="48">
          <cell r="J48">
            <v>23173121539</v>
          </cell>
          <cell r="K48">
            <v>30715347926</v>
          </cell>
          <cell r="L48" t="str">
            <v>Posadas4601</v>
          </cell>
        </row>
        <row r="49">
          <cell r="J49">
            <v>20100325048</v>
          </cell>
          <cell r="K49">
            <v>30708878762</v>
          </cell>
          <cell r="L49" t="str">
            <v>Jouliae1356</v>
          </cell>
        </row>
        <row r="50">
          <cell r="J50">
            <v>20100325048</v>
          </cell>
          <cell r="K50">
            <v>30708626348</v>
          </cell>
          <cell r="L50" t="str">
            <v>Jouliae1356</v>
          </cell>
        </row>
        <row r="51">
          <cell r="J51">
            <v>20175255819</v>
          </cell>
          <cell r="K51">
            <v>30701299538</v>
          </cell>
          <cell r="L51" t="str">
            <v>Crispin2022</v>
          </cell>
        </row>
        <row r="52">
          <cell r="J52">
            <v>20203387882</v>
          </cell>
          <cell r="K52">
            <v>20203387882</v>
          </cell>
          <cell r="L52" t="str">
            <v>FREAZA01</v>
          </cell>
        </row>
        <row r="53">
          <cell r="J53">
            <v>20149466356</v>
          </cell>
          <cell r="K53">
            <v>30710404131</v>
          </cell>
          <cell r="L53" t="str">
            <v>REEnriquez208</v>
          </cell>
        </row>
        <row r="54">
          <cell r="J54">
            <v>27111482476</v>
          </cell>
          <cell r="K54">
            <v>27111482476</v>
          </cell>
          <cell r="L54" t="str">
            <v>DORA2716</v>
          </cell>
        </row>
        <row r="55">
          <cell r="J55">
            <v>20170395167</v>
          </cell>
          <cell r="K55">
            <v>20170395167</v>
          </cell>
          <cell r="L55" t="str">
            <v>Hugohope209</v>
          </cell>
        </row>
        <row r="56">
          <cell r="J56">
            <v>27343669262</v>
          </cell>
          <cell r="K56">
            <v>27343669262</v>
          </cell>
          <cell r="L56" t="str">
            <v>Jessica2022</v>
          </cell>
        </row>
        <row r="57">
          <cell r="J57">
            <v>24056449082</v>
          </cell>
          <cell r="K57">
            <v>24056449082</v>
          </cell>
          <cell r="L57" t="str">
            <v>Johnny2023</v>
          </cell>
        </row>
        <row r="58">
          <cell r="J58">
            <v>27364071359</v>
          </cell>
          <cell r="K58">
            <v>27364071359</v>
          </cell>
          <cell r="L58" t="str">
            <v>MelissaH1104</v>
          </cell>
        </row>
        <row r="59">
          <cell r="J59">
            <v>20149466739</v>
          </cell>
          <cell r="K59">
            <v>20149466739</v>
          </cell>
          <cell r="L59" t="str">
            <v>Ricardo212</v>
          </cell>
        </row>
        <row r="60">
          <cell r="J60">
            <v>20175255819</v>
          </cell>
          <cell r="K60">
            <v>33712529909</v>
          </cell>
          <cell r="L60" t="str">
            <v>Crispin2022</v>
          </cell>
        </row>
        <row r="61">
          <cell r="J61">
            <v>20174123072</v>
          </cell>
          <cell r="K61">
            <v>20174123072</v>
          </cell>
          <cell r="L61" t="str">
            <v>Carlos1510</v>
          </cell>
        </row>
        <row r="62">
          <cell r="J62">
            <v>20408973598</v>
          </cell>
          <cell r="K62">
            <v>20408973598</v>
          </cell>
          <cell r="L62" t="str">
            <v>Matiasinsa209</v>
          </cell>
        </row>
        <row r="63">
          <cell r="J63">
            <v>23377046129</v>
          </cell>
          <cell r="K63">
            <v>23377046129</v>
          </cell>
          <cell r="L63" t="str">
            <v>Nicolas240</v>
          </cell>
        </row>
        <row r="64">
          <cell r="J64">
            <v>20100325048</v>
          </cell>
          <cell r="K64">
            <v>20100325048</v>
          </cell>
          <cell r="L64" t="str">
            <v>Jouliae1356</v>
          </cell>
        </row>
        <row r="65">
          <cell r="J65">
            <v>20175255819</v>
          </cell>
          <cell r="K65">
            <v>33712370829</v>
          </cell>
          <cell r="L65" t="str">
            <v>Crispin2022</v>
          </cell>
        </row>
        <row r="66">
          <cell r="J66">
            <v>27045207388</v>
          </cell>
          <cell r="K66">
            <v>27045207388</v>
          </cell>
          <cell r="L66" t="str">
            <v>Anamaria2022</v>
          </cell>
        </row>
        <row r="67">
          <cell r="J67">
            <v>27222731416</v>
          </cell>
          <cell r="K67">
            <v>27222731416</v>
          </cell>
          <cell r="L67" t="str">
            <v>Nonona2022</v>
          </cell>
        </row>
        <row r="68">
          <cell r="J68">
            <v>27058846916</v>
          </cell>
          <cell r="K68">
            <v>27058846916</v>
          </cell>
          <cell r="L68" t="str">
            <v>Lazcozh277</v>
          </cell>
        </row>
        <row r="69">
          <cell r="J69">
            <v>23385665709</v>
          </cell>
          <cell r="K69">
            <v>23385665709</v>
          </cell>
          <cell r="L69" t="str">
            <v>Dallas5058</v>
          </cell>
        </row>
        <row r="70">
          <cell r="J70">
            <v>23120538209</v>
          </cell>
          <cell r="K70">
            <v>23120538209</v>
          </cell>
          <cell r="L70" t="str">
            <v>Pliniolin240</v>
          </cell>
        </row>
        <row r="71">
          <cell r="J71">
            <v>27173878309</v>
          </cell>
          <cell r="K71">
            <v>27173878309</v>
          </cell>
          <cell r="L71" t="str">
            <v>Lionettoc280</v>
          </cell>
        </row>
        <row r="72">
          <cell r="J72">
            <v>20203385049</v>
          </cell>
          <cell r="K72">
            <v>20203385049</v>
          </cell>
          <cell r="L72" t="str">
            <v>Posadas4601</v>
          </cell>
        </row>
        <row r="73">
          <cell r="J73">
            <v>23173121539</v>
          </cell>
          <cell r="K73">
            <v>23173121539</v>
          </cell>
          <cell r="L73" t="str">
            <v>Posadas4602</v>
          </cell>
        </row>
        <row r="74">
          <cell r="J74">
            <v>23173121539</v>
          </cell>
          <cell r="K74">
            <v>23173121539</v>
          </cell>
          <cell r="L74" t="str">
            <v>Posadas4602</v>
          </cell>
        </row>
        <row r="75">
          <cell r="J75">
            <v>23246015139</v>
          </cell>
          <cell r="K75">
            <v>23246015139</v>
          </cell>
          <cell r="L75" t="str">
            <v>Posadas4919</v>
          </cell>
        </row>
        <row r="76">
          <cell r="J76">
            <v>27163651918</v>
          </cell>
          <cell r="K76">
            <v>27163651918</v>
          </cell>
          <cell r="L76" t="str">
            <v>Martina2783</v>
          </cell>
        </row>
        <row r="77">
          <cell r="J77">
            <v>20168296011</v>
          </cell>
          <cell r="K77">
            <v>20168296011</v>
          </cell>
          <cell r="L77" t="str">
            <v>Jcmayol2022</v>
          </cell>
        </row>
        <row r="78">
          <cell r="J78">
            <v>20203383666</v>
          </cell>
          <cell r="K78">
            <v>20203383666</v>
          </cell>
          <cell r="L78" t="str">
            <v>Rmayol2022</v>
          </cell>
        </row>
        <row r="79">
          <cell r="J79">
            <v>20133762761</v>
          </cell>
          <cell r="K79">
            <v>30657146850</v>
          </cell>
          <cell r="L79" t="str">
            <v>Cferreyra60</v>
          </cell>
        </row>
        <row r="80">
          <cell r="J80">
            <v>27128520851</v>
          </cell>
          <cell r="K80">
            <v>27128520851</v>
          </cell>
          <cell r="L80" t="str">
            <v>Molaspatricia272</v>
          </cell>
        </row>
        <row r="81">
          <cell r="J81">
            <v>20077065637</v>
          </cell>
          <cell r="K81">
            <v>20077065637</v>
          </cell>
          <cell r="L81" t="str">
            <v>PEnsaanibal208</v>
          </cell>
        </row>
        <row r="82">
          <cell r="J82">
            <v>20343667966</v>
          </cell>
          <cell r="K82">
            <v>20343667966</v>
          </cell>
          <cell r="L82" t="str">
            <v>bruno206</v>
          </cell>
        </row>
        <row r="83">
          <cell r="J83">
            <v>20075878495</v>
          </cell>
          <cell r="K83">
            <v>20075878495</v>
          </cell>
          <cell r="L83" t="str">
            <v>Roberto205</v>
          </cell>
        </row>
        <row r="84">
          <cell r="J84">
            <v>20334250327</v>
          </cell>
          <cell r="K84">
            <v>20334250327</v>
          </cell>
          <cell r="L84" t="str">
            <v>Pensalu208</v>
          </cell>
        </row>
        <row r="85">
          <cell r="J85">
            <v>27354872183</v>
          </cell>
          <cell r="K85">
            <v>27354872183</v>
          </cell>
          <cell r="L85" t="str">
            <v>Peugenia275</v>
          </cell>
        </row>
        <row r="86">
          <cell r="J86">
            <v>20085452291</v>
          </cell>
          <cell r="K86">
            <v>20085452291</v>
          </cell>
          <cell r="L86" t="str">
            <v>Oscarp2022</v>
          </cell>
        </row>
        <row r="87">
          <cell r="J87">
            <v>20334250327</v>
          </cell>
          <cell r="K87">
            <v>30716503816</v>
          </cell>
          <cell r="L87" t="str">
            <v>Pensalu208</v>
          </cell>
        </row>
        <row r="88">
          <cell r="J88">
            <v>27176756751</v>
          </cell>
          <cell r="K88" t="e">
            <v>#VALUE!</v>
          </cell>
          <cell r="L88" t="str">
            <v>aTHENUCHI06</v>
          </cell>
        </row>
        <row r="89">
          <cell r="J89">
            <v>20172521771</v>
          </cell>
          <cell r="K89">
            <v>20172521771</v>
          </cell>
          <cell r="L89" t="str">
            <v>Pereyra2022</v>
          </cell>
        </row>
        <row r="90">
          <cell r="J90">
            <v>20115533003</v>
          </cell>
          <cell r="K90">
            <v>20115533003</v>
          </cell>
          <cell r="L90" t="str">
            <v>Jorgefer2021</v>
          </cell>
        </row>
        <row r="91">
          <cell r="J91">
            <v>27169311027</v>
          </cell>
          <cell r="K91">
            <v>27169311027</v>
          </cell>
          <cell r="L91" t="str">
            <v>Piasentinia277</v>
          </cell>
        </row>
        <row r="92">
          <cell r="J92">
            <v>27176756751</v>
          </cell>
          <cell r="K92">
            <v>27176756751</v>
          </cell>
          <cell r="L92" t="str">
            <v>aTHENUCHI06</v>
          </cell>
        </row>
        <row r="93">
          <cell r="J93">
            <v>20100325048</v>
          </cell>
          <cell r="K93">
            <v>30708370122</v>
          </cell>
          <cell r="L93" t="str">
            <v>Jouliae1356</v>
          </cell>
        </row>
        <row r="94">
          <cell r="J94">
            <v>20109908852</v>
          </cell>
          <cell r="K94">
            <v>30687910636</v>
          </cell>
          <cell r="L94" t="str">
            <v>Robertob2330</v>
          </cell>
        </row>
        <row r="95">
          <cell r="J95">
            <v>20168291931</v>
          </cell>
          <cell r="K95">
            <v>30709206695</v>
          </cell>
          <cell r="L95" t="str">
            <v>apipeAPIPE789</v>
          </cell>
        </row>
        <row r="96">
          <cell r="J96">
            <v>20309592159</v>
          </cell>
          <cell r="K96">
            <v>20309592159</v>
          </cell>
          <cell r="L96" t="str">
            <v>Rieraariel209</v>
          </cell>
        </row>
        <row r="97">
          <cell r="J97">
            <v>20121182832</v>
          </cell>
          <cell r="K97">
            <v>20121182832</v>
          </cell>
          <cell r="L97" t="str">
            <v>RieraManuel2023</v>
          </cell>
        </row>
        <row r="98">
          <cell r="J98">
            <v>20173120282</v>
          </cell>
          <cell r="K98">
            <v>20173120282</v>
          </cell>
          <cell r="L98" t="str">
            <v>Marcelo2021</v>
          </cell>
        </row>
        <row r="99">
          <cell r="J99">
            <v>27217236547</v>
          </cell>
          <cell r="K99">
            <v>27217236547</v>
          </cell>
          <cell r="L99" t="str">
            <v>Florencia2000</v>
          </cell>
        </row>
        <row r="100">
          <cell r="J100">
            <v>20116452023</v>
          </cell>
          <cell r="K100">
            <v>30510926583</v>
          </cell>
          <cell r="L100" t="str">
            <v>Ljrc421992</v>
          </cell>
        </row>
        <row r="101">
          <cell r="J101">
            <v>23351897074</v>
          </cell>
          <cell r="K101">
            <v>23351897074</v>
          </cell>
          <cell r="L101" t="str">
            <v>Lucila2022</v>
          </cell>
        </row>
        <row r="102">
          <cell r="J102">
            <v>27109797257</v>
          </cell>
          <cell r="K102">
            <v>27109797257</v>
          </cell>
          <cell r="L102" t="str">
            <v>Olgascotto279</v>
          </cell>
        </row>
        <row r="103">
          <cell r="J103">
            <v>27068286323</v>
          </cell>
          <cell r="K103">
            <v>27068286323</v>
          </cell>
          <cell r="L103" t="str">
            <v>Sesmero2022</v>
          </cell>
        </row>
        <row r="104">
          <cell r="J104">
            <v>27067089680</v>
          </cell>
          <cell r="K104">
            <v>27067089680</v>
          </cell>
          <cell r="L104" t="str">
            <v>Tsesmero271</v>
          </cell>
        </row>
        <row r="105">
          <cell r="J105">
            <v>23149462074</v>
          </cell>
          <cell r="K105">
            <v>23149462074</v>
          </cell>
          <cell r="L105" t="str">
            <v>Gabriela2023</v>
          </cell>
        </row>
        <row r="106">
          <cell r="J106">
            <v>23248265159</v>
          </cell>
          <cell r="K106">
            <v>23248265159</v>
          </cell>
          <cell r="L106" t="str">
            <v>Sebastian10</v>
          </cell>
        </row>
        <row r="107">
          <cell r="J107">
            <v>23242946669</v>
          </cell>
          <cell r="K107">
            <v>23242946669</v>
          </cell>
          <cell r="L107" t="str">
            <v>Miguelsoto666</v>
          </cell>
        </row>
        <row r="108">
          <cell r="J108">
            <v>27201932268</v>
          </cell>
          <cell r="K108">
            <v>27201932268</v>
          </cell>
          <cell r="L108" t="str">
            <v>Samanta1035</v>
          </cell>
        </row>
        <row r="109">
          <cell r="J109">
            <v>27201178776</v>
          </cell>
          <cell r="K109">
            <v>27201178776</v>
          </cell>
          <cell r="L109" t="str">
            <v>Monicaszy11</v>
          </cell>
        </row>
        <row r="110">
          <cell r="J110">
            <v>27348916942</v>
          </cell>
          <cell r="K110">
            <v>27348916942</v>
          </cell>
          <cell r="L110" t="str">
            <v>karen580</v>
          </cell>
        </row>
        <row r="111">
          <cell r="J111">
            <v>20149462601</v>
          </cell>
          <cell r="K111">
            <v>20149462601</v>
          </cell>
          <cell r="L111" t="str">
            <v>Marcelo203</v>
          </cell>
        </row>
        <row r="112">
          <cell r="J112">
            <v>20074827455</v>
          </cell>
          <cell r="K112">
            <v>20074827455</v>
          </cell>
          <cell r="L112" t="str">
            <v>Ricardo103</v>
          </cell>
        </row>
        <row r="113">
          <cell r="J113">
            <v>20130056637</v>
          </cell>
          <cell r="K113">
            <v>20130056637</v>
          </cell>
          <cell r="L113" t="str">
            <v>Tabbiae208</v>
          </cell>
        </row>
        <row r="114">
          <cell r="J114">
            <v>20133762761</v>
          </cell>
          <cell r="K114">
            <v>30715577743</v>
          </cell>
          <cell r="L114" t="str">
            <v>Cferreyra60</v>
          </cell>
        </row>
        <row r="115">
          <cell r="J115">
            <v>27236873744</v>
          </cell>
          <cell r="K115">
            <v>27236873744</v>
          </cell>
          <cell r="L115" t="str">
            <v>Sotomalena0818</v>
          </cell>
        </row>
        <row r="116">
          <cell r="J116">
            <v>20051985967</v>
          </cell>
          <cell r="K116">
            <v>20051985967</v>
          </cell>
          <cell r="L116" t="str">
            <v>Andres5967</v>
          </cell>
        </row>
        <row r="117">
          <cell r="J117">
            <v>20230966738</v>
          </cell>
          <cell r="K117">
            <v>20230966738</v>
          </cell>
          <cell r="L117" t="str">
            <v>Durrutia4441</v>
          </cell>
        </row>
        <row r="118">
          <cell r="J118">
            <v>27116976620</v>
          </cell>
          <cell r="K118">
            <v>27116976620</v>
          </cell>
          <cell r="L118" t="str">
            <v>Miriamu272</v>
          </cell>
        </row>
        <row r="119">
          <cell r="J119">
            <v>20044483441</v>
          </cell>
          <cell r="K119" t="e">
            <v>#VALUE!</v>
          </cell>
          <cell r="L119" t="str">
            <v>Calafate2022</v>
          </cell>
        </row>
        <row r="120">
          <cell r="J120">
            <v>20315731330</v>
          </cell>
          <cell r="K120">
            <v>20315731330</v>
          </cell>
          <cell r="L120" t="str">
            <v>AngelGV200</v>
          </cell>
        </row>
        <row r="121">
          <cell r="J121">
            <v>20110780525</v>
          </cell>
          <cell r="K121">
            <v>20110780525</v>
          </cell>
          <cell r="L121" t="str">
            <v>vare205</v>
          </cell>
        </row>
        <row r="122">
          <cell r="J122">
            <v>20301650087</v>
          </cell>
          <cell r="K122">
            <v>20301650087</v>
          </cell>
          <cell r="L122" t="str">
            <v>VarenizaLeo208</v>
          </cell>
        </row>
        <row r="123">
          <cell r="J123">
            <v>20334250327</v>
          </cell>
          <cell r="K123">
            <v>30715795864</v>
          </cell>
          <cell r="L123" t="str">
            <v>Pensalu208</v>
          </cell>
        </row>
        <row r="124">
          <cell r="J124">
            <v>27142090959</v>
          </cell>
          <cell r="K124">
            <v>27142090959</v>
          </cell>
          <cell r="L124" t="str">
            <v>Trapito5058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1"/>
  <sheetViews>
    <sheetView tabSelected="1" workbookViewId="0">
      <pane ySplit="1" topLeftCell="A2" activePane="bottomLeft" state="frozen"/>
      <selection pane="bottomLeft" activeCell="I8" sqref="I8"/>
    </sheetView>
  </sheetViews>
  <sheetFormatPr baseColWidth="10" defaultColWidth="9.140625" defaultRowHeight="15" x14ac:dyDescent="0.25"/>
  <cols>
    <col min="1" max="1" width="6.5703125" bestFit="1" customWidth="1"/>
    <col min="2" max="2" width="27.140625" bestFit="1" customWidth="1"/>
    <col min="3" max="3" width="12" bestFit="1" customWidth="1"/>
    <col min="4" max="4" width="14.140625" bestFit="1" customWidth="1"/>
    <col min="5" max="5" width="14.5703125" bestFit="1" customWidth="1"/>
    <col min="6" max="9" width="14.5703125" customWidth="1"/>
    <col min="10" max="10" width="16.5703125" customWidth="1"/>
    <col min="12" max="12" width="15" customWidth="1"/>
    <col min="13" max="13" width="16" bestFit="1" customWidth="1"/>
    <col min="14" max="14" width="11.85546875" bestFit="1" customWidth="1"/>
  </cols>
  <sheetData>
    <row r="1" spans="1:17" x14ac:dyDescent="0.25">
      <c r="A1" s="1" t="s">
        <v>0</v>
      </c>
      <c r="B1" s="1" t="s">
        <v>1</v>
      </c>
      <c r="C1" s="1" t="s">
        <v>6</v>
      </c>
      <c r="D1" s="1" t="s">
        <v>7</v>
      </c>
      <c r="E1" s="1" t="s">
        <v>2</v>
      </c>
      <c r="F1" s="1" t="s">
        <v>16</v>
      </c>
      <c r="G1" s="1" t="s">
        <v>3</v>
      </c>
      <c r="H1" s="1" t="s">
        <v>14</v>
      </c>
      <c r="I1" s="1" t="s">
        <v>15</v>
      </c>
      <c r="J1" s="1" t="s">
        <v>17</v>
      </c>
      <c r="K1" s="1" t="s">
        <v>4</v>
      </c>
      <c r="L1" s="1" t="s">
        <v>5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</row>
    <row r="2" spans="1:17" x14ac:dyDescent="0.25">
      <c r="A2" s="4" t="str">
        <f t="shared" ref="A2:A33" si="0">RIGHT(D2,1)</f>
        <v>0</v>
      </c>
      <c r="B2" t="s">
        <v>1</v>
      </c>
      <c r="C2">
        <v>20000000000</v>
      </c>
      <c r="D2" t="str">
        <f>TEXT(C2,"00000000000")</f>
        <v>20000000000</v>
      </c>
      <c r="E2" t="s">
        <v>13</v>
      </c>
      <c r="F2" s="3">
        <f ca="1">TODAY()</f>
        <v>45079</v>
      </c>
      <c r="G2" s="3"/>
      <c r="H2" s="3"/>
      <c r="I2" s="3" t="s">
        <v>18</v>
      </c>
      <c r="J2" s="2" t="str">
        <f ca="1">CONCATENATE(TEXT(A2,"0")," - ","ART - ",TEXT(F2,"AAAAMMDD")," - ",SUBSTITUTE(D2,"-","")," - ",B2)</f>
        <v>0 - ART - 20230602 - 20000000000 - Cliente</v>
      </c>
      <c r="K2" s="5" t="str">
        <f ca="1">IFERROR(VLOOKUP(J2,[1]Control!$A:$C,3,0),"")</f>
        <v/>
      </c>
      <c r="L2" s="4" t="str">
        <f>IFERROR(VLOOKUP(C2,[2]Hoja1!$J:$L,3,0),"")</f>
        <v/>
      </c>
      <c r="M2" s="5" t="str">
        <f t="shared" ref="M2:M33" si="1">IF(EXACT(L2,E2),"ü","x")</f>
        <v>x</v>
      </c>
      <c r="N2" s="4">
        <f t="shared" ref="N2:N33" si="2">ROW(A2)</f>
        <v>2</v>
      </c>
      <c r="O2" s="4">
        <f t="shared" ref="O2:O33" si="3">IF(C2=C1,1,0)</f>
        <v>0</v>
      </c>
      <c r="P2" s="4">
        <f t="shared" ref="P2:P33" si="4">IF(C2=C3,1,0)</f>
        <v>1</v>
      </c>
      <c r="Q2" s="4">
        <f t="shared" ref="Q2:Q33" si="5">SUM(O2:P2)</f>
        <v>1</v>
      </c>
    </row>
    <row r="3" spans="1:17" x14ac:dyDescent="0.25">
      <c r="A3" s="4" t="str">
        <f t="shared" si="0"/>
        <v>0</v>
      </c>
      <c r="B3" t="s">
        <v>1</v>
      </c>
      <c r="C3">
        <v>20000000000</v>
      </c>
      <c r="D3" t="str">
        <f>TEXT(C3,"00000000000")</f>
        <v>20000000000</v>
      </c>
      <c r="E3" t="s">
        <v>13</v>
      </c>
      <c r="F3" s="3">
        <f t="shared" ref="F3:F66" ca="1" si="6">TODAY()</f>
        <v>45079</v>
      </c>
      <c r="G3" s="3"/>
      <c r="H3" s="3"/>
      <c r="I3" s="3" t="s">
        <v>19</v>
      </c>
      <c r="J3" s="2" t="str">
        <f t="shared" ref="J3:J66" ca="1" si="7">CONCATENATE(TEXT(A3,"0")," - ","ART - ",TEXT(F3,"AAAAMMDD")," - ",SUBSTITUTE(D3,"-","")," - ",B3)</f>
        <v>0 - ART - 20230602 - 20000000000 - Cliente</v>
      </c>
      <c r="K3" s="5" t="str">
        <f ca="1">IFERROR(VLOOKUP(J3,[1]Control!$A:$C,3,0),"")</f>
        <v/>
      </c>
      <c r="L3" s="4" t="str">
        <f>IFERROR(VLOOKUP(C3,[2]Hoja1!$J:$L,3,0),"")</f>
        <v/>
      </c>
      <c r="M3" s="5" t="str">
        <f t="shared" si="1"/>
        <v>x</v>
      </c>
      <c r="N3" s="4">
        <f t="shared" si="2"/>
        <v>3</v>
      </c>
      <c r="O3" s="4">
        <f t="shared" si="3"/>
        <v>1</v>
      </c>
      <c r="P3" s="4">
        <f t="shared" si="4"/>
        <v>1</v>
      </c>
      <c r="Q3" s="4">
        <f t="shared" si="5"/>
        <v>2</v>
      </c>
    </row>
    <row r="4" spans="1:17" x14ac:dyDescent="0.25">
      <c r="A4" s="4" t="str">
        <f t="shared" si="0"/>
        <v>0</v>
      </c>
      <c r="B4" t="s">
        <v>1</v>
      </c>
      <c r="C4">
        <v>20000000000</v>
      </c>
      <c r="D4">
        <v>30000000000</v>
      </c>
      <c r="E4" t="s">
        <v>13</v>
      </c>
      <c r="F4" s="3">
        <f t="shared" ca="1" si="6"/>
        <v>45079</v>
      </c>
      <c r="G4" s="3"/>
      <c r="H4" s="3"/>
      <c r="I4" s="3"/>
      <c r="J4" s="2" t="str">
        <f t="shared" ca="1" si="7"/>
        <v>0 - ART - 20230602 - 30000000000 - Cliente</v>
      </c>
      <c r="K4" s="5" t="str">
        <f ca="1">IFERROR(VLOOKUP(J4,[1]Control!$A:$C,3,0),"")</f>
        <v/>
      </c>
      <c r="L4" s="4" t="str">
        <f>IFERROR(VLOOKUP(C4,[2]Hoja1!$J:$L,3,0),"")</f>
        <v/>
      </c>
      <c r="M4" s="5" t="str">
        <f t="shared" si="1"/>
        <v>x</v>
      </c>
      <c r="N4" s="4">
        <f t="shared" si="2"/>
        <v>4</v>
      </c>
      <c r="O4" s="4">
        <f t="shared" si="3"/>
        <v>1</v>
      </c>
      <c r="P4" s="4">
        <f t="shared" si="4"/>
        <v>1</v>
      </c>
      <c r="Q4" s="4">
        <f t="shared" si="5"/>
        <v>2</v>
      </c>
    </row>
    <row r="5" spans="1:17" x14ac:dyDescent="0.25">
      <c r="A5" s="4" t="str">
        <f t="shared" si="0"/>
        <v>0</v>
      </c>
      <c r="B5" t="s">
        <v>1</v>
      </c>
      <c r="C5">
        <v>20000000000</v>
      </c>
      <c r="D5">
        <v>30000000000</v>
      </c>
      <c r="E5" t="s">
        <v>13</v>
      </c>
      <c r="F5" s="3">
        <f t="shared" ca="1" si="6"/>
        <v>45079</v>
      </c>
      <c r="G5" s="3"/>
      <c r="H5" s="3"/>
      <c r="I5" s="3"/>
      <c r="J5" s="2" t="str">
        <f t="shared" ca="1" si="7"/>
        <v>0 - ART - 20230602 - 30000000000 - Cliente</v>
      </c>
      <c r="K5" s="5" t="str">
        <f ca="1">IFERROR(VLOOKUP(J5,[1]Control!$A:$C,3,0),"")</f>
        <v/>
      </c>
      <c r="L5" s="4" t="str">
        <f>IFERROR(VLOOKUP(C5,[2]Hoja1!$J:$L,3,0),"")</f>
        <v/>
      </c>
      <c r="M5" s="5" t="str">
        <f t="shared" si="1"/>
        <v>x</v>
      </c>
      <c r="N5" s="4">
        <f t="shared" si="2"/>
        <v>5</v>
      </c>
      <c r="O5" s="4">
        <f t="shared" si="3"/>
        <v>1</v>
      </c>
      <c r="P5" s="4">
        <f t="shared" si="4"/>
        <v>1</v>
      </c>
      <c r="Q5" s="4">
        <f t="shared" si="5"/>
        <v>2</v>
      </c>
    </row>
    <row r="6" spans="1:17" x14ac:dyDescent="0.25">
      <c r="A6" s="4" t="str">
        <f t="shared" si="0"/>
        <v>0</v>
      </c>
      <c r="B6" t="s">
        <v>1</v>
      </c>
      <c r="C6">
        <v>20000000000</v>
      </c>
      <c r="D6">
        <v>30000000000</v>
      </c>
      <c r="E6" t="s">
        <v>13</v>
      </c>
      <c r="F6" s="3">
        <f t="shared" ca="1" si="6"/>
        <v>45079</v>
      </c>
      <c r="G6" s="3"/>
      <c r="H6" s="3"/>
      <c r="I6" s="3"/>
      <c r="J6" s="2" t="str">
        <f t="shared" ca="1" si="7"/>
        <v>0 - ART - 20230602 - 30000000000 - Cliente</v>
      </c>
      <c r="K6" s="5" t="str">
        <f ca="1">IFERROR(VLOOKUP(J6,[1]Control!$A:$C,3,0),"")</f>
        <v/>
      </c>
      <c r="L6" s="4" t="str">
        <f>IFERROR(VLOOKUP(C6,[2]Hoja1!$J:$L,3,0),"")</f>
        <v/>
      </c>
      <c r="M6" s="5" t="str">
        <f t="shared" si="1"/>
        <v>x</v>
      </c>
      <c r="N6" s="4">
        <f t="shared" si="2"/>
        <v>6</v>
      </c>
      <c r="O6" s="4">
        <f t="shared" si="3"/>
        <v>1</v>
      </c>
      <c r="P6" s="4">
        <f t="shared" si="4"/>
        <v>1</v>
      </c>
      <c r="Q6" s="4">
        <f t="shared" si="5"/>
        <v>2</v>
      </c>
    </row>
    <row r="7" spans="1:17" x14ac:dyDescent="0.25">
      <c r="A7" s="4" t="str">
        <f t="shared" si="0"/>
        <v>0</v>
      </c>
      <c r="B7" t="s">
        <v>1</v>
      </c>
      <c r="C7">
        <v>20000000000</v>
      </c>
      <c r="D7">
        <v>30000000000</v>
      </c>
      <c r="E7" t="s">
        <v>13</v>
      </c>
      <c r="F7" s="3">
        <f t="shared" ca="1" si="6"/>
        <v>45079</v>
      </c>
      <c r="G7" s="3"/>
      <c r="H7" s="3"/>
      <c r="I7" s="3"/>
      <c r="J7" s="2" t="str">
        <f t="shared" ca="1" si="7"/>
        <v>0 - ART - 20230602 - 30000000000 - Cliente</v>
      </c>
      <c r="K7" s="5" t="str">
        <f ca="1">IFERROR(VLOOKUP(J7,[1]Control!$A:$C,3,0),"")</f>
        <v/>
      </c>
      <c r="L7" s="4" t="str">
        <f>IFERROR(VLOOKUP(C7,[2]Hoja1!$J:$L,3,0),"")</f>
        <v/>
      </c>
      <c r="M7" s="5" t="str">
        <f t="shared" si="1"/>
        <v>x</v>
      </c>
      <c r="N7" s="4">
        <f t="shared" si="2"/>
        <v>7</v>
      </c>
      <c r="O7" s="4">
        <f t="shared" si="3"/>
        <v>1</v>
      </c>
      <c r="P7" s="4">
        <f t="shared" si="4"/>
        <v>1</v>
      </c>
      <c r="Q7" s="4">
        <f t="shared" si="5"/>
        <v>2</v>
      </c>
    </row>
    <row r="8" spans="1:17" x14ac:dyDescent="0.25">
      <c r="A8" s="4" t="str">
        <f t="shared" si="0"/>
        <v>0</v>
      </c>
      <c r="B8" t="s">
        <v>1</v>
      </c>
      <c r="C8">
        <v>20000000000</v>
      </c>
      <c r="D8">
        <v>30000000000</v>
      </c>
      <c r="E8" t="s">
        <v>13</v>
      </c>
      <c r="F8" s="3">
        <f t="shared" ca="1" si="6"/>
        <v>45079</v>
      </c>
      <c r="G8" s="3"/>
      <c r="H8" s="3"/>
      <c r="I8" s="3"/>
      <c r="J8" s="2" t="str">
        <f t="shared" ca="1" si="7"/>
        <v>0 - ART - 20230602 - 30000000000 - Cliente</v>
      </c>
      <c r="K8" s="5" t="str">
        <f ca="1">IFERROR(VLOOKUP(J8,[1]Control!$A:$C,3,0),"")</f>
        <v/>
      </c>
      <c r="L8" s="4" t="str">
        <f>IFERROR(VLOOKUP(C8,[2]Hoja1!$J:$L,3,0),"")</f>
        <v/>
      </c>
      <c r="M8" s="5" t="str">
        <f t="shared" si="1"/>
        <v>x</v>
      </c>
      <c r="N8" s="4">
        <f t="shared" si="2"/>
        <v>8</v>
      </c>
      <c r="O8" s="4">
        <f t="shared" si="3"/>
        <v>1</v>
      </c>
      <c r="P8" s="4">
        <f t="shared" si="4"/>
        <v>1</v>
      </c>
      <c r="Q8" s="4">
        <f t="shared" si="5"/>
        <v>2</v>
      </c>
    </row>
    <row r="9" spans="1:17" x14ac:dyDescent="0.25">
      <c r="A9" s="4" t="str">
        <f t="shared" si="0"/>
        <v>0</v>
      </c>
      <c r="B9" t="s">
        <v>1</v>
      </c>
      <c r="C9">
        <v>20000000000</v>
      </c>
      <c r="D9">
        <v>30000000000</v>
      </c>
      <c r="E9" t="s">
        <v>13</v>
      </c>
      <c r="F9" s="3">
        <f t="shared" ca="1" si="6"/>
        <v>45079</v>
      </c>
      <c r="G9" s="3"/>
      <c r="H9" s="3"/>
      <c r="I9" s="3"/>
      <c r="J9" s="2" t="str">
        <f t="shared" ca="1" si="7"/>
        <v>0 - ART - 20230602 - 30000000000 - Cliente</v>
      </c>
      <c r="K9" s="5" t="str">
        <f ca="1">IFERROR(VLOOKUP(J9,[1]Control!$A:$C,3,0),"")</f>
        <v/>
      </c>
      <c r="L9" s="4" t="str">
        <f>IFERROR(VLOOKUP(C9,[2]Hoja1!$J:$L,3,0),"")</f>
        <v/>
      </c>
      <c r="M9" s="5" t="str">
        <f t="shared" si="1"/>
        <v>x</v>
      </c>
      <c r="N9" s="4">
        <f t="shared" si="2"/>
        <v>9</v>
      </c>
      <c r="O9" s="4">
        <f t="shared" si="3"/>
        <v>1</v>
      </c>
      <c r="P9" s="4">
        <f t="shared" si="4"/>
        <v>1</v>
      </c>
      <c r="Q9" s="4">
        <f t="shared" si="5"/>
        <v>2</v>
      </c>
    </row>
    <row r="10" spans="1:17" x14ac:dyDescent="0.25">
      <c r="A10" s="4" t="str">
        <f t="shared" si="0"/>
        <v>0</v>
      </c>
      <c r="B10" t="s">
        <v>1</v>
      </c>
      <c r="C10">
        <v>20000000000</v>
      </c>
      <c r="D10">
        <v>30000000000</v>
      </c>
      <c r="E10" t="s">
        <v>13</v>
      </c>
      <c r="F10" s="3">
        <f t="shared" ca="1" si="6"/>
        <v>45079</v>
      </c>
      <c r="G10" s="3"/>
      <c r="H10" s="3"/>
      <c r="I10" s="3"/>
      <c r="J10" s="2" t="str">
        <f t="shared" ca="1" si="7"/>
        <v>0 - ART - 20230602 - 30000000000 - Cliente</v>
      </c>
      <c r="K10" s="5" t="str">
        <f ca="1">IFERROR(VLOOKUP(J10,[1]Control!$A:$C,3,0),"")</f>
        <v/>
      </c>
      <c r="L10" s="4" t="str">
        <f>IFERROR(VLOOKUP(C10,[2]Hoja1!$J:$L,3,0),"")</f>
        <v/>
      </c>
      <c r="M10" s="5" t="str">
        <f t="shared" si="1"/>
        <v>x</v>
      </c>
      <c r="N10" s="4">
        <f t="shared" si="2"/>
        <v>10</v>
      </c>
      <c r="O10" s="4">
        <f t="shared" si="3"/>
        <v>1</v>
      </c>
      <c r="P10" s="4">
        <f t="shared" si="4"/>
        <v>1</v>
      </c>
      <c r="Q10" s="4">
        <f t="shared" si="5"/>
        <v>2</v>
      </c>
    </row>
    <row r="11" spans="1:17" x14ac:dyDescent="0.25">
      <c r="A11" s="4" t="str">
        <f t="shared" si="0"/>
        <v>0</v>
      </c>
      <c r="B11" t="s">
        <v>1</v>
      </c>
      <c r="C11">
        <v>20000000000</v>
      </c>
      <c r="D11">
        <v>30000000000</v>
      </c>
      <c r="E11" t="s">
        <v>13</v>
      </c>
      <c r="F11" s="3">
        <f t="shared" ca="1" si="6"/>
        <v>45079</v>
      </c>
      <c r="G11" s="3"/>
      <c r="H11" s="3"/>
      <c r="I11" s="3"/>
      <c r="J11" s="2" t="str">
        <f t="shared" ca="1" si="7"/>
        <v>0 - ART - 20230602 - 30000000000 - Cliente</v>
      </c>
      <c r="K11" s="5" t="str">
        <f ca="1">IFERROR(VLOOKUP(J11,[1]Control!$A:$C,3,0),"")</f>
        <v/>
      </c>
      <c r="L11" s="4" t="str">
        <f>IFERROR(VLOOKUP(C11,[2]Hoja1!$J:$L,3,0),"")</f>
        <v/>
      </c>
      <c r="M11" s="5" t="str">
        <f t="shared" si="1"/>
        <v>x</v>
      </c>
      <c r="N11" s="4">
        <f t="shared" si="2"/>
        <v>11</v>
      </c>
      <c r="O11" s="4">
        <f t="shared" si="3"/>
        <v>1</v>
      </c>
      <c r="P11" s="4">
        <f t="shared" si="4"/>
        <v>1</v>
      </c>
      <c r="Q11" s="4">
        <f t="shared" si="5"/>
        <v>2</v>
      </c>
    </row>
    <row r="12" spans="1:17" x14ac:dyDescent="0.25">
      <c r="A12" s="4" t="str">
        <f t="shared" si="0"/>
        <v>0</v>
      </c>
      <c r="B12" t="s">
        <v>1</v>
      </c>
      <c r="C12">
        <v>20000000000</v>
      </c>
      <c r="D12">
        <v>30000000000</v>
      </c>
      <c r="E12" t="s">
        <v>13</v>
      </c>
      <c r="F12" s="3">
        <f t="shared" ca="1" si="6"/>
        <v>45079</v>
      </c>
      <c r="G12" s="3"/>
      <c r="H12" s="3"/>
      <c r="I12" s="3"/>
      <c r="J12" s="2" t="str">
        <f t="shared" ca="1" si="7"/>
        <v>0 - ART - 20230602 - 30000000000 - Cliente</v>
      </c>
      <c r="K12" s="5" t="str">
        <f ca="1">IFERROR(VLOOKUP(J12,[1]Control!$A:$C,3,0),"")</f>
        <v/>
      </c>
      <c r="L12" s="4" t="str">
        <f>IFERROR(VLOOKUP(C12,[2]Hoja1!$J:$L,3,0),"")</f>
        <v/>
      </c>
      <c r="M12" s="5" t="str">
        <f t="shared" si="1"/>
        <v>x</v>
      </c>
      <c r="N12" s="4">
        <f t="shared" si="2"/>
        <v>12</v>
      </c>
      <c r="O12" s="4">
        <f t="shared" si="3"/>
        <v>1</v>
      </c>
      <c r="P12" s="4">
        <f t="shared" si="4"/>
        <v>1</v>
      </c>
      <c r="Q12" s="4">
        <f t="shared" si="5"/>
        <v>2</v>
      </c>
    </row>
    <row r="13" spans="1:17" x14ac:dyDescent="0.25">
      <c r="A13" s="4" t="str">
        <f t="shared" si="0"/>
        <v>0</v>
      </c>
      <c r="B13" t="s">
        <v>1</v>
      </c>
      <c r="C13">
        <v>20000000000</v>
      </c>
      <c r="D13">
        <v>30000000000</v>
      </c>
      <c r="E13" t="s">
        <v>13</v>
      </c>
      <c r="F13" s="3">
        <f t="shared" ca="1" si="6"/>
        <v>45079</v>
      </c>
      <c r="G13" s="3"/>
      <c r="H13" s="3"/>
      <c r="I13" s="3"/>
      <c r="J13" s="2" t="str">
        <f t="shared" ca="1" si="7"/>
        <v>0 - ART - 20230602 - 30000000000 - Cliente</v>
      </c>
      <c r="K13" s="5" t="str">
        <f ca="1">IFERROR(VLOOKUP(J13,[1]Control!$A:$C,3,0),"")</f>
        <v/>
      </c>
      <c r="L13" s="4" t="str">
        <f>IFERROR(VLOOKUP(C13,[2]Hoja1!$J:$L,3,0),"")</f>
        <v/>
      </c>
      <c r="M13" s="5" t="str">
        <f t="shared" si="1"/>
        <v>x</v>
      </c>
      <c r="N13" s="4">
        <f t="shared" si="2"/>
        <v>13</v>
      </c>
      <c r="O13" s="4">
        <f t="shared" si="3"/>
        <v>1</v>
      </c>
      <c r="P13" s="4">
        <f t="shared" si="4"/>
        <v>1</v>
      </c>
      <c r="Q13" s="4">
        <f t="shared" si="5"/>
        <v>2</v>
      </c>
    </row>
    <row r="14" spans="1:17" x14ac:dyDescent="0.25">
      <c r="A14" s="4" t="str">
        <f t="shared" si="0"/>
        <v>0</v>
      </c>
      <c r="B14" t="s">
        <v>1</v>
      </c>
      <c r="C14">
        <v>20000000000</v>
      </c>
      <c r="D14">
        <v>30000000000</v>
      </c>
      <c r="E14" t="s">
        <v>13</v>
      </c>
      <c r="F14" s="3">
        <f t="shared" ca="1" si="6"/>
        <v>45079</v>
      </c>
      <c r="G14" s="3"/>
      <c r="H14" s="3"/>
      <c r="I14" s="3"/>
      <c r="J14" s="2" t="str">
        <f t="shared" ca="1" si="7"/>
        <v>0 - ART - 20230602 - 30000000000 - Cliente</v>
      </c>
      <c r="K14" s="5" t="str">
        <f ca="1">IFERROR(VLOOKUP(J14,[1]Control!$A:$C,3,0),"")</f>
        <v/>
      </c>
      <c r="L14" s="4" t="str">
        <f>IFERROR(VLOOKUP(C14,[2]Hoja1!$J:$L,3,0),"")</f>
        <v/>
      </c>
      <c r="M14" s="5" t="str">
        <f t="shared" si="1"/>
        <v>x</v>
      </c>
      <c r="N14" s="4">
        <f t="shared" si="2"/>
        <v>14</v>
      </c>
      <c r="O14" s="4">
        <f t="shared" si="3"/>
        <v>1</v>
      </c>
      <c r="P14" s="4">
        <f t="shared" si="4"/>
        <v>1</v>
      </c>
      <c r="Q14" s="4">
        <f t="shared" si="5"/>
        <v>2</v>
      </c>
    </row>
    <row r="15" spans="1:17" x14ac:dyDescent="0.25">
      <c r="A15" s="4" t="str">
        <f t="shared" si="0"/>
        <v>0</v>
      </c>
      <c r="B15" t="s">
        <v>1</v>
      </c>
      <c r="C15">
        <v>20000000000</v>
      </c>
      <c r="D15">
        <v>30000000000</v>
      </c>
      <c r="E15" t="s">
        <v>13</v>
      </c>
      <c r="F15" s="3">
        <f t="shared" ca="1" si="6"/>
        <v>45079</v>
      </c>
      <c r="G15" s="3"/>
      <c r="H15" s="3"/>
      <c r="I15" s="3"/>
      <c r="J15" s="2" t="str">
        <f t="shared" ca="1" si="7"/>
        <v>0 - ART - 20230602 - 30000000000 - Cliente</v>
      </c>
      <c r="K15" s="5" t="str">
        <f ca="1">IFERROR(VLOOKUP(J15,[1]Control!$A:$C,3,0),"")</f>
        <v/>
      </c>
      <c r="L15" s="4" t="str">
        <f>IFERROR(VLOOKUP(C15,[2]Hoja1!$J:$L,3,0),"")</f>
        <v/>
      </c>
      <c r="M15" s="5" t="str">
        <f t="shared" si="1"/>
        <v>x</v>
      </c>
      <c r="N15" s="4">
        <f t="shared" si="2"/>
        <v>15</v>
      </c>
      <c r="O15" s="4">
        <f t="shared" si="3"/>
        <v>1</v>
      </c>
      <c r="P15" s="4">
        <f t="shared" si="4"/>
        <v>1</v>
      </c>
      <c r="Q15" s="4">
        <f t="shared" si="5"/>
        <v>2</v>
      </c>
    </row>
    <row r="16" spans="1:17" x14ac:dyDescent="0.25">
      <c r="A16" s="4" t="str">
        <f t="shared" si="0"/>
        <v>0</v>
      </c>
      <c r="B16" t="s">
        <v>1</v>
      </c>
      <c r="C16">
        <v>20000000000</v>
      </c>
      <c r="D16">
        <v>30000000000</v>
      </c>
      <c r="E16" t="s">
        <v>13</v>
      </c>
      <c r="F16" s="3">
        <f t="shared" ca="1" si="6"/>
        <v>45079</v>
      </c>
      <c r="G16" s="3"/>
      <c r="H16" s="3"/>
      <c r="I16" s="3"/>
      <c r="J16" s="2" t="str">
        <f t="shared" ca="1" si="7"/>
        <v>0 - ART - 20230602 - 30000000000 - Cliente</v>
      </c>
      <c r="K16" s="5" t="str">
        <f ca="1">IFERROR(VLOOKUP(J16,[1]Control!$A:$C,3,0),"")</f>
        <v/>
      </c>
      <c r="L16" s="4" t="str">
        <f>IFERROR(VLOOKUP(C16,[2]Hoja1!$J:$L,3,0),"")</f>
        <v/>
      </c>
      <c r="M16" s="5" t="str">
        <f t="shared" si="1"/>
        <v>x</v>
      </c>
      <c r="N16" s="4">
        <f t="shared" si="2"/>
        <v>16</v>
      </c>
      <c r="O16" s="4">
        <f t="shared" si="3"/>
        <v>1</v>
      </c>
      <c r="P16" s="4">
        <f t="shared" si="4"/>
        <v>1</v>
      </c>
      <c r="Q16" s="4">
        <f t="shared" si="5"/>
        <v>2</v>
      </c>
    </row>
    <row r="17" spans="1:17" x14ac:dyDescent="0.25">
      <c r="A17" s="4" t="str">
        <f t="shared" si="0"/>
        <v>0</v>
      </c>
      <c r="B17" t="s">
        <v>1</v>
      </c>
      <c r="C17">
        <v>20000000000</v>
      </c>
      <c r="D17">
        <v>30000000000</v>
      </c>
      <c r="E17" t="s">
        <v>13</v>
      </c>
      <c r="F17" s="3">
        <f t="shared" ca="1" si="6"/>
        <v>45079</v>
      </c>
      <c r="G17" s="3"/>
      <c r="H17" s="3"/>
      <c r="I17" s="3"/>
      <c r="J17" s="2" t="str">
        <f t="shared" ca="1" si="7"/>
        <v>0 - ART - 20230602 - 30000000000 - Cliente</v>
      </c>
      <c r="K17" s="5" t="str">
        <f ca="1">IFERROR(VLOOKUP(J17,[1]Control!$A:$C,3,0),"")</f>
        <v/>
      </c>
      <c r="L17" s="4" t="str">
        <f>IFERROR(VLOOKUP(C17,[2]Hoja1!$J:$L,3,0),"")</f>
        <v/>
      </c>
      <c r="M17" s="5" t="str">
        <f t="shared" si="1"/>
        <v>x</v>
      </c>
      <c r="N17" s="4">
        <f t="shared" si="2"/>
        <v>17</v>
      </c>
      <c r="O17" s="4">
        <f t="shared" si="3"/>
        <v>1</v>
      </c>
      <c r="P17" s="4">
        <f t="shared" si="4"/>
        <v>1</v>
      </c>
      <c r="Q17" s="4">
        <f t="shared" si="5"/>
        <v>2</v>
      </c>
    </row>
    <row r="18" spans="1:17" x14ac:dyDescent="0.25">
      <c r="A18" s="4" t="str">
        <f t="shared" si="0"/>
        <v>0</v>
      </c>
      <c r="B18" t="s">
        <v>1</v>
      </c>
      <c r="C18">
        <v>20000000000</v>
      </c>
      <c r="D18">
        <v>30000000000</v>
      </c>
      <c r="E18" t="s">
        <v>13</v>
      </c>
      <c r="F18" s="3">
        <f t="shared" ca="1" si="6"/>
        <v>45079</v>
      </c>
      <c r="G18" s="3"/>
      <c r="H18" s="3"/>
      <c r="I18" s="3"/>
      <c r="J18" s="2" t="str">
        <f t="shared" ca="1" si="7"/>
        <v>0 - ART - 20230602 - 30000000000 - Cliente</v>
      </c>
      <c r="K18" s="5" t="str">
        <f ca="1">IFERROR(VLOOKUP(J18,[1]Control!$A:$C,3,0),"")</f>
        <v/>
      </c>
      <c r="L18" s="4" t="str">
        <f>IFERROR(VLOOKUP(C18,[2]Hoja1!$J:$L,3,0),"")</f>
        <v/>
      </c>
      <c r="M18" s="5" t="str">
        <f t="shared" si="1"/>
        <v>x</v>
      </c>
      <c r="N18" s="4">
        <f t="shared" si="2"/>
        <v>18</v>
      </c>
      <c r="O18" s="4">
        <f t="shared" si="3"/>
        <v>1</v>
      </c>
      <c r="P18" s="4">
        <f t="shared" si="4"/>
        <v>1</v>
      </c>
      <c r="Q18" s="4">
        <f t="shared" si="5"/>
        <v>2</v>
      </c>
    </row>
    <row r="19" spans="1:17" x14ac:dyDescent="0.25">
      <c r="A19" s="4" t="str">
        <f t="shared" si="0"/>
        <v>0</v>
      </c>
      <c r="B19" t="s">
        <v>1</v>
      </c>
      <c r="C19">
        <v>20000000000</v>
      </c>
      <c r="D19">
        <v>30000000000</v>
      </c>
      <c r="E19" t="s">
        <v>13</v>
      </c>
      <c r="F19" s="3">
        <f t="shared" ca="1" si="6"/>
        <v>45079</v>
      </c>
      <c r="G19" s="3"/>
      <c r="H19" s="3"/>
      <c r="I19" s="3"/>
      <c r="J19" s="2" t="str">
        <f t="shared" ca="1" si="7"/>
        <v>0 - ART - 20230602 - 30000000000 - Cliente</v>
      </c>
      <c r="K19" s="5" t="str">
        <f ca="1">IFERROR(VLOOKUP(J19,[1]Control!$A:$C,3,0),"")</f>
        <v/>
      </c>
      <c r="L19" s="4" t="str">
        <f>IFERROR(VLOOKUP(C19,[2]Hoja1!$J:$L,3,0),"")</f>
        <v/>
      </c>
      <c r="M19" s="5" t="str">
        <f t="shared" si="1"/>
        <v>x</v>
      </c>
      <c r="N19" s="4">
        <f t="shared" si="2"/>
        <v>19</v>
      </c>
      <c r="O19" s="4">
        <f t="shared" si="3"/>
        <v>1</v>
      </c>
      <c r="P19" s="4">
        <f t="shared" si="4"/>
        <v>1</v>
      </c>
      <c r="Q19" s="4">
        <f t="shared" si="5"/>
        <v>2</v>
      </c>
    </row>
    <row r="20" spans="1:17" x14ac:dyDescent="0.25">
      <c r="A20" s="4" t="str">
        <f t="shared" si="0"/>
        <v>0</v>
      </c>
      <c r="B20" t="s">
        <v>1</v>
      </c>
      <c r="C20">
        <v>20000000000</v>
      </c>
      <c r="D20">
        <v>30000000000</v>
      </c>
      <c r="E20" t="s">
        <v>13</v>
      </c>
      <c r="F20" s="3">
        <f t="shared" ca="1" si="6"/>
        <v>45079</v>
      </c>
      <c r="G20" s="3"/>
      <c r="H20" s="3"/>
      <c r="I20" s="3"/>
      <c r="J20" s="2" t="str">
        <f t="shared" ca="1" si="7"/>
        <v>0 - ART - 20230602 - 30000000000 - Cliente</v>
      </c>
      <c r="K20" s="5" t="str">
        <f ca="1">IFERROR(VLOOKUP(J20,[1]Control!$A:$C,3,0),"")</f>
        <v/>
      </c>
      <c r="L20" s="4" t="str">
        <f>IFERROR(VLOOKUP(C20,[2]Hoja1!$J:$L,3,0),"")</f>
        <v/>
      </c>
      <c r="M20" s="5" t="str">
        <f t="shared" si="1"/>
        <v>x</v>
      </c>
      <c r="N20" s="4">
        <f t="shared" si="2"/>
        <v>20</v>
      </c>
      <c r="O20" s="4">
        <f t="shared" si="3"/>
        <v>1</v>
      </c>
      <c r="P20" s="4">
        <f t="shared" si="4"/>
        <v>1</v>
      </c>
      <c r="Q20" s="4">
        <f t="shared" si="5"/>
        <v>2</v>
      </c>
    </row>
    <row r="21" spans="1:17" x14ac:dyDescent="0.25">
      <c r="A21" s="4" t="str">
        <f t="shared" si="0"/>
        <v>0</v>
      </c>
      <c r="B21" t="s">
        <v>1</v>
      </c>
      <c r="C21">
        <v>20000000000</v>
      </c>
      <c r="D21">
        <v>30000000000</v>
      </c>
      <c r="E21" t="s">
        <v>13</v>
      </c>
      <c r="F21" s="3">
        <f t="shared" ca="1" si="6"/>
        <v>45079</v>
      </c>
      <c r="G21" s="3"/>
      <c r="H21" s="3"/>
      <c r="I21" s="3"/>
      <c r="J21" s="2" t="str">
        <f t="shared" ca="1" si="7"/>
        <v>0 - ART - 20230602 - 30000000000 - Cliente</v>
      </c>
      <c r="K21" s="5" t="str">
        <f ca="1">IFERROR(VLOOKUP(J21,[1]Control!$A:$C,3,0),"")</f>
        <v/>
      </c>
      <c r="L21" s="4" t="str">
        <f>IFERROR(VLOOKUP(C21,[2]Hoja1!$J:$L,3,0),"")</f>
        <v/>
      </c>
      <c r="M21" s="5" t="str">
        <f t="shared" si="1"/>
        <v>x</v>
      </c>
      <c r="N21" s="4">
        <f t="shared" si="2"/>
        <v>21</v>
      </c>
      <c r="O21" s="4">
        <f t="shared" si="3"/>
        <v>1</v>
      </c>
      <c r="P21" s="4">
        <f t="shared" si="4"/>
        <v>1</v>
      </c>
      <c r="Q21" s="4">
        <f t="shared" si="5"/>
        <v>2</v>
      </c>
    </row>
    <row r="22" spans="1:17" x14ac:dyDescent="0.25">
      <c r="A22" s="4" t="str">
        <f t="shared" si="0"/>
        <v>0</v>
      </c>
      <c r="B22" t="s">
        <v>1</v>
      </c>
      <c r="C22">
        <v>20000000000</v>
      </c>
      <c r="D22">
        <v>30000000000</v>
      </c>
      <c r="E22" t="s">
        <v>13</v>
      </c>
      <c r="F22" s="3">
        <f t="shared" ca="1" si="6"/>
        <v>45079</v>
      </c>
      <c r="G22" s="3"/>
      <c r="H22" s="3"/>
      <c r="I22" s="3"/>
      <c r="J22" s="2" t="str">
        <f t="shared" ca="1" si="7"/>
        <v>0 - ART - 20230602 - 30000000000 - Cliente</v>
      </c>
      <c r="K22" s="5" t="str">
        <f ca="1">IFERROR(VLOOKUP(J22,[1]Control!$A:$C,3,0),"")</f>
        <v/>
      </c>
      <c r="L22" s="4" t="str">
        <f>IFERROR(VLOOKUP(C22,[2]Hoja1!$J:$L,3,0),"")</f>
        <v/>
      </c>
      <c r="M22" s="5" t="str">
        <f t="shared" si="1"/>
        <v>x</v>
      </c>
      <c r="N22" s="4">
        <f t="shared" si="2"/>
        <v>22</v>
      </c>
      <c r="O22" s="4">
        <f t="shared" si="3"/>
        <v>1</v>
      </c>
      <c r="P22" s="4">
        <f t="shared" si="4"/>
        <v>1</v>
      </c>
      <c r="Q22" s="4">
        <f t="shared" si="5"/>
        <v>2</v>
      </c>
    </row>
    <row r="23" spans="1:17" x14ac:dyDescent="0.25">
      <c r="A23" s="4" t="str">
        <f t="shared" si="0"/>
        <v>0</v>
      </c>
      <c r="B23" t="s">
        <v>1</v>
      </c>
      <c r="C23">
        <v>20000000000</v>
      </c>
      <c r="D23">
        <v>30000000000</v>
      </c>
      <c r="E23" t="s">
        <v>13</v>
      </c>
      <c r="F23" s="3">
        <f t="shared" ca="1" si="6"/>
        <v>45079</v>
      </c>
      <c r="G23" s="3"/>
      <c r="H23" s="3"/>
      <c r="I23" s="3"/>
      <c r="J23" s="2" t="str">
        <f t="shared" ca="1" si="7"/>
        <v>0 - ART - 20230602 - 30000000000 - Cliente</v>
      </c>
      <c r="K23" s="5" t="str">
        <f ca="1">IFERROR(VLOOKUP(J23,[1]Control!$A:$C,3,0),"")</f>
        <v/>
      </c>
      <c r="L23" s="4" t="str">
        <f>IFERROR(VLOOKUP(C23,[2]Hoja1!$J:$L,3,0),"")</f>
        <v/>
      </c>
      <c r="M23" s="5" t="str">
        <f t="shared" si="1"/>
        <v>x</v>
      </c>
      <c r="N23" s="4">
        <f t="shared" si="2"/>
        <v>23</v>
      </c>
      <c r="O23" s="4">
        <f t="shared" si="3"/>
        <v>1</v>
      </c>
      <c r="P23" s="4">
        <f t="shared" si="4"/>
        <v>1</v>
      </c>
      <c r="Q23" s="4">
        <f t="shared" si="5"/>
        <v>2</v>
      </c>
    </row>
    <row r="24" spans="1:17" x14ac:dyDescent="0.25">
      <c r="A24" s="4" t="str">
        <f t="shared" si="0"/>
        <v>0</v>
      </c>
      <c r="B24" t="s">
        <v>1</v>
      </c>
      <c r="C24">
        <v>20000000000</v>
      </c>
      <c r="D24">
        <v>30000000000</v>
      </c>
      <c r="E24" t="s">
        <v>13</v>
      </c>
      <c r="F24" s="3">
        <f t="shared" ca="1" si="6"/>
        <v>45079</v>
      </c>
      <c r="G24" s="3"/>
      <c r="H24" s="3"/>
      <c r="I24" s="3"/>
      <c r="J24" s="2" t="str">
        <f t="shared" ca="1" si="7"/>
        <v>0 - ART - 20230602 - 30000000000 - Cliente</v>
      </c>
      <c r="K24" s="5" t="str">
        <f ca="1">IFERROR(VLOOKUP(J24,[1]Control!$A:$C,3,0),"")</f>
        <v/>
      </c>
      <c r="L24" s="4" t="str">
        <f>IFERROR(VLOOKUP(C24,[2]Hoja1!$J:$L,3,0),"")</f>
        <v/>
      </c>
      <c r="M24" s="5" t="str">
        <f t="shared" si="1"/>
        <v>x</v>
      </c>
      <c r="N24" s="4">
        <f t="shared" si="2"/>
        <v>24</v>
      </c>
      <c r="O24" s="4">
        <f t="shared" si="3"/>
        <v>1</v>
      </c>
      <c r="P24" s="4">
        <f t="shared" si="4"/>
        <v>1</v>
      </c>
      <c r="Q24" s="4">
        <f t="shared" si="5"/>
        <v>2</v>
      </c>
    </row>
    <row r="25" spans="1:17" x14ac:dyDescent="0.25">
      <c r="A25" s="4" t="str">
        <f t="shared" si="0"/>
        <v>0</v>
      </c>
      <c r="B25" t="s">
        <v>1</v>
      </c>
      <c r="C25">
        <v>20000000000</v>
      </c>
      <c r="D25">
        <v>30000000000</v>
      </c>
      <c r="E25" t="s">
        <v>13</v>
      </c>
      <c r="F25" s="3">
        <f t="shared" ca="1" si="6"/>
        <v>45079</v>
      </c>
      <c r="G25" s="3"/>
      <c r="H25" s="3"/>
      <c r="I25" s="3"/>
      <c r="J25" s="2" t="str">
        <f t="shared" ca="1" si="7"/>
        <v>0 - ART - 20230602 - 30000000000 - Cliente</v>
      </c>
      <c r="K25" s="5" t="str">
        <f ca="1">IFERROR(VLOOKUP(J25,[1]Control!$A:$C,3,0),"")</f>
        <v/>
      </c>
      <c r="L25" s="4" t="str">
        <f>IFERROR(VLOOKUP(C25,[2]Hoja1!$J:$L,3,0),"")</f>
        <v/>
      </c>
      <c r="M25" s="5" t="str">
        <f t="shared" si="1"/>
        <v>x</v>
      </c>
      <c r="N25" s="4">
        <f t="shared" si="2"/>
        <v>25</v>
      </c>
      <c r="O25" s="4">
        <f t="shared" si="3"/>
        <v>1</v>
      </c>
      <c r="P25" s="4">
        <f t="shared" si="4"/>
        <v>1</v>
      </c>
      <c r="Q25" s="4">
        <f t="shared" si="5"/>
        <v>2</v>
      </c>
    </row>
    <row r="26" spans="1:17" x14ac:dyDescent="0.25">
      <c r="A26" s="4" t="str">
        <f t="shared" si="0"/>
        <v>0</v>
      </c>
      <c r="B26" t="s">
        <v>1</v>
      </c>
      <c r="C26">
        <v>20000000000</v>
      </c>
      <c r="D26">
        <v>30000000000</v>
      </c>
      <c r="E26" t="s">
        <v>13</v>
      </c>
      <c r="F26" s="3">
        <f t="shared" ca="1" si="6"/>
        <v>45079</v>
      </c>
      <c r="G26" s="3"/>
      <c r="H26" s="3"/>
      <c r="I26" s="3"/>
      <c r="J26" s="2" t="str">
        <f t="shared" ca="1" si="7"/>
        <v>0 - ART - 20230602 - 30000000000 - Cliente</v>
      </c>
      <c r="K26" s="5" t="str">
        <f ca="1">IFERROR(VLOOKUP(J26,[1]Control!$A:$C,3,0),"")</f>
        <v/>
      </c>
      <c r="L26" s="4" t="str">
        <f>IFERROR(VLOOKUP(C26,[2]Hoja1!$J:$L,3,0),"")</f>
        <v/>
      </c>
      <c r="M26" s="5" t="str">
        <f t="shared" si="1"/>
        <v>x</v>
      </c>
      <c r="N26" s="4">
        <f t="shared" si="2"/>
        <v>26</v>
      </c>
      <c r="O26" s="4">
        <f t="shared" si="3"/>
        <v>1</v>
      </c>
      <c r="P26" s="4">
        <f t="shared" si="4"/>
        <v>1</v>
      </c>
      <c r="Q26" s="4">
        <f t="shared" si="5"/>
        <v>2</v>
      </c>
    </row>
    <row r="27" spans="1:17" x14ac:dyDescent="0.25">
      <c r="A27" s="4" t="str">
        <f t="shared" si="0"/>
        <v>0</v>
      </c>
      <c r="B27" t="s">
        <v>1</v>
      </c>
      <c r="C27">
        <v>20000000000</v>
      </c>
      <c r="D27">
        <v>30000000000</v>
      </c>
      <c r="E27" t="s">
        <v>13</v>
      </c>
      <c r="F27" s="3">
        <f t="shared" ca="1" si="6"/>
        <v>45079</v>
      </c>
      <c r="G27" s="3"/>
      <c r="H27" s="3"/>
      <c r="I27" s="3"/>
      <c r="J27" s="2" t="str">
        <f t="shared" ca="1" si="7"/>
        <v>0 - ART - 20230602 - 30000000000 - Cliente</v>
      </c>
      <c r="K27" s="5" t="str">
        <f ca="1">IFERROR(VLOOKUP(J27,[1]Control!$A:$C,3,0),"")</f>
        <v/>
      </c>
      <c r="L27" s="4" t="str">
        <f>IFERROR(VLOOKUP(C27,[2]Hoja1!$J:$L,3,0),"")</f>
        <v/>
      </c>
      <c r="M27" s="5" t="str">
        <f t="shared" si="1"/>
        <v>x</v>
      </c>
      <c r="N27" s="4">
        <f t="shared" si="2"/>
        <v>27</v>
      </c>
      <c r="O27" s="4">
        <f t="shared" si="3"/>
        <v>1</v>
      </c>
      <c r="P27" s="4">
        <f t="shared" si="4"/>
        <v>1</v>
      </c>
      <c r="Q27" s="4">
        <f t="shared" si="5"/>
        <v>2</v>
      </c>
    </row>
    <row r="28" spans="1:17" x14ac:dyDescent="0.25">
      <c r="A28" s="4" t="str">
        <f t="shared" si="0"/>
        <v>0</v>
      </c>
      <c r="B28" t="s">
        <v>1</v>
      </c>
      <c r="C28">
        <v>20000000000</v>
      </c>
      <c r="D28">
        <v>30000000000</v>
      </c>
      <c r="E28" t="s">
        <v>13</v>
      </c>
      <c r="F28" s="3">
        <f t="shared" ca="1" si="6"/>
        <v>45079</v>
      </c>
      <c r="G28" s="3"/>
      <c r="H28" s="3"/>
      <c r="I28" s="3"/>
      <c r="J28" s="2" t="str">
        <f t="shared" ca="1" si="7"/>
        <v>0 - ART - 20230602 - 30000000000 - Cliente</v>
      </c>
      <c r="K28" s="5" t="str">
        <f ca="1">IFERROR(VLOOKUP(J28,[1]Control!$A:$C,3,0),"")</f>
        <v/>
      </c>
      <c r="L28" s="4" t="str">
        <f>IFERROR(VLOOKUP(C28,[2]Hoja1!$J:$L,3,0),"")</f>
        <v/>
      </c>
      <c r="M28" s="5" t="str">
        <f t="shared" si="1"/>
        <v>x</v>
      </c>
      <c r="N28" s="4">
        <f t="shared" si="2"/>
        <v>28</v>
      </c>
      <c r="O28" s="4">
        <f t="shared" si="3"/>
        <v>1</v>
      </c>
      <c r="P28" s="4">
        <f t="shared" si="4"/>
        <v>1</v>
      </c>
      <c r="Q28" s="4">
        <f t="shared" si="5"/>
        <v>2</v>
      </c>
    </row>
    <row r="29" spans="1:17" x14ac:dyDescent="0.25">
      <c r="A29" s="4" t="str">
        <f t="shared" si="0"/>
        <v>0</v>
      </c>
      <c r="B29" t="s">
        <v>1</v>
      </c>
      <c r="C29">
        <v>20000000000</v>
      </c>
      <c r="D29">
        <v>30000000000</v>
      </c>
      <c r="E29" t="s">
        <v>13</v>
      </c>
      <c r="F29" s="3">
        <f t="shared" ca="1" si="6"/>
        <v>45079</v>
      </c>
      <c r="G29" s="3"/>
      <c r="H29" s="3"/>
      <c r="I29" s="3"/>
      <c r="J29" s="2" t="str">
        <f t="shared" ca="1" si="7"/>
        <v>0 - ART - 20230602 - 30000000000 - Cliente</v>
      </c>
      <c r="K29" s="5" t="str">
        <f ca="1">IFERROR(VLOOKUP(J29,[1]Control!$A:$C,3,0),"")</f>
        <v/>
      </c>
      <c r="L29" s="4" t="str">
        <f>IFERROR(VLOOKUP(C29,[2]Hoja1!$J:$L,3,0),"")</f>
        <v/>
      </c>
      <c r="M29" s="5" t="str">
        <f t="shared" si="1"/>
        <v>x</v>
      </c>
      <c r="N29" s="4">
        <f t="shared" si="2"/>
        <v>29</v>
      </c>
      <c r="O29" s="4">
        <f t="shared" si="3"/>
        <v>1</v>
      </c>
      <c r="P29" s="4">
        <f t="shared" si="4"/>
        <v>1</v>
      </c>
      <c r="Q29" s="4">
        <f t="shared" si="5"/>
        <v>2</v>
      </c>
    </row>
    <row r="30" spans="1:17" x14ac:dyDescent="0.25">
      <c r="A30" s="4" t="str">
        <f t="shared" si="0"/>
        <v>0</v>
      </c>
      <c r="B30" t="s">
        <v>1</v>
      </c>
      <c r="C30">
        <v>20000000000</v>
      </c>
      <c r="D30">
        <v>30000000000</v>
      </c>
      <c r="E30" t="s">
        <v>13</v>
      </c>
      <c r="F30" s="3">
        <f t="shared" ca="1" si="6"/>
        <v>45079</v>
      </c>
      <c r="G30" s="3"/>
      <c r="H30" s="3"/>
      <c r="I30" s="3"/>
      <c r="J30" s="2" t="str">
        <f t="shared" ca="1" si="7"/>
        <v>0 - ART - 20230602 - 30000000000 - Cliente</v>
      </c>
      <c r="K30" s="5" t="str">
        <f ca="1">IFERROR(VLOOKUP(J30,[1]Control!$A:$C,3,0),"")</f>
        <v/>
      </c>
      <c r="L30" s="4" t="str">
        <f>IFERROR(VLOOKUP(C30,[2]Hoja1!$J:$L,3,0),"")</f>
        <v/>
      </c>
      <c r="M30" s="5" t="str">
        <f t="shared" si="1"/>
        <v>x</v>
      </c>
      <c r="N30" s="4">
        <f t="shared" si="2"/>
        <v>30</v>
      </c>
      <c r="O30" s="4">
        <f t="shared" si="3"/>
        <v>1</v>
      </c>
      <c r="P30" s="4">
        <f t="shared" si="4"/>
        <v>1</v>
      </c>
      <c r="Q30" s="4">
        <f t="shared" si="5"/>
        <v>2</v>
      </c>
    </row>
    <row r="31" spans="1:17" x14ac:dyDescent="0.25">
      <c r="A31" s="4" t="str">
        <f t="shared" si="0"/>
        <v>0</v>
      </c>
      <c r="B31" t="s">
        <v>1</v>
      </c>
      <c r="C31">
        <v>20000000000</v>
      </c>
      <c r="D31">
        <v>30000000000</v>
      </c>
      <c r="E31" t="s">
        <v>13</v>
      </c>
      <c r="F31" s="3">
        <f t="shared" ca="1" si="6"/>
        <v>45079</v>
      </c>
      <c r="G31" s="3"/>
      <c r="H31" s="3"/>
      <c r="I31" s="3"/>
      <c r="J31" s="2" t="str">
        <f t="shared" ca="1" si="7"/>
        <v>0 - ART - 20230602 - 30000000000 - Cliente</v>
      </c>
      <c r="K31" s="5" t="str">
        <f ca="1">IFERROR(VLOOKUP(J31,[1]Control!$A:$C,3,0),"")</f>
        <v/>
      </c>
      <c r="L31" s="4" t="str">
        <f>IFERROR(VLOOKUP(C31,[2]Hoja1!$J:$L,3,0),"")</f>
        <v/>
      </c>
      <c r="M31" s="5" t="str">
        <f t="shared" si="1"/>
        <v>x</v>
      </c>
      <c r="N31" s="4">
        <f t="shared" si="2"/>
        <v>31</v>
      </c>
      <c r="O31" s="4">
        <f t="shared" si="3"/>
        <v>1</v>
      </c>
      <c r="P31" s="4">
        <f t="shared" si="4"/>
        <v>1</v>
      </c>
      <c r="Q31" s="4">
        <f t="shared" si="5"/>
        <v>2</v>
      </c>
    </row>
    <row r="32" spans="1:17" x14ac:dyDescent="0.25">
      <c r="A32" s="4" t="str">
        <f t="shared" si="0"/>
        <v>0</v>
      </c>
      <c r="B32" t="s">
        <v>1</v>
      </c>
      <c r="C32">
        <v>20000000000</v>
      </c>
      <c r="D32">
        <v>30000000000</v>
      </c>
      <c r="E32" t="s">
        <v>13</v>
      </c>
      <c r="F32" s="3">
        <f t="shared" ca="1" si="6"/>
        <v>45079</v>
      </c>
      <c r="G32" s="3"/>
      <c r="H32" s="3"/>
      <c r="I32" s="3"/>
      <c r="J32" s="2" t="str">
        <f t="shared" ca="1" si="7"/>
        <v>0 - ART - 20230602 - 30000000000 - Cliente</v>
      </c>
      <c r="K32" s="5" t="str">
        <f ca="1">IFERROR(VLOOKUP(J32,[1]Control!$A:$C,3,0),"")</f>
        <v/>
      </c>
      <c r="L32" s="4" t="str">
        <f>IFERROR(VLOOKUP(C32,[2]Hoja1!$J:$L,3,0),"")</f>
        <v/>
      </c>
      <c r="M32" s="5" t="str">
        <f t="shared" si="1"/>
        <v>x</v>
      </c>
      <c r="N32" s="4">
        <f t="shared" si="2"/>
        <v>32</v>
      </c>
      <c r="O32" s="4">
        <f t="shared" si="3"/>
        <v>1</v>
      </c>
      <c r="P32" s="4">
        <f t="shared" si="4"/>
        <v>1</v>
      </c>
      <c r="Q32" s="4">
        <f t="shared" si="5"/>
        <v>2</v>
      </c>
    </row>
    <row r="33" spans="1:17" x14ac:dyDescent="0.25">
      <c r="A33" s="4" t="str">
        <f t="shared" si="0"/>
        <v>0</v>
      </c>
      <c r="B33" t="s">
        <v>1</v>
      </c>
      <c r="C33">
        <v>20000000000</v>
      </c>
      <c r="D33">
        <v>30000000000</v>
      </c>
      <c r="E33" t="s">
        <v>13</v>
      </c>
      <c r="F33" s="3">
        <f t="shared" ca="1" si="6"/>
        <v>45079</v>
      </c>
      <c r="G33" s="3"/>
      <c r="H33" s="3"/>
      <c r="I33" s="3"/>
      <c r="J33" s="2" t="str">
        <f t="shared" ca="1" si="7"/>
        <v>0 - ART - 20230602 - 30000000000 - Cliente</v>
      </c>
      <c r="K33" s="5" t="str">
        <f ca="1">IFERROR(VLOOKUP(J33,[1]Control!$A:$C,3,0),"")</f>
        <v/>
      </c>
      <c r="L33" s="4" t="str">
        <f>IFERROR(VLOOKUP(C33,[2]Hoja1!$J:$L,3,0),"")</f>
        <v/>
      </c>
      <c r="M33" s="5" t="str">
        <f t="shared" si="1"/>
        <v>x</v>
      </c>
      <c r="N33" s="4">
        <f t="shared" si="2"/>
        <v>33</v>
      </c>
      <c r="O33" s="4">
        <f t="shared" si="3"/>
        <v>1</v>
      </c>
      <c r="P33" s="4">
        <f t="shared" si="4"/>
        <v>1</v>
      </c>
      <c r="Q33" s="4">
        <f t="shared" si="5"/>
        <v>2</v>
      </c>
    </row>
    <row r="34" spans="1:17" x14ac:dyDescent="0.25">
      <c r="A34" s="4" t="str">
        <f t="shared" ref="A34:A69" si="8">RIGHT(D34,1)</f>
        <v>0</v>
      </c>
      <c r="B34" t="s">
        <v>1</v>
      </c>
      <c r="C34">
        <v>20000000000</v>
      </c>
      <c r="D34">
        <v>30000000000</v>
      </c>
      <c r="E34" t="s">
        <v>13</v>
      </c>
      <c r="F34" s="3">
        <f t="shared" ca="1" si="6"/>
        <v>45079</v>
      </c>
      <c r="G34" s="3"/>
      <c r="H34" s="3"/>
      <c r="I34" s="3"/>
      <c r="J34" s="2" t="str">
        <f t="shared" ca="1" si="7"/>
        <v>0 - ART - 20230602 - 30000000000 - Cliente</v>
      </c>
      <c r="K34" s="5" t="str">
        <f ca="1">IFERROR(VLOOKUP(J34,[1]Control!$A:$C,3,0),"")</f>
        <v/>
      </c>
      <c r="L34" s="4" t="str">
        <f>IFERROR(VLOOKUP(C34,[2]Hoja1!$J:$L,3,0),"")</f>
        <v/>
      </c>
      <c r="M34" s="5" t="str">
        <f t="shared" ref="M34:M65" si="9">IF(EXACT(L34,E34),"ü","x")</f>
        <v>x</v>
      </c>
      <c r="N34" s="4">
        <f t="shared" ref="N34:N65" si="10">ROW(A34)</f>
        <v>34</v>
      </c>
      <c r="O34" s="4">
        <f t="shared" ref="O34:O67" si="11">IF(C34=C33,1,0)</f>
        <v>1</v>
      </c>
      <c r="P34" s="4">
        <f t="shared" ref="P34:P67" si="12">IF(C34=C35,1,0)</f>
        <v>1</v>
      </c>
      <c r="Q34" s="4">
        <f t="shared" ref="Q34:Q65" si="13">SUM(O34:P34)</f>
        <v>2</v>
      </c>
    </row>
    <row r="35" spans="1:17" x14ac:dyDescent="0.25">
      <c r="A35" s="4" t="str">
        <f t="shared" si="8"/>
        <v>0</v>
      </c>
      <c r="B35" t="s">
        <v>1</v>
      </c>
      <c r="C35">
        <v>20000000000</v>
      </c>
      <c r="D35">
        <v>30000000000</v>
      </c>
      <c r="E35" t="s">
        <v>13</v>
      </c>
      <c r="F35" s="3">
        <f t="shared" ca="1" si="6"/>
        <v>45079</v>
      </c>
      <c r="G35" s="3"/>
      <c r="H35" s="3"/>
      <c r="I35" s="3"/>
      <c r="J35" s="2" t="str">
        <f t="shared" ca="1" si="7"/>
        <v>0 - ART - 20230602 - 30000000000 - Cliente</v>
      </c>
      <c r="K35" s="5" t="str">
        <f ca="1">IFERROR(VLOOKUP(J35,[1]Control!$A:$C,3,0),"")</f>
        <v/>
      </c>
      <c r="L35" s="4" t="str">
        <f>IFERROR(VLOOKUP(C35,[2]Hoja1!$J:$L,3,0),"")</f>
        <v/>
      </c>
      <c r="M35" s="5" t="str">
        <f t="shared" si="9"/>
        <v>x</v>
      </c>
      <c r="N35" s="4">
        <f t="shared" si="10"/>
        <v>35</v>
      </c>
      <c r="O35" s="4">
        <f t="shared" si="11"/>
        <v>1</v>
      </c>
      <c r="P35" s="4">
        <f t="shared" si="12"/>
        <v>1</v>
      </c>
      <c r="Q35" s="4">
        <f t="shared" si="13"/>
        <v>2</v>
      </c>
    </row>
    <row r="36" spans="1:17" x14ac:dyDescent="0.25">
      <c r="A36" s="4" t="str">
        <f t="shared" si="8"/>
        <v>0</v>
      </c>
      <c r="B36" t="s">
        <v>1</v>
      </c>
      <c r="C36">
        <v>20000000000</v>
      </c>
      <c r="D36">
        <v>30000000000</v>
      </c>
      <c r="E36" t="s">
        <v>13</v>
      </c>
      <c r="F36" s="3">
        <f t="shared" ca="1" si="6"/>
        <v>45079</v>
      </c>
      <c r="G36" s="3"/>
      <c r="H36" s="3"/>
      <c r="I36" s="3"/>
      <c r="J36" s="2" t="str">
        <f t="shared" ca="1" si="7"/>
        <v>0 - ART - 20230602 - 30000000000 - Cliente</v>
      </c>
      <c r="K36" s="5" t="str">
        <f ca="1">IFERROR(VLOOKUP(J36,[1]Control!$A:$C,3,0),"")</f>
        <v/>
      </c>
      <c r="L36" s="4" t="str">
        <f>IFERROR(VLOOKUP(C36,[2]Hoja1!$J:$L,3,0),"")</f>
        <v/>
      </c>
      <c r="M36" s="5" t="str">
        <f t="shared" si="9"/>
        <v>x</v>
      </c>
      <c r="N36" s="4">
        <f t="shared" si="10"/>
        <v>36</v>
      </c>
      <c r="O36" s="4">
        <f t="shared" si="11"/>
        <v>1</v>
      </c>
      <c r="P36" s="4">
        <f t="shared" si="12"/>
        <v>1</v>
      </c>
      <c r="Q36" s="4">
        <f t="shared" si="13"/>
        <v>2</v>
      </c>
    </row>
    <row r="37" spans="1:17" x14ac:dyDescent="0.25">
      <c r="A37" s="4" t="str">
        <f t="shared" si="8"/>
        <v>0</v>
      </c>
      <c r="B37" t="s">
        <v>1</v>
      </c>
      <c r="C37">
        <v>20000000000</v>
      </c>
      <c r="D37">
        <v>30000000000</v>
      </c>
      <c r="E37" t="s">
        <v>13</v>
      </c>
      <c r="F37" s="3">
        <f t="shared" ca="1" si="6"/>
        <v>45079</v>
      </c>
      <c r="G37" s="3"/>
      <c r="H37" s="3"/>
      <c r="I37" s="3"/>
      <c r="J37" s="2" t="str">
        <f t="shared" ca="1" si="7"/>
        <v>0 - ART - 20230602 - 30000000000 - Cliente</v>
      </c>
      <c r="K37" s="5" t="str">
        <f ca="1">IFERROR(VLOOKUP(J37,[1]Control!$A:$C,3,0),"")</f>
        <v/>
      </c>
      <c r="L37" s="4" t="str">
        <f>IFERROR(VLOOKUP(C37,[2]Hoja1!$J:$L,3,0),"")</f>
        <v/>
      </c>
      <c r="M37" s="5" t="str">
        <f t="shared" si="9"/>
        <v>x</v>
      </c>
      <c r="N37" s="4">
        <f t="shared" si="10"/>
        <v>37</v>
      </c>
      <c r="O37" s="4">
        <f t="shared" si="11"/>
        <v>1</v>
      </c>
      <c r="P37" s="4">
        <f t="shared" si="12"/>
        <v>1</v>
      </c>
      <c r="Q37" s="4">
        <f t="shared" si="13"/>
        <v>2</v>
      </c>
    </row>
    <row r="38" spans="1:17" x14ac:dyDescent="0.25">
      <c r="A38" s="4" t="str">
        <f t="shared" si="8"/>
        <v>0</v>
      </c>
      <c r="B38" t="s">
        <v>1</v>
      </c>
      <c r="C38">
        <v>20000000000</v>
      </c>
      <c r="D38">
        <v>30000000000</v>
      </c>
      <c r="E38" t="s">
        <v>13</v>
      </c>
      <c r="F38" s="3">
        <f t="shared" ca="1" si="6"/>
        <v>45079</v>
      </c>
      <c r="G38" s="3"/>
      <c r="H38" s="3"/>
      <c r="I38" s="3"/>
      <c r="J38" s="2" t="str">
        <f t="shared" ca="1" si="7"/>
        <v>0 - ART - 20230602 - 30000000000 - Cliente</v>
      </c>
      <c r="K38" s="5" t="str">
        <f ca="1">IFERROR(VLOOKUP(J38,[1]Control!$A:$C,3,0),"")</f>
        <v/>
      </c>
      <c r="L38" s="4" t="str">
        <f>IFERROR(VLOOKUP(C38,[2]Hoja1!$J:$L,3,0),"")</f>
        <v/>
      </c>
      <c r="M38" s="5" t="str">
        <f t="shared" si="9"/>
        <v>x</v>
      </c>
      <c r="N38" s="4">
        <f t="shared" si="10"/>
        <v>38</v>
      </c>
      <c r="O38" s="4">
        <f t="shared" si="11"/>
        <v>1</v>
      </c>
      <c r="P38" s="4">
        <f t="shared" si="12"/>
        <v>1</v>
      </c>
      <c r="Q38" s="4">
        <f t="shared" si="13"/>
        <v>2</v>
      </c>
    </row>
    <row r="39" spans="1:17" x14ac:dyDescent="0.25">
      <c r="A39" s="4" t="str">
        <f t="shared" si="8"/>
        <v>0</v>
      </c>
      <c r="B39" t="s">
        <v>1</v>
      </c>
      <c r="C39">
        <v>20000000000</v>
      </c>
      <c r="D39">
        <v>30000000000</v>
      </c>
      <c r="E39" t="s">
        <v>13</v>
      </c>
      <c r="F39" s="3">
        <f t="shared" ca="1" si="6"/>
        <v>45079</v>
      </c>
      <c r="G39" s="3"/>
      <c r="H39" s="3"/>
      <c r="I39" s="3"/>
      <c r="J39" s="2" t="str">
        <f t="shared" ca="1" si="7"/>
        <v>0 - ART - 20230602 - 30000000000 - Cliente</v>
      </c>
      <c r="K39" s="5" t="str">
        <f ca="1">IFERROR(VLOOKUP(J39,[1]Control!$A:$C,3,0),"")</f>
        <v/>
      </c>
      <c r="L39" s="4" t="str">
        <f>IFERROR(VLOOKUP(C39,[2]Hoja1!$J:$L,3,0),"")</f>
        <v/>
      </c>
      <c r="M39" s="5" t="str">
        <f t="shared" si="9"/>
        <v>x</v>
      </c>
      <c r="N39" s="4">
        <f t="shared" si="10"/>
        <v>39</v>
      </c>
      <c r="O39" s="4">
        <f t="shared" si="11"/>
        <v>1</v>
      </c>
      <c r="P39" s="4">
        <f t="shared" si="12"/>
        <v>1</v>
      </c>
      <c r="Q39" s="4">
        <f t="shared" si="13"/>
        <v>2</v>
      </c>
    </row>
    <row r="40" spans="1:17" x14ac:dyDescent="0.25">
      <c r="A40" s="4" t="str">
        <f t="shared" si="8"/>
        <v>0</v>
      </c>
      <c r="B40" t="s">
        <v>1</v>
      </c>
      <c r="C40">
        <v>20000000000</v>
      </c>
      <c r="D40">
        <v>30000000000</v>
      </c>
      <c r="E40" t="s">
        <v>13</v>
      </c>
      <c r="F40" s="3">
        <f t="shared" ca="1" si="6"/>
        <v>45079</v>
      </c>
      <c r="G40" s="3"/>
      <c r="H40" s="3"/>
      <c r="I40" s="3"/>
      <c r="J40" s="2" t="str">
        <f t="shared" ca="1" si="7"/>
        <v>0 - ART - 20230602 - 30000000000 - Cliente</v>
      </c>
      <c r="K40" s="5" t="str">
        <f ca="1">IFERROR(VLOOKUP(J40,[1]Control!$A:$C,3,0),"")</f>
        <v/>
      </c>
      <c r="L40" s="4" t="str">
        <f>IFERROR(VLOOKUP(C40,[2]Hoja1!$J:$L,3,0),"")</f>
        <v/>
      </c>
      <c r="M40" s="5" t="str">
        <f t="shared" si="9"/>
        <v>x</v>
      </c>
      <c r="N40" s="4">
        <f t="shared" si="10"/>
        <v>40</v>
      </c>
      <c r="O40" s="4">
        <f t="shared" si="11"/>
        <v>1</v>
      </c>
      <c r="P40" s="4">
        <f t="shared" si="12"/>
        <v>1</v>
      </c>
      <c r="Q40" s="4">
        <f t="shared" si="13"/>
        <v>2</v>
      </c>
    </row>
    <row r="41" spans="1:17" x14ac:dyDescent="0.25">
      <c r="A41" s="4" t="str">
        <f t="shared" si="8"/>
        <v>0</v>
      </c>
      <c r="B41" t="s">
        <v>1</v>
      </c>
      <c r="C41">
        <v>20000000000</v>
      </c>
      <c r="D41">
        <v>30000000000</v>
      </c>
      <c r="E41" t="s">
        <v>13</v>
      </c>
      <c r="F41" s="3">
        <f t="shared" ca="1" si="6"/>
        <v>45079</v>
      </c>
      <c r="G41" s="3"/>
      <c r="H41" s="3"/>
      <c r="I41" s="3"/>
      <c r="J41" s="2" t="str">
        <f t="shared" ca="1" si="7"/>
        <v>0 - ART - 20230602 - 30000000000 - Cliente</v>
      </c>
      <c r="K41" s="5" t="str">
        <f ca="1">IFERROR(VLOOKUP(J41,[1]Control!$A:$C,3,0),"")</f>
        <v/>
      </c>
      <c r="L41" s="4" t="str">
        <f>IFERROR(VLOOKUP(C41,[2]Hoja1!$J:$L,3,0),"")</f>
        <v/>
      </c>
      <c r="M41" s="5" t="str">
        <f t="shared" si="9"/>
        <v>x</v>
      </c>
      <c r="N41" s="4">
        <f t="shared" si="10"/>
        <v>41</v>
      </c>
      <c r="O41" s="4">
        <f t="shared" si="11"/>
        <v>1</v>
      </c>
      <c r="P41" s="4">
        <f t="shared" si="12"/>
        <v>1</v>
      </c>
      <c r="Q41" s="4">
        <f t="shared" si="13"/>
        <v>2</v>
      </c>
    </row>
    <row r="42" spans="1:17" x14ac:dyDescent="0.25">
      <c r="A42" s="4" t="str">
        <f t="shared" si="8"/>
        <v>0</v>
      </c>
      <c r="B42" t="s">
        <v>1</v>
      </c>
      <c r="C42">
        <v>20000000000</v>
      </c>
      <c r="D42">
        <v>30000000000</v>
      </c>
      <c r="E42" t="s">
        <v>13</v>
      </c>
      <c r="F42" s="3">
        <f t="shared" ca="1" si="6"/>
        <v>45079</v>
      </c>
      <c r="G42" s="3"/>
      <c r="H42" s="3"/>
      <c r="I42" s="3"/>
      <c r="J42" s="2" t="str">
        <f t="shared" ca="1" si="7"/>
        <v>0 - ART - 20230602 - 30000000000 - Cliente</v>
      </c>
      <c r="K42" s="5" t="str">
        <f ca="1">IFERROR(VLOOKUP(J42,[1]Control!$A:$C,3,0),"")</f>
        <v/>
      </c>
      <c r="L42" s="4" t="str">
        <f>IFERROR(VLOOKUP(C42,[2]Hoja1!$J:$L,3,0),"")</f>
        <v/>
      </c>
      <c r="M42" s="5" t="str">
        <f t="shared" si="9"/>
        <v>x</v>
      </c>
      <c r="N42" s="4">
        <f t="shared" si="10"/>
        <v>42</v>
      </c>
      <c r="O42" s="4">
        <f t="shared" si="11"/>
        <v>1</v>
      </c>
      <c r="P42" s="4">
        <f t="shared" si="12"/>
        <v>1</v>
      </c>
      <c r="Q42" s="4">
        <f t="shared" si="13"/>
        <v>2</v>
      </c>
    </row>
    <row r="43" spans="1:17" x14ac:dyDescent="0.25">
      <c r="A43" s="4" t="str">
        <f t="shared" si="8"/>
        <v>0</v>
      </c>
      <c r="B43" t="s">
        <v>1</v>
      </c>
      <c r="C43">
        <v>20000000000</v>
      </c>
      <c r="D43">
        <v>30000000000</v>
      </c>
      <c r="E43" t="s">
        <v>13</v>
      </c>
      <c r="F43" s="3">
        <f t="shared" ca="1" si="6"/>
        <v>45079</v>
      </c>
      <c r="G43" s="3"/>
      <c r="H43" s="3"/>
      <c r="I43" s="3"/>
      <c r="J43" s="2" t="str">
        <f t="shared" ca="1" si="7"/>
        <v>0 - ART - 20230602 - 30000000000 - Cliente</v>
      </c>
      <c r="K43" s="5" t="str">
        <f ca="1">IFERROR(VLOOKUP(J43,[1]Control!$A:$C,3,0),"")</f>
        <v/>
      </c>
      <c r="L43" s="4" t="str">
        <f>IFERROR(VLOOKUP(C43,[2]Hoja1!$J:$L,3,0),"")</f>
        <v/>
      </c>
      <c r="M43" s="5" t="str">
        <f t="shared" si="9"/>
        <v>x</v>
      </c>
      <c r="N43" s="4">
        <f t="shared" si="10"/>
        <v>43</v>
      </c>
      <c r="O43" s="4">
        <f t="shared" si="11"/>
        <v>1</v>
      </c>
      <c r="P43" s="4">
        <f t="shared" si="12"/>
        <v>1</v>
      </c>
      <c r="Q43" s="4">
        <f t="shared" si="13"/>
        <v>2</v>
      </c>
    </row>
    <row r="44" spans="1:17" x14ac:dyDescent="0.25">
      <c r="A44" s="4" t="str">
        <f t="shared" si="8"/>
        <v>0</v>
      </c>
      <c r="B44" t="s">
        <v>1</v>
      </c>
      <c r="C44">
        <v>20000000000</v>
      </c>
      <c r="D44">
        <v>30000000000</v>
      </c>
      <c r="E44" t="s">
        <v>13</v>
      </c>
      <c r="F44" s="3">
        <f t="shared" ca="1" si="6"/>
        <v>45079</v>
      </c>
      <c r="G44" s="3"/>
      <c r="H44" s="3"/>
      <c r="I44" s="3"/>
      <c r="J44" s="2" t="str">
        <f t="shared" ca="1" si="7"/>
        <v>0 - ART - 20230602 - 30000000000 - Cliente</v>
      </c>
      <c r="K44" s="5" t="str">
        <f ca="1">IFERROR(VLOOKUP(J44,[1]Control!$A:$C,3,0),"")</f>
        <v/>
      </c>
      <c r="L44" s="4" t="str">
        <f>IFERROR(VLOOKUP(C44,[2]Hoja1!$J:$L,3,0),"")</f>
        <v/>
      </c>
      <c r="M44" s="5" t="str">
        <f t="shared" si="9"/>
        <v>x</v>
      </c>
      <c r="N44" s="4">
        <f t="shared" si="10"/>
        <v>44</v>
      </c>
      <c r="O44" s="4">
        <f t="shared" si="11"/>
        <v>1</v>
      </c>
      <c r="P44" s="4">
        <f t="shared" si="12"/>
        <v>1</v>
      </c>
      <c r="Q44" s="4">
        <f t="shared" si="13"/>
        <v>2</v>
      </c>
    </row>
    <row r="45" spans="1:17" x14ac:dyDescent="0.25">
      <c r="A45" s="4" t="str">
        <f t="shared" si="8"/>
        <v>0</v>
      </c>
      <c r="B45" t="s">
        <v>1</v>
      </c>
      <c r="C45">
        <v>20000000000</v>
      </c>
      <c r="D45">
        <v>30000000000</v>
      </c>
      <c r="E45" t="s">
        <v>13</v>
      </c>
      <c r="F45" s="3">
        <f t="shared" ca="1" si="6"/>
        <v>45079</v>
      </c>
      <c r="G45" s="3"/>
      <c r="H45" s="3"/>
      <c r="I45" s="3"/>
      <c r="J45" s="2" t="str">
        <f t="shared" ca="1" si="7"/>
        <v>0 - ART - 20230602 - 30000000000 - Cliente</v>
      </c>
      <c r="K45" s="5" t="str">
        <f ca="1">IFERROR(VLOOKUP(J45,[1]Control!$A:$C,3,0),"")</f>
        <v/>
      </c>
      <c r="L45" s="4" t="str">
        <f>IFERROR(VLOOKUP(C45,[2]Hoja1!$J:$L,3,0),"")</f>
        <v/>
      </c>
      <c r="M45" s="5" t="str">
        <f t="shared" si="9"/>
        <v>x</v>
      </c>
      <c r="N45" s="4">
        <f t="shared" si="10"/>
        <v>45</v>
      </c>
      <c r="O45" s="4">
        <f t="shared" si="11"/>
        <v>1</v>
      </c>
      <c r="P45" s="4">
        <f t="shared" si="12"/>
        <v>1</v>
      </c>
      <c r="Q45" s="4">
        <f t="shared" si="13"/>
        <v>2</v>
      </c>
    </row>
    <row r="46" spans="1:17" x14ac:dyDescent="0.25">
      <c r="A46" s="4" t="str">
        <f t="shared" si="8"/>
        <v>0</v>
      </c>
      <c r="B46" t="s">
        <v>1</v>
      </c>
      <c r="C46">
        <v>20000000000</v>
      </c>
      <c r="D46">
        <v>30000000000</v>
      </c>
      <c r="E46" t="s">
        <v>13</v>
      </c>
      <c r="F46" s="3">
        <f t="shared" ca="1" si="6"/>
        <v>45079</v>
      </c>
      <c r="G46" s="3"/>
      <c r="H46" s="3"/>
      <c r="I46" s="3"/>
      <c r="J46" s="2" t="str">
        <f t="shared" ca="1" si="7"/>
        <v>0 - ART - 20230602 - 30000000000 - Cliente</v>
      </c>
      <c r="K46" s="5" t="str">
        <f ca="1">IFERROR(VLOOKUP(J46,[1]Control!$A:$C,3,0),"")</f>
        <v/>
      </c>
      <c r="L46" s="4" t="str">
        <f>IFERROR(VLOOKUP(C46,[2]Hoja1!$J:$L,3,0),"")</f>
        <v/>
      </c>
      <c r="M46" s="5" t="str">
        <f t="shared" si="9"/>
        <v>x</v>
      </c>
      <c r="N46" s="4">
        <f t="shared" si="10"/>
        <v>46</v>
      </c>
      <c r="O46" s="4">
        <f t="shared" si="11"/>
        <v>1</v>
      </c>
      <c r="P46" s="4">
        <f t="shared" si="12"/>
        <v>1</v>
      </c>
      <c r="Q46" s="4">
        <f t="shared" si="13"/>
        <v>2</v>
      </c>
    </row>
    <row r="47" spans="1:17" x14ac:dyDescent="0.25">
      <c r="A47" s="4" t="str">
        <f t="shared" si="8"/>
        <v>0</v>
      </c>
      <c r="B47" t="s">
        <v>1</v>
      </c>
      <c r="C47">
        <v>20000000000</v>
      </c>
      <c r="D47">
        <v>30000000000</v>
      </c>
      <c r="E47" t="s">
        <v>13</v>
      </c>
      <c r="F47" s="3">
        <f t="shared" ca="1" si="6"/>
        <v>45079</v>
      </c>
      <c r="G47" s="3"/>
      <c r="H47" s="3"/>
      <c r="I47" s="3"/>
      <c r="J47" s="2" t="str">
        <f t="shared" ca="1" si="7"/>
        <v>0 - ART - 20230602 - 30000000000 - Cliente</v>
      </c>
      <c r="K47" s="5" t="str">
        <f ca="1">IFERROR(VLOOKUP(J47,[1]Control!$A:$C,3,0),"")</f>
        <v/>
      </c>
      <c r="L47" s="4" t="str">
        <f>IFERROR(VLOOKUP(C47,[2]Hoja1!$J:$L,3,0),"")</f>
        <v/>
      </c>
      <c r="M47" s="5" t="str">
        <f t="shared" si="9"/>
        <v>x</v>
      </c>
      <c r="N47" s="4">
        <f t="shared" si="10"/>
        <v>47</v>
      </c>
      <c r="O47" s="4">
        <f t="shared" si="11"/>
        <v>1</v>
      </c>
      <c r="P47" s="4">
        <f t="shared" si="12"/>
        <v>1</v>
      </c>
      <c r="Q47" s="4">
        <f t="shared" si="13"/>
        <v>2</v>
      </c>
    </row>
    <row r="48" spans="1:17" x14ac:dyDescent="0.25">
      <c r="A48" s="4" t="str">
        <f t="shared" si="8"/>
        <v>0</v>
      </c>
      <c r="B48" t="s">
        <v>1</v>
      </c>
      <c r="C48">
        <v>20000000000</v>
      </c>
      <c r="D48">
        <v>30000000000</v>
      </c>
      <c r="E48" t="s">
        <v>13</v>
      </c>
      <c r="F48" s="3">
        <f t="shared" ca="1" si="6"/>
        <v>45079</v>
      </c>
      <c r="G48" s="3"/>
      <c r="H48" s="3"/>
      <c r="I48" s="3"/>
      <c r="J48" s="2" t="str">
        <f t="shared" ca="1" si="7"/>
        <v>0 - ART - 20230602 - 30000000000 - Cliente</v>
      </c>
      <c r="K48" s="5" t="str">
        <f ca="1">IFERROR(VLOOKUP(J48,[1]Control!$A:$C,3,0),"")</f>
        <v/>
      </c>
      <c r="L48" s="4" t="str">
        <f>IFERROR(VLOOKUP(C48,[2]Hoja1!$J:$L,3,0),"")</f>
        <v/>
      </c>
      <c r="M48" s="5" t="str">
        <f t="shared" si="9"/>
        <v>x</v>
      </c>
      <c r="N48" s="4">
        <f t="shared" si="10"/>
        <v>48</v>
      </c>
      <c r="O48" s="4">
        <f t="shared" si="11"/>
        <v>1</v>
      </c>
      <c r="P48" s="4">
        <f t="shared" si="12"/>
        <v>1</v>
      </c>
      <c r="Q48" s="4">
        <f t="shared" si="13"/>
        <v>2</v>
      </c>
    </row>
    <row r="49" spans="1:17" x14ac:dyDescent="0.25">
      <c r="A49" s="4" t="str">
        <f t="shared" si="8"/>
        <v>0</v>
      </c>
      <c r="B49" t="s">
        <v>1</v>
      </c>
      <c r="C49">
        <v>20000000000</v>
      </c>
      <c r="D49">
        <v>30000000000</v>
      </c>
      <c r="E49" t="s">
        <v>13</v>
      </c>
      <c r="F49" s="3">
        <f t="shared" ca="1" si="6"/>
        <v>45079</v>
      </c>
      <c r="G49" s="3"/>
      <c r="H49" s="3"/>
      <c r="I49" s="3"/>
      <c r="J49" s="2" t="str">
        <f t="shared" ca="1" si="7"/>
        <v>0 - ART - 20230602 - 30000000000 - Cliente</v>
      </c>
      <c r="K49" s="5" t="str">
        <f ca="1">IFERROR(VLOOKUP(J49,[1]Control!$A:$C,3,0),"")</f>
        <v/>
      </c>
      <c r="L49" s="4" t="str">
        <f>IFERROR(VLOOKUP(C49,[2]Hoja1!$J:$L,3,0),"")</f>
        <v/>
      </c>
      <c r="M49" s="5" t="str">
        <f t="shared" si="9"/>
        <v>x</v>
      </c>
      <c r="N49" s="4">
        <f t="shared" si="10"/>
        <v>49</v>
      </c>
      <c r="O49" s="4">
        <f t="shared" si="11"/>
        <v>1</v>
      </c>
      <c r="P49" s="4">
        <f t="shared" si="12"/>
        <v>1</v>
      </c>
      <c r="Q49" s="4">
        <f t="shared" si="13"/>
        <v>2</v>
      </c>
    </row>
    <row r="50" spans="1:17" x14ac:dyDescent="0.25">
      <c r="A50" s="4" t="str">
        <f t="shared" si="8"/>
        <v>0</v>
      </c>
      <c r="B50" t="s">
        <v>1</v>
      </c>
      <c r="C50">
        <v>20000000000</v>
      </c>
      <c r="D50">
        <v>30000000000</v>
      </c>
      <c r="E50" t="s">
        <v>13</v>
      </c>
      <c r="F50" s="3">
        <f t="shared" ca="1" si="6"/>
        <v>45079</v>
      </c>
      <c r="G50" s="3"/>
      <c r="H50" s="3"/>
      <c r="I50" s="3"/>
      <c r="J50" s="2" t="str">
        <f t="shared" ca="1" si="7"/>
        <v>0 - ART - 20230602 - 30000000000 - Cliente</v>
      </c>
      <c r="K50" s="5" t="str">
        <f ca="1">IFERROR(VLOOKUP(J50,[1]Control!$A:$C,3,0),"")</f>
        <v/>
      </c>
      <c r="L50" s="4" t="str">
        <f>IFERROR(VLOOKUP(C50,[2]Hoja1!$J:$L,3,0),"")</f>
        <v/>
      </c>
      <c r="M50" s="5" t="str">
        <f t="shared" si="9"/>
        <v>x</v>
      </c>
      <c r="N50" s="4">
        <f t="shared" si="10"/>
        <v>50</v>
      </c>
      <c r="O50" s="4">
        <f t="shared" si="11"/>
        <v>1</v>
      </c>
      <c r="P50" s="4">
        <f t="shared" si="12"/>
        <v>1</v>
      </c>
      <c r="Q50" s="4">
        <f t="shared" si="13"/>
        <v>2</v>
      </c>
    </row>
    <row r="51" spans="1:17" x14ac:dyDescent="0.25">
      <c r="A51" s="4" t="str">
        <f t="shared" si="8"/>
        <v>0</v>
      </c>
      <c r="B51" t="s">
        <v>1</v>
      </c>
      <c r="C51">
        <v>20000000000</v>
      </c>
      <c r="D51">
        <v>30000000000</v>
      </c>
      <c r="E51" t="s">
        <v>13</v>
      </c>
      <c r="F51" s="3">
        <f t="shared" ca="1" si="6"/>
        <v>45079</v>
      </c>
      <c r="G51" s="3"/>
      <c r="H51" s="3"/>
      <c r="I51" s="3"/>
      <c r="J51" s="2" t="str">
        <f t="shared" ca="1" si="7"/>
        <v>0 - ART - 20230602 - 30000000000 - Cliente</v>
      </c>
      <c r="K51" s="5" t="str">
        <f ca="1">IFERROR(VLOOKUP(J51,[1]Control!$A:$C,3,0),"")</f>
        <v/>
      </c>
      <c r="L51" s="4" t="str">
        <f>IFERROR(VLOOKUP(C51,[2]Hoja1!$J:$L,3,0),"")</f>
        <v/>
      </c>
      <c r="M51" s="5" t="str">
        <f t="shared" si="9"/>
        <v>x</v>
      </c>
      <c r="N51" s="4">
        <f t="shared" si="10"/>
        <v>51</v>
      </c>
      <c r="O51" s="4">
        <f t="shared" si="11"/>
        <v>1</v>
      </c>
      <c r="P51" s="4">
        <f t="shared" si="12"/>
        <v>1</v>
      </c>
      <c r="Q51" s="4">
        <f t="shared" si="13"/>
        <v>2</v>
      </c>
    </row>
    <row r="52" spans="1:17" x14ac:dyDescent="0.25">
      <c r="A52" s="4" t="str">
        <f t="shared" si="8"/>
        <v>0</v>
      </c>
      <c r="B52" t="s">
        <v>1</v>
      </c>
      <c r="C52">
        <v>20000000000</v>
      </c>
      <c r="D52">
        <v>30000000000</v>
      </c>
      <c r="E52" t="s">
        <v>13</v>
      </c>
      <c r="F52" s="3">
        <f t="shared" ca="1" si="6"/>
        <v>45079</v>
      </c>
      <c r="G52" s="3"/>
      <c r="H52" s="3"/>
      <c r="I52" s="3"/>
      <c r="J52" s="2" t="str">
        <f t="shared" ca="1" si="7"/>
        <v>0 - ART - 20230602 - 30000000000 - Cliente</v>
      </c>
      <c r="K52" s="5" t="str">
        <f ca="1">IFERROR(VLOOKUP(J52,[1]Control!$A:$C,3,0),"")</f>
        <v/>
      </c>
      <c r="L52" s="4" t="str">
        <f>IFERROR(VLOOKUP(C52,[2]Hoja1!$J:$L,3,0),"")</f>
        <v/>
      </c>
      <c r="M52" s="5" t="str">
        <f t="shared" si="9"/>
        <v>x</v>
      </c>
      <c r="N52" s="4">
        <f t="shared" si="10"/>
        <v>52</v>
      </c>
      <c r="O52" s="4">
        <f t="shared" si="11"/>
        <v>1</v>
      </c>
      <c r="P52" s="4">
        <f t="shared" si="12"/>
        <v>1</v>
      </c>
      <c r="Q52" s="4">
        <f t="shared" si="13"/>
        <v>2</v>
      </c>
    </row>
    <row r="53" spans="1:17" x14ac:dyDescent="0.25">
      <c r="A53" s="4" t="str">
        <f t="shared" si="8"/>
        <v>0</v>
      </c>
      <c r="B53" t="s">
        <v>1</v>
      </c>
      <c r="C53">
        <v>20000000000</v>
      </c>
      <c r="D53">
        <v>30000000000</v>
      </c>
      <c r="E53" t="s">
        <v>13</v>
      </c>
      <c r="F53" s="3">
        <f t="shared" ca="1" si="6"/>
        <v>45079</v>
      </c>
      <c r="G53" s="3"/>
      <c r="H53" s="3"/>
      <c r="I53" s="3"/>
      <c r="J53" s="2" t="str">
        <f t="shared" ca="1" si="7"/>
        <v>0 - ART - 20230602 - 30000000000 - Cliente</v>
      </c>
      <c r="K53" s="5" t="str">
        <f ca="1">IFERROR(VLOOKUP(J53,[1]Control!$A:$C,3,0),"")</f>
        <v/>
      </c>
      <c r="L53" s="4" t="str">
        <f>IFERROR(VLOOKUP(C53,[2]Hoja1!$J:$L,3,0),"")</f>
        <v/>
      </c>
      <c r="M53" s="5" t="str">
        <f t="shared" si="9"/>
        <v>x</v>
      </c>
      <c r="N53" s="4">
        <f t="shared" si="10"/>
        <v>53</v>
      </c>
      <c r="O53" s="4">
        <f t="shared" si="11"/>
        <v>1</v>
      </c>
      <c r="P53" s="4">
        <f t="shared" si="12"/>
        <v>1</v>
      </c>
      <c r="Q53" s="4">
        <f t="shared" si="13"/>
        <v>2</v>
      </c>
    </row>
    <row r="54" spans="1:17" x14ac:dyDescent="0.25">
      <c r="A54" s="4" t="str">
        <f t="shared" si="8"/>
        <v>0</v>
      </c>
      <c r="B54" t="s">
        <v>1</v>
      </c>
      <c r="C54">
        <v>20000000000</v>
      </c>
      <c r="D54">
        <v>30000000000</v>
      </c>
      <c r="E54" t="s">
        <v>13</v>
      </c>
      <c r="F54" s="3">
        <f t="shared" ca="1" si="6"/>
        <v>45079</v>
      </c>
      <c r="G54" s="3"/>
      <c r="H54" s="3"/>
      <c r="I54" s="3"/>
      <c r="J54" s="2" t="str">
        <f t="shared" ca="1" si="7"/>
        <v>0 - ART - 20230602 - 30000000000 - Cliente</v>
      </c>
      <c r="K54" s="5" t="str">
        <f ca="1">IFERROR(VLOOKUP(J54,[1]Control!$A:$C,3,0),"")</f>
        <v/>
      </c>
      <c r="L54" s="4" t="str">
        <f>IFERROR(VLOOKUP(C54,[2]Hoja1!$J:$L,3,0),"")</f>
        <v/>
      </c>
      <c r="M54" s="5" t="str">
        <f t="shared" si="9"/>
        <v>x</v>
      </c>
      <c r="N54" s="4">
        <f t="shared" si="10"/>
        <v>54</v>
      </c>
      <c r="O54" s="4">
        <f t="shared" si="11"/>
        <v>1</v>
      </c>
      <c r="P54" s="4">
        <f t="shared" si="12"/>
        <v>1</v>
      </c>
      <c r="Q54" s="4">
        <f t="shared" si="13"/>
        <v>2</v>
      </c>
    </row>
    <row r="55" spans="1:17" x14ac:dyDescent="0.25">
      <c r="A55" s="4" t="str">
        <f t="shared" si="8"/>
        <v>0</v>
      </c>
      <c r="B55" t="s">
        <v>1</v>
      </c>
      <c r="C55">
        <v>20000000000</v>
      </c>
      <c r="D55">
        <v>30000000000</v>
      </c>
      <c r="E55" t="s">
        <v>13</v>
      </c>
      <c r="F55" s="3">
        <f t="shared" ca="1" si="6"/>
        <v>45079</v>
      </c>
      <c r="G55" s="3"/>
      <c r="H55" s="3"/>
      <c r="I55" s="3"/>
      <c r="J55" s="2" t="str">
        <f t="shared" ca="1" si="7"/>
        <v>0 - ART - 20230602 - 30000000000 - Cliente</v>
      </c>
      <c r="K55" s="5" t="str">
        <f ca="1">IFERROR(VLOOKUP(J55,[1]Control!$A:$C,3,0),"")</f>
        <v/>
      </c>
      <c r="L55" s="4" t="str">
        <f>IFERROR(VLOOKUP(C55,[2]Hoja1!$J:$L,3,0),"")</f>
        <v/>
      </c>
      <c r="M55" s="5" t="str">
        <f t="shared" si="9"/>
        <v>x</v>
      </c>
      <c r="N55" s="4">
        <f t="shared" si="10"/>
        <v>55</v>
      </c>
      <c r="O55" s="4">
        <f t="shared" si="11"/>
        <v>1</v>
      </c>
      <c r="P55" s="4">
        <f t="shared" si="12"/>
        <v>1</v>
      </c>
      <c r="Q55" s="4">
        <f t="shared" si="13"/>
        <v>2</v>
      </c>
    </row>
    <row r="56" spans="1:17" x14ac:dyDescent="0.25">
      <c r="A56" s="4" t="str">
        <f t="shared" si="8"/>
        <v>0</v>
      </c>
      <c r="B56" t="s">
        <v>1</v>
      </c>
      <c r="C56">
        <v>20000000000</v>
      </c>
      <c r="D56">
        <v>30000000000</v>
      </c>
      <c r="E56" t="s">
        <v>13</v>
      </c>
      <c r="F56" s="3">
        <f t="shared" ca="1" si="6"/>
        <v>45079</v>
      </c>
      <c r="G56" s="3"/>
      <c r="H56" s="3"/>
      <c r="I56" s="3"/>
      <c r="J56" s="2" t="str">
        <f t="shared" ca="1" si="7"/>
        <v>0 - ART - 20230602 - 30000000000 - Cliente</v>
      </c>
      <c r="K56" s="5" t="str">
        <f ca="1">IFERROR(VLOOKUP(J56,[1]Control!$A:$C,3,0),"")</f>
        <v/>
      </c>
      <c r="L56" s="4" t="str">
        <f>IFERROR(VLOOKUP(C56,[2]Hoja1!$J:$L,3,0),"")</f>
        <v/>
      </c>
      <c r="M56" s="5" t="str">
        <f t="shared" si="9"/>
        <v>x</v>
      </c>
      <c r="N56" s="4">
        <f t="shared" si="10"/>
        <v>56</v>
      </c>
      <c r="O56" s="4">
        <f t="shared" si="11"/>
        <v>1</v>
      </c>
      <c r="P56" s="4">
        <f t="shared" si="12"/>
        <v>1</v>
      </c>
      <c r="Q56" s="4">
        <f t="shared" si="13"/>
        <v>2</v>
      </c>
    </row>
    <row r="57" spans="1:17" x14ac:dyDescent="0.25">
      <c r="A57" s="4" t="str">
        <f t="shared" si="8"/>
        <v>0</v>
      </c>
      <c r="B57" t="s">
        <v>1</v>
      </c>
      <c r="C57">
        <v>20000000000</v>
      </c>
      <c r="D57">
        <v>30000000000</v>
      </c>
      <c r="E57" t="s">
        <v>13</v>
      </c>
      <c r="F57" s="3">
        <f t="shared" ca="1" si="6"/>
        <v>45079</v>
      </c>
      <c r="G57" s="3"/>
      <c r="H57" s="3"/>
      <c r="I57" s="3"/>
      <c r="J57" s="2" t="str">
        <f t="shared" ca="1" si="7"/>
        <v>0 - ART - 20230602 - 30000000000 - Cliente</v>
      </c>
      <c r="K57" s="5" t="str">
        <f ca="1">IFERROR(VLOOKUP(J57,[1]Control!$A:$C,3,0),"")</f>
        <v/>
      </c>
      <c r="L57" s="4" t="str">
        <f>IFERROR(VLOOKUP(C57,[2]Hoja1!$J:$L,3,0),"")</f>
        <v/>
      </c>
      <c r="M57" s="5" t="str">
        <f t="shared" si="9"/>
        <v>x</v>
      </c>
      <c r="N57" s="4">
        <f t="shared" si="10"/>
        <v>57</v>
      </c>
      <c r="O57" s="4">
        <f t="shared" si="11"/>
        <v>1</v>
      </c>
      <c r="P57" s="4">
        <f t="shared" si="12"/>
        <v>1</v>
      </c>
      <c r="Q57" s="4">
        <f t="shared" si="13"/>
        <v>2</v>
      </c>
    </row>
    <row r="58" spans="1:17" x14ac:dyDescent="0.25">
      <c r="A58" s="4" t="str">
        <f t="shared" si="8"/>
        <v>0</v>
      </c>
      <c r="B58" t="s">
        <v>1</v>
      </c>
      <c r="C58">
        <v>20000000000</v>
      </c>
      <c r="D58">
        <v>30000000000</v>
      </c>
      <c r="E58" t="s">
        <v>13</v>
      </c>
      <c r="F58" s="3">
        <f t="shared" ca="1" si="6"/>
        <v>45079</v>
      </c>
      <c r="G58" s="3"/>
      <c r="H58" s="3"/>
      <c r="I58" s="3"/>
      <c r="J58" s="2" t="str">
        <f t="shared" ca="1" si="7"/>
        <v>0 - ART - 20230602 - 30000000000 - Cliente</v>
      </c>
      <c r="K58" s="5" t="str">
        <f ca="1">IFERROR(VLOOKUP(J58,[1]Control!$A:$C,3,0),"")</f>
        <v/>
      </c>
      <c r="L58" s="4" t="str">
        <f>IFERROR(VLOOKUP(C58,[2]Hoja1!$J:$L,3,0),"")</f>
        <v/>
      </c>
      <c r="M58" s="5" t="str">
        <f t="shared" si="9"/>
        <v>x</v>
      </c>
      <c r="N58" s="4">
        <f t="shared" si="10"/>
        <v>58</v>
      </c>
      <c r="O58" s="4">
        <f t="shared" si="11"/>
        <v>1</v>
      </c>
      <c r="P58" s="4">
        <f t="shared" si="12"/>
        <v>1</v>
      </c>
      <c r="Q58" s="4">
        <f t="shared" si="13"/>
        <v>2</v>
      </c>
    </row>
    <row r="59" spans="1:17" x14ac:dyDescent="0.25">
      <c r="A59" s="4" t="str">
        <f t="shared" si="8"/>
        <v>0</v>
      </c>
      <c r="B59" t="s">
        <v>1</v>
      </c>
      <c r="C59">
        <v>20000000000</v>
      </c>
      <c r="D59">
        <v>30000000000</v>
      </c>
      <c r="E59" t="s">
        <v>13</v>
      </c>
      <c r="F59" s="3">
        <f t="shared" ca="1" si="6"/>
        <v>45079</v>
      </c>
      <c r="G59" s="3"/>
      <c r="H59" s="3"/>
      <c r="I59" s="3"/>
      <c r="J59" s="2" t="str">
        <f t="shared" ca="1" si="7"/>
        <v>0 - ART - 20230602 - 30000000000 - Cliente</v>
      </c>
      <c r="K59" s="5" t="str">
        <f ca="1">IFERROR(VLOOKUP(J59,[1]Control!$A:$C,3,0),"")</f>
        <v/>
      </c>
      <c r="L59" s="4" t="str">
        <f>IFERROR(VLOOKUP(C59,[2]Hoja1!$J:$L,3,0),"")</f>
        <v/>
      </c>
      <c r="M59" s="5" t="str">
        <f t="shared" si="9"/>
        <v>x</v>
      </c>
      <c r="N59" s="4">
        <f t="shared" si="10"/>
        <v>59</v>
      </c>
      <c r="O59" s="4">
        <f t="shared" si="11"/>
        <v>1</v>
      </c>
      <c r="P59" s="4">
        <f t="shared" si="12"/>
        <v>1</v>
      </c>
      <c r="Q59" s="4">
        <f t="shared" si="13"/>
        <v>2</v>
      </c>
    </row>
    <row r="60" spans="1:17" x14ac:dyDescent="0.25">
      <c r="A60" s="4" t="str">
        <f t="shared" si="8"/>
        <v>0</v>
      </c>
      <c r="B60" t="s">
        <v>1</v>
      </c>
      <c r="C60">
        <v>20000000000</v>
      </c>
      <c r="D60">
        <v>30000000000</v>
      </c>
      <c r="E60" t="s">
        <v>13</v>
      </c>
      <c r="F60" s="3">
        <f t="shared" ca="1" si="6"/>
        <v>45079</v>
      </c>
      <c r="G60" s="3"/>
      <c r="H60" s="3"/>
      <c r="I60" s="3"/>
      <c r="J60" s="2" t="str">
        <f t="shared" ca="1" si="7"/>
        <v>0 - ART - 20230602 - 30000000000 - Cliente</v>
      </c>
      <c r="K60" s="5" t="str">
        <f ca="1">IFERROR(VLOOKUP(J60,[1]Control!$A:$C,3,0),"")</f>
        <v/>
      </c>
      <c r="L60" s="4" t="str">
        <f>IFERROR(VLOOKUP(C60,[2]Hoja1!$J:$L,3,0),"")</f>
        <v/>
      </c>
      <c r="M60" s="5" t="str">
        <f t="shared" si="9"/>
        <v>x</v>
      </c>
      <c r="N60" s="4">
        <f t="shared" si="10"/>
        <v>60</v>
      </c>
      <c r="O60" s="4">
        <f t="shared" si="11"/>
        <v>1</v>
      </c>
      <c r="P60" s="4">
        <f t="shared" si="12"/>
        <v>1</v>
      </c>
      <c r="Q60" s="4">
        <f t="shared" si="13"/>
        <v>2</v>
      </c>
    </row>
    <row r="61" spans="1:17" x14ac:dyDescent="0.25">
      <c r="A61" s="4" t="str">
        <f t="shared" si="8"/>
        <v>0</v>
      </c>
      <c r="B61" t="s">
        <v>1</v>
      </c>
      <c r="C61">
        <v>20000000000</v>
      </c>
      <c r="D61">
        <v>30000000000</v>
      </c>
      <c r="E61" t="s">
        <v>13</v>
      </c>
      <c r="F61" s="3">
        <f t="shared" ca="1" si="6"/>
        <v>45079</v>
      </c>
      <c r="G61" s="3"/>
      <c r="H61" s="3"/>
      <c r="I61" s="3"/>
      <c r="J61" s="2" t="str">
        <f t="shared" ca="1" si="7"/>
        <v>0 - ART - 20230602 - 30000000000 - Cliente</v>
      </c>
      <c r="K61" s="5" t="str">
        <f ca="1">IFERROR(VLOOKUP(J61,[1]Control!$A:$C,3,0),"")</f>
        <v/>
      </c>
      <c r="L61" s="4" t="str">
        <f>IFERROR(VLOOKUP(C61,[2]Hoja1!$J:$L,3,0),"")</f>
        <v/>
      </c>
      <c r="M61" s="5" t="str">
        <f t="shared" si="9"/>
        <v>x</v>
      </c>
      <c r="N61" s="4">
        <f t="shared" si="10"/>
        <v>61</v>
      </c>
      <c r="O61" s="4">
        <f t="shared" si="11"/>
        <v>1</v>
      </c>
      <c r="P61" s="4">
        <f t="shared" si="12"/>
        <v>1</v>
      </c>
      <c r="Q61" s="4">
        <f t="shared" si="13"/>
        <v>2</v>
      </c>
    </row>
    <row r="62" spans="1:17" x14ac:dyDescent="0.25">
      <c r="A62" s="4" t="str">
        <f t="shared" si="8"/>
        <v>0</v>
      </c>
      <c r="B62" t="s">
        <v>1</v>
      </c>
      <c r="C62">
        <v>20000000000</v>
      </c>
      <c r="D62">
        <v>30000000000</v>
      </c>
      <c r="E62" t="s">
        <v>13</v>
      </c>
      <c r="F62" s="3">
        <f t="shared" ca="1" si="6"/>
        <v>45079</v>
      </c>
      <c r="G62" s="3"/>
      <c r="H62" s="3"/>
      <c r="I62" s="3"/>
      <c r="J62" s="2" t="str">
        <f t="shared" ca="1" si="7"/>
        <v>0 - ART - 20230602 - 30000000000 - Cliente</v>
      </c>
      <c r="K62" s="5" t="str">
        <f ca="1">IFERROR(VLOOKUP(J62,[1]Control!$A:$C,3,0),"")</f>
        <v/>
      </c>
      <c r="L62" s="4" t="str">
        <f>IFERROR(VLOOKUP(C62,[2]Hoja1!$J:$L,3,0),"")</f>
        <v/>
      </c>
      <c r="M62" s="5" t="str">
        <f t="shared" si="9"/>
        <v>x</v>
      </c>
      <c r="N62" s="4">
        <f t="shared" si="10"/>
        <v>62</v>
      </c>
      <c r="O62" s="4">
        <f t="shared" si="11"/>
        <v>1</v>
      </c>
      <c r="P62" s="4">
        <f t="shared" si="12"/>
        <v>1</v>
      </c>
      <c r="Q62" s="4">
        <f t="shared" si="13"/>
        <v>2</v>
      </c>
    </row>
    <row r="63" spans="1:17" x14ac:dyDescent="0.25">
      <c r="A63" s="4" t="str">
        <f t="shared" si="8"/>
        <v>0</v>
      </c>
      <c r="B63" t="s">
        <v>1</v>
      </c>
      <c r="C63">
        <v>20000000000</v>
      </c>
      <c r="D63">
        <v>30000000000</v>
      </c>
      <c r="E63" t="s">
        <v>13</v>
      </c>
      <c r="F63" s="3">
        <f t="shared" ca="1" si="6"/>
        <v>45079</v>
      </c>
      <c r="G63" s="3"/>
      <c r="H63" s="3"/>
      <c r="I63" s="3"/>
      <c r="J63" s="2" t="str">
        <f t="shared" ca="1" si="7"/>
        <v>0 - ART - 20230602 - 30000000000 - Cliente</v>
      </c>
      <c r="K63" s="5" t="str">
        <f ca="1">IFERROR(VLOOKUP(J63,[1]Control!$A:$C,3,0),"")</f>
        <v/>
      </c>
      <c r="L63" s="4" t="str">
        <f>IFERROR(VLOOKUP(C63,[2]Hoja1!$J:$L,3,0),"")</f>
        <v/>
      </c>
      <c r="M63" s="5" t="str">
        <f t="shared" si="9"/>
        <v>x</v>
      </c>
      <c r="N63" s="4">
        <f t="shared" si="10"/>
        <v>63</v>
      </c>
      <c r="O63" s="4">
        <f t="shared" si="11"/>
        <v>1</v>
      </c>
      <c r="P63" s="4">
        <f t="shared" si="12"/>
        <v>1</v>
      </c>
      <c r="Q63" s="4">
        <f t="shared" si="13"/>
        <v>2</v>
      </c>
    </row>
    <row r="64" spans="1:17" x14ac:dyDescent="0.25">
      <c r="A64" s="4" t="str">
        <f t="shared" si="8"/>
        <v>0</v>
      </c>
      <c r="B64" t="s">
        <v>1</v>
      </c>
      <c r="C64">
        <v>20000000000</v>
      </c>
      <c r="D64">
        <v>30000000000</v>
      </c>
      <c r="E64" t="s">
        <v>13</v>
      </c>
      <c r="F64" s="3">
        <f t="shared" ca="1" si="6"/>
        <v>45079</v>
      </c>
      <c r="G64" s="3"/>
      <c r="H64" s="3"/>
      <c r="I64" s="3"/>
      <c r="J64" s="2" t="str">
        <f t="shared" ca="1" si="7"/>
        <v>0 - ART - 20230602 - 30000000000 - Cliente</v>
      </c>
      <c r="K64" s="5" t="str">
        <f ca="1">IFERROR(VLOOKUP(J64,[1]Control!$A:$C,3,0),"")</f>
        <v/>
      </c>
      <c r="L64" s="4" t="str">
        <f>IFERROR(VLOOKUP(C64,[2]Hoja1!$J:$L,3,0),"")</f>
        <v/>
      </c>
      <c r="M64" s="5" t="str">
        <f t="shared" si="9"/>
        <v>x</v>
      </c>
      <c r="N64" s="4">
        <f t="shared" si="10"/>
        <v>64</v>
      </c>
      <c r="O64" s="4">
        <f t="shared" si="11"/>
        <v>1</v>
      </c>
      <c r="P64" s="4">
        <f t="shared" si="12"/>
        <v>1</v>
      </c>
      <c r="Q64" s="4">
        <f t="shared" si="13"/>
        <v>2</v>
      </c>
    </row>
    <row r="65" spans="1:17" x14ac:dyDescent="0.25">
      <c r="A65" s="4" t="str">
        <f t="shared" si="8"/>
        <v>0</v>
      </c>
      <c r="B65" t="s">
        <v>1</v>
      </c>
      <c r="C65">
        <v>20000000000</v>
      </c>
      <c r="D65">
        <v>30000000000</v>
      </c>
      <c r="E65" t="s">
        <v>13</v>
      </c>
      <c r="F65" s="3">
        <f t="shared" ca="1" si="6"/>
        <v>45079</v>
      </c>
      <c r="G65" s="3"/>
      <c r="H65" s="3"/>
      <c r="I65" s="3"/>
      <c r="J65" s="2" t="str">
        <f t="shared" ca="1" si="7"/>
        <v>0 - ART - 20230602 - 30000000000 - Cliente</v>
      </c>
      <c r="K65" s="5" t="str">
        <f ca="1">IFERROR(VLOOKUP(J65,[1]Control!$A:$C,3,0),"")</f>
        <v/>
      </c>
      <c r="L65" s="4" t="str">
        <f>IFERROR(VLOOKUP(C65,[2]Hoja1!$J:$L,3,0),"")</f>
        <v/>
      </c>
      <c r="M65" s="5" t="str">
        <f t="shared" si="9"/>
        <v>x</v>
      </c>
      <c r="N65" s="4">
        <f t="shared" si="10"/>
        <v>65</v>
      </c>
      <c r="O65" s="4">
        <f t="shared" si="11"/>
        <v>1</v>
      </c>
      <c r="P65" s="4">
        <f t="shared" si="12"/>
        <v>1</v>
      </c>
      <c r="Q65" s="4">
        <f t="shared" si="13"/>
        <v>2</v>
      </c>
    </row>
    <row r="66" spans="1:17" x14ac:dyDescent="0.25">
      <c r="A66" s="4" t="str">
        <f t="shared" si="8"/>
        <v>0</v>
      </c>
      <c r="B66" t="s">
        <v>1</v>
      </c>
      <c r="C66">
        <v>20000000000</v>
      </c>
      <c r="D66">
        <v>30000000000</v>
      </c>
      <c r="E66" t="s">
        <v>13</v>
      </c>
      <c r="F66" s="3">
        <f t="shared" ca="1" si="6"/>
        <v>45079</v>
      </c>
      <c r="G66" s="3"/>
      <c r="H66" s="3"/>
      <c r="I66" s="3"/>
      <c r="J66" s="2" t="str">
        <f t="shared" ca="1" si="7"/>
        <v>0 - ART - 20230602 - 30000000000 - Cliente</v>
      </c>
      <c r="K66" s="5" t="str">
        <f ca="1">IFERROR(VLOOKUP(J66,[1]Control!$A:$C,3,0),"")</f>
        <v/>
      </c>
      <c r="L66" s="4" t="str">
        <f>IFERROR(VLOOKUP(C66,[2]Hoja1!$J:$L,3,0),"")</f>
        <v/>
      </c>
      <c r="M66" s="5" t="str">
        <f t="shared" ref="M66:M97" si="14">IF(EXACT(L66,E66),"ü","x")</f>
        <v>x</v>
      </c>
      <c r="N66" s="4">
        <f t="shared" ref="N66:N71" si="15">ROW(A66)</f>
        <v>66</v>
      </c>
      <c r="O66" s="4">
        <f t="shared" si="11"/>
        <v>1</v>
      </c>
      <c r="P66" s="4">
        <f t="shared" si="12"/>
        <v>1</v>
      </c>
      <c r="Q66" s="4">
        <f t="shared" ref="Q66:Q69" si="16">SUM(O66:P66)</f>
        <v>2</v>
      </c>
    </row>
    <row r="67" spans="1:17" x14ac:dyDescent="0.25">
      <c r="A67" s="4" t="str">
        <f t="shared" si="8"/>
        <v>0</v>
      </c>
      <c r="B67" t="s">
        <v>1</v>
      </c>
      <c r="C67">
        <v>20000000000</v>
      </c>
      <c r="D67">
        <v>30000000000</v>
      </c>
      <c r="E67" t="s">
        <v>13</v>
      </c>
      <c r="F67" s="3">
        <f t="shared" ref="F67:F101" ca="1" si="17">TODAY()</f>
        <v>45079</v>
      </c>
      <c r="G67" s="3"/>
      <c r="H67" s="3"/>
      <c r="I67" s="3"/>
      <c r="J67" s="2" t="str">
        <f t="shared" ref="J67:J69" ca="1" si="18">CONCATENATE(TEXT(A67,"0")," - ","ART - ",TEXT(F67,"AAAAMMDD")," - ",SUBSTITUTE(D67,"-","")," - ",B67)</f>
        <v>0 - ART - 20230602 - 30000000000 - Cliente</v>
      </c>
      <c r="K67" s="5" t="str">
        <f ca="1">IFERROR(VLOOKUP(J67,[1]Control!$A:$C,3,0),"")</f>
        <v/>
      </c>
      <c r="L67" s="4" t="str">
        <f>IFERROR(VLOOKUP(C67,[2]Hoja1!$J:$L,3,0),"")</f>
        <v/>
      </c>
      <c r="M67" s="5" t="str">
        <f t="shared" si="14"/>
        <v>x</v>
      </c>
      <c r="N67" s="4">
        <f t="shared" si="15"/>
        <v>67</v>
      </c>
      <c r="O67" s="4">
        <f t="shared" si="11"/>
        <v>1</v>
      </c>
      <c r="P67" s="4">
        <f t="shared" si="12"/>
        <v>1</v>
      </c>
      <c r="Q67" s="4">
        <f t="shared" si="16"/>
        <v>2</v>
      </c>
    </row>
    <row r="68" spans="1:17" x14ac:dyDescent="0.25">
      <c r="A68" s="4" t="str">
        <f t="shared" si="8"/>
        <v>0</v>
      </c>
      <c r="B68" t="s">
        <v>1</v>
      </c>
      <c r="C68">
        <v>20000000000</v>
      </c>
      <c r="D68">
        <v>30000000000</v>
      </c>
      <c r="E68" t="s">
        <v>13</v>
      </c>
      <c r="F68" s="3">
        <f t="shared" ca="1" si="17"/>
        <v>45079</v>
      </c>
      <c r="G68" s="3"/>
      <c r="H68" s="3"/>
      <c r="I68" s="3"/>
      <c r="J68" s="2" t="str">
        <f t="shared" ca="1" si="18"/>
        <v>0 - ART - 20230602 - 30000000000 - Cliente</v>
      </c>
      <c r="K68" s="5" t="str">
        <f ca="1">IFERROR(VLOOKUP(J68,[1]Control!$A:$C,3,0),"")</f>
        <v/>
      </c>
      <c r="L68" s="4" t="str">
        <f>IFERROR(VLOOKUP(C68,[2]Hoja1!$J:$L,3,0),"")</f>
        <v/>
      </c>
      <c r="M68" s="5" t="str">
        <f t="shared" si="14"/>
        <v>x</v>
      </c>
      <c r="N68" s="4">
        <f t="shared" si="15"/>
        <v>68</v>
      </c>
      <c r="O68" s="4">
        <f t="shared" ref="O68:O69" si="19">IF(C68=C67,1,0)</f>
        <v>1</v>
      </c>
      <c r="P68" s="4">
        <f t="shared" ref="P68:P69" si="20">IF(C68=C69,1,0)</f>
        <v>1</v>
      </c>
      <c r="Q68" s="4">
        <f t="shared" si="16"/>
        <v>2</v>
      </c>
    </row>
    <row r="69" spans="1:17" x14ac:dyDescent="0.25">
      <c r="A69" s="4" t="str">
        <f t="shared" si="8"/>
        <v>0</v>
      </c>
      <c r="B69" t="s">
        <v>1</v>
      </c>
      <c r="C69">
        <v>20000000000</v>
      </c>
      <c r="D69">
        <v>30000000000</v>
      </c>
      <c r="E69" t="s">
        <v>13</v>
      </c>
      <c r="F69" s="3">
        <f t="shared" ca="1" si="17"/>
        <v>45079</v>
      </c>
      <c r="G69" s="3"/>
      <c r="H69" s="3"/>
      <c r="I69" s="3"/>
      <c r="J69" s="2" t="str">
        <f t="shared" ca="1" si="18"/>
        <v>0 - ART - 20230602 - 30000000000 - Cliente</v>
      </c>
      <c r="K69" s="5" t="str">
        <f ca="1">IFERROR(VLOOKUP(J69,[1]Control!$A:$C,3,0),"")</f>
        <v/>
      </c>
      <c r="L69" s="4" t="str">
        <f>IFERROR(VLOOKUP(C69,[2]Hoja1!$J:$L,3,0),"")</f>
        <v/>
      </c>
      <c r="M69" s="5" t="str">
        <f t="shared" si="14"/>
        <v>x</v>
      </c>
      <c r="N69" s="4">
        <f t="shared" si="15"/>
        <v>69</v>
      </c>
      <c r="O69" s="4">
        <f t="shared" si="19"/>
        <v>1</v>
      </c>
      <c r="P69" s="4">
        <f t="shared" si="20"/>
        <v>1</v>
      </c>
      <c r="Q69" s="4">
        <f t="shared" si="16"/>
        <v>2</v>
      </c>
    </row>
    <row r="70" spans="1:17" x14ac:dyDescent="0.25">
      <c r="A70" s="4" t="str">
        <f t="shared" ref="A70:A71" si="21">RIGHT(D70,1)</f>
        <v>0</v>
      </c>
      <c r="B70" t="s">
        <v>1</v>
      </c>
      <c r="C70">
        <v>20000000000</v>
      </c>
      <c r="D70">
        <v>30000000000</v>
      </c>
      <c r="E70" t="s">
        <v>13</v>
      </c>
      <c r="F70" s="3">
        <f t="shared" ca="1" si="17"/>
        <v>45079</v>
      </c>
      <c r="G70" s="3"/>
      <c r="H70" s="3"/>
      <c r="I70" s="3"/>
      <c r="J70" s="2" t="str">
        <f t="shared" ref="J70:J71" ca="1" si="22">CONCATENATE(TEXT(A70,"0")," - ","ART - ",TEXT(F70,"AAAAMMDD")," - ",SUBSTITUTE(D70,"-","")," - ",B70)</f>
        <v>0 - ART - 20230602 - 30000000000 - Cliente</v>
      </c>
      <c r="K70" s="5" t="str">
        <f ca="1">IFERROR(VLOOKUP(J70,[1]Control!$A:$C,3,0),"")</f>
        <v/>
      </c>
      <c r="L70" s="4" t="str">
        <f>IFERROR(VLOOKUP(C70,[2]Hoja1!$J:$L,3,0),"")</f>
        <v/>
      </c>
      <c r="M70" s="5" t="str">
        <f t="shared" si="14"/>
        <v>x</v>
      </c>
      <c r="N70" s="4">
        <f t="shared" si="15"/>
        <v>70</v>
      </c>
      <c r="O70" s="4">
        <f t="shared" ref="O70:O71" si="23">IF(C70=C69,1,0)</f>
        <v>1</v>
      </c>
      <c r="P70" s="4">
        <f t="shared" ref="P70:P71" si="24">IF(C70=C71,1,0)</f>
        <v>1</v>
      </c>
      <c r="Q70" s="4">
        <f t="shared" ref="Q70:Q71" si="25">SUM(O70:P70)</f>
        <v>2</v>
      </c>
    </row>
    <row r="71" spans="1:17" x14ac:dyDescent="0.25">
      <c r="A71" s="4" t="str">
        <f t="shared" si="21"/>
        <v>0</v>
      </c>
      <c r="B71" t="s">
        <v>1</v>
      </c>
      <c r="C71">
        <v>20000000000</v>
      </c>
      <c r="D71">
        <v>30000000000</v>
      </c>
      <c r="E71" t="s">
        <v>13</v>
      </c>
      <c r="F71" s="3">
        <f t="shared" ca="1" si="17"/>
        <v>45079</v>
      </c>
      <c r="G71" s="3"/>
      <c r="H71" s="3"/>
      <c r="I71" s="3"/>
      <c r="J71" s="2" t="str">
        <f t="shared" ca="1" si="22"/>
        <v>0 - ART - 20230602 - 30000000000 - Cliente</v>
      </c>
      <c r="K71" s="5" t="str">
        <f ca="1">IFERROR(VLOOKUP(J71,[1]Control!$A:$C,3,0),"")</f>
        <v/>
      </c>
      <c r="L71" s="4" t="str">
        <f>IFERROR(VLOOKUP(C71,[2]Hoja1!$J:$L,3,0),"")</f>
        <v/>
      </c>
      <c r="M71" s="5" t="str">
        <f t="shared" si="14"/>
        <v>x</v>
      </c>
      <c r="N71" s="4">
        <f t="shared" si="15"/>
        <v>71</v>
      </c>
      <c r="O71" s="4">
        <f t="shared" si="23"/>
        <v>1</v>
      </c>
      <c r="P71" s="4">
        <f t="shared" si="24"/>
        <v>1</v>
      </c>
      <c r="Q71" s="4">
        <f t="shared" si="25"/>
        <v>2</v>
      </c>
    </row>
    <row r="72" spans="1:17" x14ac:dyDescent="0.25">
      <c r="A72" s="4" t="str">
        <f t="shared" ref="A72:A101" si="26">RIGHT(D72,1)</f>
        <v>0</v>
      </c>
      <c r="B72" t="s">
        <v>1</v>
      </c>
      <c r="C72">
        <v>20000000000</v>
      </c>
      <c r="D72">
        <v>30000000000</v>
      </c>
      <c r="E72" t="s">
        <v>13</v>
      </c>
      <c r="F72" s="3">
        <f t="shared" ca="1" si="17"/>
        <v>45079</v>
      </c>
      <c r="G72" s="3"/>
      <c r="H72" s="3"/>
      <c r="I72" s="3"/>
      <c r="J72" s="2" t="str">
        <f t="shared" ref="J72:J101" ca="1" si="27">CONCATENATE(TEXT(A72,"0")," - ","ART - ",TEXT(F72,"AAAAMMDD")," - ",SUBSTITUTE(D72,"-","")," - ",B72)</f>
        <v>0 - ART - 20230602 - 30000000000 - Cliente</v>
      </c>
      <c r="K72" s="5" t="str">
        <f ca="1">IFERROR(VLOOKUP(J72,[1]Control!$A:$C,3,0),"")</f>
        <v/>
      </c>
      <c r="L72" s="4" t="str">
        <f>IFERROR(VLOOKUP(C72,[2]Hoja1!$J:$L,3,0),"")</f>
        <v/>
      </c>
      <c r="M72" s="5" t="str">
        <f t="shared" ref="M72:M101" si="28">IF(EXACT(L72,E72),"ü","x")</f>
        <v>x</v>
      </c>
      <c r="N72" s="4">
        <f t="shared" ref="N72:N101" si="29">ROW(A72)</f>
        <v>72</v>
      </c>
      <c r="O72" s="4">
        <f t="shared" ref="O72:O101" si="30">IF(C72=C71,1,0)</f>
        <v>1</v>
      </c>
      <c r="P72" s="4">
        <f t="shared" ref="P72:P101" si="31">IF(C72=C73,1,0)</f>
        <v>1</v>
      </c>
      <c r="Q72" s="4">
        <f t="shared" ref="Q72:Q101" si="32">SUM(O72:P72)</f>
        <v>2</v>
      </c>
    </row>
    <row r="73" spans="1:17" x14ac:dyDescent="0.25">
      <c r="A73" s="4" t="str">
        <f t="shared" si="26"/>
        <v>0</v>
      </c>
      <c r="B73" t="s">
        <v>1</v>
      </c>
      <c r="C73">
        <v>20000000000</v>
      </c>
      <c r="D73">
        <v>30000000000</v>
      </c>
      <c r="E73" t="s">
        <v>13</v>
      </c>
      <c r="F73" s="3">
        <f t="shared" ca="1" si="17"/>
        <v>45079</v>
      </c>
      <c r="G73" s="3"/>
      <c r="H73" s="3"/>
      <c r="I73" s="3"/>
      <c r="J73" s="2" t="str">
        <f t="shared" ca="1" si="27"/>
        <v>0 - ART - 20230602 - 30000000000 - Cliente</v>
      </c>
      <c r="K73" s="5" t="str">
        <f ca="1">IFERROR(VLOOKUP(J73,[1]Control!$A:$C,3,0),"")</f>
        <v/>
      </c>
      <c r="L73" s="4" t="str">
        <f>IFERROR(VLOOKUP(C73,[2]Hoja1!$J:$L,3,0),"")</f>
        <v/>
      </c>
      <c r="M73" s="5" t="str">
        <f t="shared" si="28"/>
        <v>x</v>
      </c>
      <c r="N73" s="4">
        <f t="shared" si="29"/>
        <v>73</v>
      </c>
      <c r="O73" s="4">
        <f t="shared" si="30"/>
        <v>1</v>
      </c>
      <c r="P73" s="4">
        <f t="shared" si="31"/>
        <v>1</v>
      </c>
      <c r="Q73" s="4">
        <f t="shared" si="32"/>
        <v>2</v>
      </c>
    </row>
    <row r="74" spans="1:17" x14ac:dyDescent="0.25">
      <c r="A74" s="4" t="str">
        <f t="shared" si="26"/>
        <v>0</v>
      </c>
      <c r="B74" t="s">
        <v>1</v>
      </c>
      <c r="C74">
        <v>20000000000</v>
      </c>
      <c r="D74">
        <v>30000000000</v>
      </c>
      <c r="E74" t="s">
        <v>13</v>
      </c>
      <c r="F74" s="3">
        <f t="shared" ca="1" si="17"/>
        <v>45079</v>
      </c>
      <c r="G74" s="3"/>
      <c r="H74" s="3"/>
      <c r="I74" s="3"/>
      <c r="J74" s="2" t="str">
        <f t="shared" ca="1" si="27"/>
        <v>0 - ART - 20230602 - 30000000000 - Cliente</v>
      </c>
      <c r="K74" s="5" t="str">
        <f ca="1">IFERROR(VLOOKUP(J74,[1]Control!$A:$C,3,0),"")</f>
        <v/>
      </c>
      <c r="L74" s="4" t="str">
        <f>IFERROR(VLOOKUP(C74,[2]Hoja1!$J:$L,3,0),"")</f>
        <v/>
      </c>
      <c r="M74" s="5" t="str">
        <f t="shared" si="28"/>
        <v>x</v>
      </c>
      <c r="N74" s="4">
        <f t="shared" si="29"/>
        <v>74</v>
      </c>
      <c r="O74" s="4">
        <f t="shared" si="30"/>
        <v>1</v>
      </c>
      <c r="P74" s="4">
        <f t="shared" si="31"/>
        <v>1</v>
      </c>
      <c r="Q74" s="4">
        <f t="shared" si="32"/>
        <v>2</v>
      </c>
    </row>
    <row r="75" spans="1:17" x14ac:dyDescent="0.25">
      <c r="A75" s="4" t="str">
        <f t="shared" si="26"/>
        <v>0</v>
      </c>
      <c r="B75" t="s">
        <v>1</v>
      </c>
      <c r="C75">
        <v>20000000000</v>
      </c>
      <c r="D75">
        <v>30000000000</v>
      </c>
      <c r="E75" t="s">
        <v>13</v>
      </c>
      <c r="F75" s="3">
        <f t="shared" ca="1" si="17"/>
        <v>45079</v>
      </c>
      <c r="G75" s="3"/>
      <c r="H75" s="3"/>
      <c r="I75" s="3"/>
      <c r="J75" s="2" t="str">
        <f t="shared" ca="1" si="27"/>
        <v>0 - ART - 20230602 - 30000000000 - Cliente</v>
      </c>
      <c r="K75" s="5" t="str">
        <f ca="1">IFERROR(VLOOKUP(J75,[1]Control!$A:$C,3,0),"")</f>
        <v/>
      </c>
      <c r="L75" s="4" t="str">
        <f>IFERROR(VLOOKUP(C75,[2]Hoja1!$J:$L,3,0),"")</f>
        <v/>
      </c>
      <c r="M75" s="5" t="str">
        <f t="shared" si="28"/>
        <v>x</v>
      </c>
      <c r="N75" s="4">
        <f t="shared" si="29"/>
        <v>75</v>
      </c>
      <c r="O75" s="4">
        <f t="shared" si="30"/>
        <v>1</v>
      </c>
      <c r="P75" s="4">
        <f t="shared" si="31"/>
        <v>1</v>
      </c>
      <c r="Q75" s="4">
        <f t="shared" si="32"/>
        <v>2</v>
      </c>
    </row>
    <row r="76" spans="1:17" x14ac:dyDescent="0.25">
      <c r="A76" s="4" t="str">
        <f t="shared" si="26"/>
        <v>0</v>
      </c>
      <c r="B76" t="s">
        <v>1</v>
      </c>
      <c r="C76">
        <v>20000000000</v>
      </c>
      <c r="D76">
        <v>30000000000</v>
      </c>
      <c r="E76" t="s">
        <v>13</v>
      </c>
      <c r="F76" s="3">
        <f t="shared" ca="1" si="17"/>
        <v>45079</v>
      </c>
      <c r="G76" s="3"/>
      <c r="H76" s="3"/>
      <c r="I76" s="3"/>
      <c r="J76" s="2" t="str">
        <f t="shared" ca="1" si="27"/>
        <v>0 - ART - 20230602 - 30000000000 - Cliente</v>
      </c>
      <c r="K76" s="5" t="str">
        <f ca="1">IFERROR(VLOOKUP(J76,[1]Control!$A:$C,3,0),"")</f>
        <v/>
      </c>
      <c r="L76" s="4" t="str">
        <f>IFERROR(VLOOKUP(C76,[2]Hoja1!$J:$L,3,0),"")</f>
        <v/>
      </c>
      <c r="M76" s="5" t="str">
        <f t="shared" si="28"/>
        <v>x</v>
      </c>
      <c r="N76" s="4">
        <f t="shared" si="29"/>
        <v>76</v>
      </c>
      <c r="O76" s="4">
        <f t="shared" si="30"/>
        <v>1</v>
      </c>
      <c r="P76" s="4">
        <f t="shared" si="31"/>
        <v>1</v>
      </c>
      <c r="Q76" s="4">
        <f t="shared" si="32"/>
        <v>2</v>
      </c>
    </row>
    <row r="77" spans="1:17" x14ac:dyDescent="0.25">
      <c r="A77" s="4" t="str">
        <f t="shared" si="26"/>
        <v>0</v>
      </c>
      <c r="B77" t="s">
        <v>1</v>
      </c>
      <c r="C77">
        <v>20000000000</v>
      </c>
      <c r="D77">
        <v>30000000000</v>
      </c>
      <c r="E77" t="s">
        <v>13</v>
      </c>
      <c r="F77" s="3">
        <f t="shared" ca="1" si="17"/>
        <v>45079</v>
      </c>
      <c r="G77" s="3"/>
      <c r="H77" s="3"/>
      <c r="I77" s="3"/>
      <c r="J77" s="2" t="str">
        <f t="shared" ca="1" si="27"/>
        <v>0 - ART - 20230602 - 30000000000 - Cliente</v>
      </c>
      <c r="K77" s="5" t="str">
        <f ca="1">IFERROR(VLOOKUP(J77,[1]Control!$A:$C,3,0),"")</f>
        <v/>
      </c>
      <c r="L77" s="4" t="str">
        <f>IFERROR(VLOOKUP(C77,[2]Hoja1!$J:$L,3,0),"")</f>
        <v/>
      </c>
      <c r="M77" s="5" t="str">
        <f t="shared" si="28"/>
        <v>x</v>
      </c>
      <c r="N77" s="4">
        <f t="shared" si="29"/>
        <v>77</v>
      </c>
      <c r="O77" s="4">
        <f t="shared" si="30"/>
        <v>1</v>
      </c>
      <c r="P77" s="4">
        <f t="shared" si="31"/>
        <v>1</v>
      </c>
      <c r="Q77" s="4">
        <f t="shared" si="32"/>
        <v>2</v>
      </c>
    </row>
    <row r="78" spans="1:17" x14ac:dyDescent="0.25">
      <c r="A78" s="4" t="str">
        <f t="shared" si="26"/>
        <v>0</v>
      </c>
      <c r="B78" t="s">
        <v>1</v>
      </c>
      <c r="C78">
        <v>20000000000</v>
      </c>
      <c r="D78">
        <v>30000000000</v>
      </c>
      <c r="E78" t="s">
        <v>13</v>
      </c>
      <c r="F78" s="3">
        <f t="shared" ca="1" si="17"/>
        <v>45079</v>
      </c>
      <c r="G78" s="3"/>
      <c r="H78" s="3"/>
      <c r="I78" s="3"/>
      <c r="J78" s="2" t="str">
        <f t="shared" ca="1" si="27"/>
        <v>0 - ART - 20230602 - 30000000000 - Cliente</v>
      </c>
      <c r="K78" s="5" t="str">
        <f ca="1">IFERROR(VLOOKUP(J78,[1]Control!$A:$C,3,0),"")</f>
        <v/>
      </c>
      <c r="L78" s="4" t="str">
        <f>IFERROR(VLOOKUP(C78,[2]Hoja1!$J:$L,3,0),"")</f>
        <v/>
      </c>
      <c r="M78" s="5" t="str">
        <f t="shared" si="28"/>
        <v>x</v>
      </c>
      <c r="N78" s="4">
        <f t="shared" si="29"/>
        <v>78</v>
      </c>
      <c r="O78" s="4">
        <f t="shared" si="30"/>
        <v>1</v>
      </c>
      <c r="P78" s="4">
        <f t="shared" si="31"/>
        <v>1</v>
      </c>
      <c r="Q78" s="4">
        <f t="shared" si="32"/>
        <v>2</v>
      </c>
    </row>
    <row r="79" spans="1:17" x14ac:dyDescent="0.25">
      <c r="A79" s="4" t="str">
        <f t="shared" si="26"/>
        <v>0</v>
      </c>
      <c r="B79" t="s">
        <v>1</v>
      </c>
      <c r="C79">
        <v>20000000000</v>
      </c>
      <c r="D79">
        <v>30000000000</v>
      </c>
      <c r="E79" t="s">
        <v>13</v>
      </c>
      <c r="F79" s="3">
        <f t="shared" ca="1" si="17"/>
        <v>45079</v>
      </c>
      <c r="G79" s="3"/>
      <c r="H79" s="3"/>
      <c r="I79" s="3"/>
      <c r="J79" s="2" t="str">
        <f t="shared" ca="1" si="27"/>
        <v>0 - ART - 20230602 - 30000000000 - Cliente</v>
      </c>
      <c r="K79" s="5" t="str">
        <f ca="1">IFERROR(VLOOKUP(J79,[1]Control!$A:$C,3,0),"")</f>
        <v/>
      </c>
      <c r="L79" s="4" t="str">
        <f>IFERROR(VLOOKUP(C79,[2]Hoja1!$J:$L,3,0),"")</f>
        <v/>
      </c>
      <c r="M79" s="5" t="str">
        <f t="shared" si="28"/>
        <v>x</v>
      </c>
      <c r="N79" s="4">
        <f t="shared" si="29"/>
        <v>79</v>
      </c>
      <c r="O79" s="4">
        <f t="shared" si="30"/>
        <v>1</v>
      </c>
      <c r="P79" s="4">
        <f t="shared" si="31"/>
        <v>1</v>
      </c>
      <c r="Q79" s="4">
        <f t="shared" si="32"/>
        <v>2</v>
      </c>
    </row>
    <row r="80" spans="1:17" x14ac:dyDescent="0.25">
      <c r="A80" s="4" t="str">
        <f t="shared" si="26"/>
        <v>0</v>
      </c>
      <c r="B80" t="s">
        <v>1</v>
      </c>
      <c r="C80">
        <v>20000000000</v>
      </c>
      <c r="D80">
        <v>30000000000</v>
      </c>
      <c r="E80" t="s">
        <v>13</v>
      </c>
      <c r="F80" s="3">
        <f t="shared" ca="1" si="17"/>
        <v>45079</v>
      </c>
      <c r="G80" s="3"/>
      <c r="H80" s="3"/>
      <c r="I80" s="3"/>
      <c r="J80" s="2" t="str">
        <f t="shared" ca="1" si="27"/>
        <v>0 - ART - 20230602 - 30000000000 - Cliente</v>
      </c>
      <c r="K80" s="5" t="str">
        <f ca="1">IFERROR(VLOOKUP(J80,[1]Control!$A:$C,3,0),"")</f>
        <v/>
      </c>
      <c r="L80" s="4" t="str">
        <f>IFERROR(VLOOKUP(C80,[2]Hoja1!$J:$L,3,0),"")</f>
        <v/>
      </c>
      <c r="M80" s="5" t="str">
        <f t="shared" si="28"/>
        <v>x</v>
      </c>
      <c r="N80" s="4">
        <f t="shared" si="29"/>
        <v>80</v>
      </c>
      <c r="O80" s="4">
        <f t="shared" si="30"/>
        <v>1</v>
      </c>
      <c r="P80" s="4">
        <f t="shared" si="31"/>
        <v>1</v>
      </c>
      <c r="Q80" s="4">
        <f t="shared" si="32"/>
        <v>2</v>
      </c>
    </row>
    <row r="81" spans="1:17" x14ac:dyDescent="0.25">
      <c r="A81" s="4" t="str">
        <f t="shared" si="26"/>
        <v>0</v>
      </c>
      <c r="B81" t="s">
        <v>1</v>
      </c>
      <c r="C81">
        <v>20000000000</v>
      </c>
      <c r="D81">
        <v>30000000000</v>
      </c>
      <c r="E81" t="s">
        <v>13</v>
      </c>
      <c r="F81" s="3">
        <f t="shared" ca="1" si="17"/>
        <v>45079</v>
      </c>
      <c r="G81" s="3"/>
      <c r="H81" s="3"/>
      <c r="I81" s="3"/>
      <c r="J81" s="2" t="str">
        <f t="shared" ca="1" si="27"/>
        <v>0 - ART - 20230602 - 30000000000 - Cliente</v>
      </c>
      <c r="K81" s="5" t="str">
        <f ca="1">IFERROR(VLOOKUP(J81,[1]Control!$A:$C,3,0),"")</f>
        <v/>
      </c>
      <c r="L81" s="4" t="str">
        <f>IFERROR(VLOOKUP(C81,[2]Hoja1!$J:$L,3,0),"")</f>
        <v/>
      </c>
      <c r="M81" s="5" t="str">
        <f t="shared" si="28"/>
        <v>x</v>
      </c>
      <c r="N81" s="4">
        <f t="shared" si="29"/>
        <v>81</v>
      </c>
      <c r="O81" s="4">
        <f t="shared" si="30"/>
        <v>1</v>
      </c>
      <c r="P81" s="4">
        <f t="shared" si="31"/>
        <v>1</v>
      </c>
      <c r="Q81" s="4">
        <f t="shared" si="32"/>
        <v>2</v>
      </c>
    </row>
    <row r="82" spans="1:17" x14ac:dyDescent="0.25">
      <c r="A82" s="4" t="str">
        <f t="shared" si="26"/>
        <v>0</v>
      </c>
      <c r="B82" t="s">
        <v>1</v>
      </c>
      <c r="C82">
        <v>20000000000</v>
      </c>
      <c r="D82">
        <v>30000000000</v>
      </c>
      <c r="E82" t="s">
        <v>13</v>
      </c>
      <c r="F82" s="3">
        <f t="shared" ca="1" si="17"/>
        <v>45079</v>
      </c>
      <c r="G82" s="3"/>
      <c r="H82" s="3"/>
      <c r="I82" s="3"/>
      <c r="J82" s="2" t="str">
        <f t="shared" ca="1" si="27"/>
        <v>0 - ART - 20230602 - 30000000000 - Cliente</v>
      </c>
      <c r="K82" s="5" t="str">
        <f ca="1">IFERROR(VLOOKUP(J82,[1]Control!$A:$C,3,0),"")</f>
        <v/>
      </c>
      <c r="L82" s="4" t="str">
        <f>IFERROR(VLOOKUP(C82,[2]Hoja1!$J:$L,3,0),"")</f>
        <v/>
      </c>
      <c r="M82" s="5" t="str">
        <f t="shared" si="28"/>
        <v>x</v>
      </c>
      <c r="N82" s="4">
        <f t="shared" si="29"/>
        <v>82</v>
      </c>
      <c r="O82" s="4">
        <f t="shared" si="30"/>
        <v>1</v>
      </c>
      <c r="P82" s="4">
        <f t="shared" si="31"/>
        <v>1</v>
      </c>
      <c r="Q82" s="4">
        <f t="shared" si="32"/>
        <v>2</v>
      </c>
    </row>
    <row r="83" spans="1:17" x14ac:dyDescent="0.25">
      <c r="A83" s="4" t="str">
        <f t="shared" si="26"/>
        <v>0</v>
      </c>
      <c r="B83" t="s">
        <v>1</v>
      </c>
      <c r="C83">
        <v>20000000000</v>
      </c>
      <c r="D83">
        <v>30000000000</v>
      </c>
      <c r="E83" t="s">
        <v>13</v>
      </c>
      <c r="F83" s="3">
        <f t="shared" ca="1" si="17"/>
        <v>45079</v>
      </c>
      <c r="G83" s="3"/>
      <c r="H83" s="3"/>
      <c r="I83" s="3"/>
      <c r="J83" s="2" t="str">
        <f t="shared" ca="1" si="27"/>
        <v>0 - ART - 20230602 - 30000000000 - Cliente</v>
      </c>
      <c r="K83" s="5" t="str">
        <f ca="1">IFERROR(VLOOKUP(J83,[1]Control!$A:$C,3,0),"")</f>
        <v/>
      </c>
      <c r="L83" s="4" t="str">
        <f>IFERROR(VLOOKUP(C83,[2]Hoja1!$J:$L,3,0),"")</f>
        <v/>
      </c>
      <c r="M83" s="5" t="str">
        <f t="shared" si="28"/>
        <v>x</v>
      </c>
      <c r="N83" s="4">
        <f t="shared" si="29"/>
        <v>83</v>
      </c>
      <c r="O83" s="4">
        <f t="shared" si="30"/>
        <v>1</v>
      </c>
      <c r="P83" s="4">
        <f t="shared" si="31"/>
        <v>1</v>
      </c>
      <c r="Q83" s="4">
        <f t="shared" si="32"/>
        <v>2</v>
      </c>
    </row>
    <row r="84" spans="1:17" x14ac:dyDescent="0.25">
      <c r="A84" s="4" t="str">
        <f t="shared" si="26"/>
        <v>0</v>
      </c>
      <c r="B84" t="s">
        <v>1</v>
      </c>
      <c r="C84">
        <v>20000000000</v>
      </c>
      <c r="D84">
        <v>30000000000</v>
      </c>
      <c r="E84" t="s">
        <v>13</v>
      </c>
      <c r="F84" s="3">
        <f t="shared" ca="1" si="17"/>
        <v>45079</v>
      </c>
      <c r="G84" s="3"/>
      <c r="H84" s="3"/>
      <c r="I84" s="3"/>
      <c r="J84" s="2" t="str">
        <f t="shared" ca="1" si="27"/>
        <v>0 - ART - 20230602 - 30000000000 - Cliente</v>
      </c>
      <c r="K84" s="5" t="str">
        <f ca="1">IFERROR(VLOOKUP(J84,[1]Control!$A:$C,3,0),"")</f>
        <v/>
      </c>
      <c r="L84" s="4" t="str">
        <f>IFERROR(VLOOKUP(C84,[2]Hoja1!$J:$L,3,0),"")</f>
        <v/>
      </c>
      <c r="M84" s="5" t="str">
        <f t="shared" si="28"/>
        <v>x</v>
      </c>
      <c r="N84" s="4">
        <f t="shared" si="29"/>
        <v>84</v>
      </c>
      <c r="O84" s="4">
        <f t="shared" si="30"/>
        <v>1</v>
      </c>
      <c r="P84" s="4">
        <f t="shared" si="31"/>
        <v>1</v>
      </c>
      <c r="Q84" s="4">
        <f t="shared" si="32"/>
        <v>2</v>
      </c>
    </row>
    <row r="85" spans="1:17" x14ac:dyDescent="0.25">
      <c r="A85" s="4" t="str">
        <f t="shared" si="26"/>
        <v>0</v>
      </c>
      <c r="B85" t="s">
        <v>1</v>
      </c>
      <c r="C85">
        <v>20000000000</v>
      </c>
      <c r="D85">
        <v>30000000000</v>
      </c>
      <c r="E85" t="s">
        <v>13</v>
      </c>
      <c r="F85" s="3">
        <f t="shared" ca="1" si="17"/>
        <v>45079</v>
      </c>
      <c r="G85" s="3"/>
      <c r="H85" s="3"/>
      <c r="I85" s="3"/>
      <c r="J85" s="2" t="str">
        <f t="shared" ca="1" si="27"/>
        <v>0 - ART - 20230602 - 30000000000 - Cliente</v>
      </c>
      <c r="K85" s="5" t="str">
        <f ca="1">IFERROR(VLOOKUP(J85,[1]Control!$A:$C,3,0),"")</f>
        <v/>
      </c>
      <c r="L85" s="4" t="str">
        <f>IFERROR(VLOOKUP(C85,[2]Hoja1!$J:$L,3,0),"")</f>
        <v/>
      </c>
      <c r="M85" s="5" t="str">
        <f t="shared" si="28"/>
        <v>x</v>
      </c>
      <c r="N85" s="4">
        <f t="shared" si="29"/>
        <v>85</v>
      </c>
      <c r="O85" s="4">
        <f t="shared" si="30"/>
        <v>1</v>
      </c>
      <c r="P85" s="4">
        <f t="shared" si="31"/>
        <v>1</v>
      </c>
      <c r="Q85" s="4">
        <f t="shared" si="32"/>
        <v>2</v>
      </c>
    </row>
    <row r="86" spans="1:17" x14ac:dyDescent="0.25">
      <c r="A86" s="4" t="str">
        <f t="shared" si="26"/>
        <v>0</v>
      </c>
      <c r="B86" t="s">
        <v>1</v>
      </c>
      <c r="C86">
        <v>20000000000</v>
      </c>
      <c r="D86">
        <v>30000000000</v>
      </c>
      <c r="E86" t="s">
        <v>13</v>
      </c>
      <c r="F86" s="3">
        <f t="shared" ca="1" si="17"/>
        <v>45079</v>
      </c>
      <c r="G86" s="3"/>
      <c r="H86" s="3"/>
      <c r="I86" s="3"/>
      <c r="J86" s="2" t="str">
        <f t="shared" ca="1" si="27"/>
        <v>0 - ART - 20230602 - 30000000000 - Cliente</v>
      </c>
      <c r="K86" s="5" t="str">
        <f ca="1">IFERROR(VLOOKUP(J86,[1]Control!$A:$C,3,0),"")</f>
        <v/>
      </c>
      <c r="L86" s="4" t="str">
        <f>IFERROR(VLOOKUP(C86,[2]Hoja1!$J:$L,3,0),"")</f>
        <v/>
      </c>
      <c r="M86" s="5" t="str">
        <f t="shared" si="28"/>
        <v>x</v>
      </c>
      <c r="N86" s="4">
        <f t="shared" si="29"/>
        <v>86</v>
      </c>
      <c r="O86" s="4">
        <f t="shared" si="30"/>
        <v>1</v>
      </c>
      <c r="P86" s="4">
        <f t="shared" si="31"/>
        <v>1</v>
      </c>
      <c r="Q86" s="4">
        <f t="shared" si="32"/>
        <v>2</v>
      </c>
    </row>
    <row r="87" spans="1:17" x14ac:dyDescent="0.25">
      <c r="A87" s="4" t="str">
        <f t="shared" si="26"/>
        <v>0</v>
      </c>
      <c r="B87" t="s">
        <v>1</v>
      </c>
      <c r="C87">
        <v>20000000000</v>
      </c>
      <c r="D87">
        <v>30000000000</v>
      </c>
      <c r="E87" t="s">
        <v>13</v>
      </c>
      <c r="F87" s="3">
        <f t="shared" ca="1" si="17"/>
        <v>45079</v>
      </c>
      <c r="G87" s="3"/>
      <c r="H87" s="3"/>
      <c r="I87" s="3"/>
      <c r="J87" s="2" t="str">
        <f t="shared" ca="1" si="27"/>
        <v>0 - ART - 20230602 - 30000000000 - Cliente</v>
      </c>
      <c r="K87" s="5" t="str">
        <f ca="1">IFERROR(VLOOKUP(J87,[1]Control!$A:$C,3,0),"")</f>
        <v/>
      </c>
      <c r="L87" s="4" t="str">
        <f>IFERROR(VLOOKUP(C87,[2]Hoja1!$J:$L,3,0),"")</f>
        <v/>
      </c>
      <c r="M87" s="5" t="str">
        <f t="shared" si="28"/>
        <v>x</v>
      </c>
      <c r="N87" s="4">
        <f t="shared" si="29"/>
        <v>87</v>
      </c>
      <c r="O87" s="4">
        <f t="shared" si="30"/>
        <v>1</v>
      </c>
      <c r="P87" s="4">
        <f t="shared" si="31"/>
        <v>1</v>
      </c>
      <c r="Q87" s="4">
        <f t="shared" si="32"/>
        <v>2</v>
      </c>
    </row>
    <row r="88" spans="1:17" x14ac:dyDescent="0.25">
      <c r="A88" s="4" t="str">
        <f t="shared" si="26"/>
        <v>0</v>
      </c>
      <c r="B88" t="s">
        <v>1</v>
      </c>
      <c r="C88">
        <v>20000000000</v>
      </c>
      <c r="D88">
        <v>30000000000</v>
      </c>
      <c r="E88" t="s">
        <v>13</v>
      </c>
      <c r="F88" s="3">
        <f t="shared" ca="1" si="17"/>
        <v>45079</v>
      </c>
      <c r="G88" s="3"/>
      <c r="H88" s="3"/>
      <c r="I88" s="3"/>
      <c r="J88" s="2" t="str">
        <f t="shared" ca="1" si="27"/>
        <v>0 - ART - 20230602 - 30000000000 - Cliente</v>
      </c>
      <c r="K88" s="5" t="str">
        <f ca="1">IFERROR(VLOOKUP(J88,[1]Control!$A:$C,3,0),"")</f>
        <v/>
      </c>
      <c r="L88" s="4" t="str">
        <f>IFERROR(VLOOKUP(C88,[2]Hoja1!$J:$L,3,0),"")</f>
        <v/>
      </c>
      <c r="M88" s="5" t="str">
        <f t="shared" si="28"/>
        <v>x</v>
      </c>
      <c r="N88" s="4">
        <f t="shared" si="29"/>
        <v>88</v>
      </c>
      <c r="O88" s="4">
        <f t="shared" si="30"/>
        <v>1</v>
      </c>
      <c r="P88" s="4">
        <f t="shared" si="31"/>
        <v>1</v>
      </c>
      <c r="Q88" s="4">
        <f t="shared" si="32"/>
        <v>2</v>
      </c>
    </row>
    <row r="89" spans="1:17" x14ac:dyDescent="0.25">
      <c r="A89" s="4" t="str">
        <f t="shared" si="26"/>
        <v>0</v>
      </c>
      <c r="B89" t="s">
        <v>1</v>
      </c>
      <c r="C89">
        <v>20000000000</v>
      </c>
      <c r="D89">
        <v>30000000000</v>
      </c>
      <c r="E89" t="s">
        <v>13</v>
      </c>
      <c r="F89" s="3">
        <f t="shared" ca="1" si="17"/>
        <v>45079</v>
      </c>
      <c r="G89" s="3"/>
      <c r="H89" s="3"/>
      <c r="I89" s="3"/>
      <c r="J89" s="2" t="str">
        <f t="shared" ca="1" si="27"/>
        <v>0 - ART - 20230602 - 30000000000 - Cliente</v>
      </c>
      <c r="K89" s="5" t="str">
        <f ca="1">IFERROR(VLOOKUP(J89,[1]Control!$A:$C,3,0),"")</f>
        <v/>
      </c>
      <c r="L89" s="4" t="str">
        <f>IFERROR(VLOOKUP(C89,[2]Hoja1!$J:$L,3,0),"")</f>
        <v/>
      </c>
      <c r="M89" s="5" t="str">
        <f t="shared" si="28"/>
        <v>x</v>
      </c>
      <c r="N89" s="4">
        <f t="shared" si="29"/>
        <v>89</v>
      </c>
      <c r="O89" s="4">
        <f t="shared" si="30"/>
        <v>1</v>
      </c>
      <c r="P89" s="4">
        <f t="shared" si="31"/>
        <v>1</v>
      </c>
      <c r="Q89" s="4">
        <f t="shared" si="32"/>
        <v>2</v>
      </c>
    </row>
    <row r="90" spans="1:17" x14ac:dyDescent="0.25">
      <c r="A90" s="4" t="str">
        <f t="shared" si="26"/>
        <v>0</v>
      </c>
      <c r="B90" t="s">
        <v>1</v>
      </c>
      <c r="C90">
        <v>20000000000</v>
      </c>
      <c r="D90">
        <v>30000000000</v>
      </c>
      <c r="E90" t="s">
        <v>13</v>
      </c>
      <c r="F90" s="3">
        <f t="shared" ca="1" si="17"/>
        <v>45079</v>
      </c>
      <c r="G90" s="3"/>
      <c r="H90" s="3"/>
      <c r="I90" s="3"/>
      <c r="J90" s="2" t="str">
        <f t="shared" ca="1" si="27"/>
        <v>0 - ART - 20230602 - 30000000000 - Cliente</v>
      </c>
      <c r="K90" s="5" t="str">
        <f ca="1">IFERROR(VLOOKUP(J90,[1]Control!$A:$C,3,0),"")</f>
        <v/>
      </c>
      <c r="L90" s="4" t="str">
        <f>IFERROR(VLOOKUP(C90,[2]Hoja1!$J:$L,3,0),"")</f>
        <v/>
      </c>
      <c r="M90" s="5" t="str">
        <f t="shared" si="28"/>
        <v>x</v>
      </c>
      <c r="N90" s="4">
        <f t="shared" si="29"/>
        <v>90</v>
      </c>
      <c r="O90" s="4">
        <f t="shared" si="30"/>
        <v>1</v>
      </c>
      <c r="P90" s="4">
        <f t="shared" si="31"/>
        <v>1</v>
      </c>
      <c r="Q90" s="4">
        <f t="shared" si="32"/>
        <v>2</v>
      </c>
    </row>
    <row r="91" spans="1:17" x14ac:dyDescent="0.25">
      <c r="A91" s="4" t="str">
        <f t="shared" si="26"/>
        <v>0</v>
      </c>
      <c r="B91" t="s">
        <v>1</v>
      </c>
      <c r="C91">
        <v>20000000000</v>
      </c>
      <c r="D91">
        <v>30000000000</v>
      </c>
      <c r="E91" t="s">
        <v>13</v>
      </c>
      <c r="F91" s="3">
        <f t="shared" ca="1" si="17"/>
        <v>45079</v>
      </c>
      <c r="G91" s="3"/>
      <c r="H91" s="3"/>
      <c r="I91" s="3"/>
      <c r="J91" s="2" t="str">
        <f t="shared" ca="1" si="27"/>
        <v>0 - ART - 20230602 - 30000000000 - Cliente</v>
      </c>
      <c r="K91" s="5" t="str">
        <f ca="1">IFERROR(VLOOKUP(J91,[1]Control!$A:$C,3,0),"")</f>
        <v/>
      </c>
      <c r="L91" s="4" t="str">
        <f>IFERROR(VLOOKUP(C91,[2]Hoja1!$J:$L,3,0),"")</f>
        <v/>
      </c>
      <c r="M91" s="5" t="str">
        <f t="shared" si="28"/>
        <v>x</v>
      </c>
      <c r="N91" s="4">
        <f t="shared" si="29"/>
        <v>91</v>
      </c>
      <c r="O91" s="4">
        <f t="shared" si="30"/>
        <v>1</v>
      </c>
      <c r="P91" s="4">
        <f t="shared" si="31"/>
        <v>1</v>
      </c>
      <c r="Q91" s="4">
        <f t="shared" si="32"/>
        <v>2</v>
      </c>
    </row>
    <row r="92" spans="1:17" x14ac:dyDescent="0.25">
      <c r="A92" s="4" t="str">
        <f t="shared" si="26"/>
        <v>0</v>
      </c>
      <c r="B92" t="s">
        <v>1</v>
      </c>
      <c r="C92">
        <v>20000000000</v>
      </c>
      <c r="D92">
        <v>30000000000</v>
      </c>
      <c r="E92" t="s">
        <v>13</v>
      </c>
      <c r="F92" s="3">
        <f t="shared" ca="1" si="17"/>
        <v>45079</v>
      </c>
      <c r="G92" s="3"/>
      <c r="H92" s="3"/>
      <c r="I92" s="3"/>
      <c r="J92" s="2" t="str">
        <f t="shared" ca="1" si="27"/>
        <v>0 - ART - 20230602 - 30000000000 - Cliente</v>
      </c>
      <c r="K92" s="5" t="str">
        <f ca="1">IFERROR(VLOOKUP(J92,[1]Control!$A:$C,3,0),"")</f>
        <v/>
      </c>
      <c r="L92" s="4" t="str">
        <f>IFERROR(VLOOKUP(C92,[2]Hoja1!$J:$L,3,0),"")</f>
        <v/>
      </c>
      <c r="M92" s="5" t="str">
        <f t="shared" si="28"/>
        <v>x</v>
      </c>
      <c r="N92" s="4">
        <f t="shared" si="29"/>
        <v>92</v>
      </c>
      <c r="O92" s="4">
        <f t="shared" si="30"/>
        <v>1</v>
      </c>
      <c r="P92" s="4">
        <f t="shared" si="31"/>
        <v>1</v>
      </c>
      <c r="Q92" s="4">
        <f t="shared" si="32"/>
        <v>2</v>
      </c>
    </row>
    <row r="93" spans="1:17" x14ac:dyDescent="0.25">
      <c r="A93" s="4" t="str">
        <f t="shared" si="26"/>
        <v>0</v>
      </c>
      <c r="B93" t="s">
        <v>1</v>
      </c>
      <c r="C93">
        <v>20000000000</v>
      </c>
      <c r="D93">
        <v>30000000000</v>
      </c>
      <c r="E93" t="s">
        <v>13</v>
      </c>
      <c r="F93" s="3">
        <f t="shared" ca="1" si="17"/>
        <v>45079</v>
      </c>
      <c r="G93" s="3"/>
      <c r="H93" s="3"/>
      <c r="I93" s="3"/>
      <c r="J93" s="2" t="str">
        <f t="shared" ca="1" si="27"/>
        <v>0 - ART - 20230602 - 30000000000 - Cliente</v>
      </c>
      <c r="K93" s="5" t="str">
        <f ca="1">IFERROR(VLOOKUP(J93,[1]Control!$A:$C,3,0),"")</f>
        <v/>
      </c>
      <c r="L93" s="4" t="str">
        <f>IFERROR(VLOOKUP(C93,[2]Hoja1!$J:$L,3,0),"")</f>
        <v/>
      </c>
      <c r="M93" s="5" t="str">
        <f t="shared" si="28"/>
        <v>x</v>
      </c>
      <c r="N93" s="4">
        <f t="shared" si="29"/>
        <v>93</v>
      </c>
      <c r="O93" s="4">
        <f t="shared" si="30"/>
        <v>1</v>
      </c>
      <c r="P93" s="4">
        <f t="shared" si="31"/>
        <v>1</v>
      </c>
      <c r="Q93" s="4">
        <f t="shared" si="32"/>
        <v>2</v>
      </c>
    </row>
    <row r="94" spans="1:17" x14ac:dyDescent="0.25">
      <c r="A94" s="4" t="str">
        <f t="shared" si="26"/>
        <v>0</v>
      </c>
      <c r="B94" t="s">
        <v>1</v>
      </c>
      <c r="C94">
        <v>20000000000</v>
      </c>
      <c r="D94">
        <v>30000000000</v>
      </c>
      <c r="E94" t="s">
        <v>13</v>
      </c>
      <c r="F94" s="3">
        <f t="shared" ca="1" si="17"/>
        <v>45079</v>
      </c>
      <c r="G94" s="3"/>
      <c r="H94" s="3"/>
      <c r="I94" s="3"/>
      <c r="J94" s="2" t="str">
        <f t="shared" ca="1" si="27"/>
        <v>0 - ART - 20230602 - 30000000000 - Cliente</v>
      </c>
      <c r="K94" s="5" t="str">
        <f ca="1">IFERROR(VLOOKUP(J94,[1]Control!$A:$C,3,0),"")</f>
        <v/>
      </c>
      <c r="L94" s="4" t="str">
        <f>IFERROR(VLOOKUP(C94,[2]Hoja1!$J:$L,3,0),"")</f>
        <v/>
      </c>
      <c r="M94" s="5" t="str">
        <f t="shared" si="28"/>
        <v>x</v>
      </c>
      <c r="N94" s="4">
        <f t="shared" si="29"/>
        <v>94</v>
      </c>
      <c r="O94" s="4">
        <f t="shared" si="30"/>
        <v>1</v>
      </c>
      <c r="P94" s="4">
        <f t="shared" si="31"/>
        <v>1</v>
      </c>
      <c r="Q94" s="4">
        <f t="shared" si="32"/>
        <v>2</v>
      </c>
    </row>
    <row r="95" spans="1:17" x14ac:dyDescent="0.25">
      <c r="A95" s="4" t="str">
        <f t="shared" si="26"/>
        <v>0</v>
      </c>
      <c r="B95" t="s">
        <v>1</v>
      </c>
      <c r="C95">
        <v>20000000000</v>
      </c>
      <c r="D95">
        <v>30000000000</v>
      </c>
      <c r="E95" t="s">
        <v>13</v>
      </c>
      <c r="F95" s="3">
        <f t="shared" ca="1" si="17"/>
        <v>45079</v>
      </c>
      <c r="G95" s="3"/>
      <c r="H95" s="3"/>
      <c r="I95" s="3"/>
      <c r="J95" s="2" t="str">
        <f t="shared" ca="1" si="27"/>
        <v>0 - ART - 20230602 - 30000000000 - Cliente</v>
      </c>
      <c r="K95" s="5" t="str">
        <f ca="1">IFERROR(VLOOKUP(J95,[1]Control!$A:$C,3,0),"")</f>
        <v/>
      </c>
      <c r="L95" s="4" t="str">
        <f>IFERROR(VLOOKUP(C95,[2]Hoja1!$J:$L,3,0),"")</f>
        <v/>
      </c>
      <c r="M95" s="5" t="str">
        <f t="shared" si="28"/>
        <v>x</v>
      </c>
      <c r="N95" s="4">
        <f t="shared" si="29"/>
        <v>95</v>
      </c>
      <c r="O95" s="4">
        <f t="shared" si="30"/>
        <v>1</v>
      </c>
      <c r="P95" s="4">
        <f t="shared" si="31"/>
        <v>1</v>
      </c>
      <c r="Q95" s="4">
        <f t="shared" si="32"/>
        <v>2</v>
      </c>
    </row>
    <row r="96" spans="1:17" x14ac:dyDescent="0.25">
      <c r="A96" s="4" t="str">
        <f t="shared" si="26"/>
        <v>0</v>
      </c>
      <c r="B96" t="s">
        <v>1</v>
      </c>
      <c r="C96">
        <v>20000000000</v>
      </c>
      <c r="D96">
        <v>30000000000</v>
      </c>
      <c r="E96" t="s">
        <v>13</v>
      </c>
      <c r="F96" s="3">
        <f t="shared" ca="1" si="17"/>
        <v>45079</v>
      </c>
      <c r="G96" s="3"/>
      <c r="H96" s="3"/>
      <c r="I96" s="3"/>
      <c r="J96" s="2" t="str">
        <f t="shared" ca="1" si="27"/>
        <v>0 - ART - 20230602 - 30000000000 - Cliente</v>
      </c>
      <c r="K96" s="5" t="str">
        <f ca="1">IFERROR(VLOOKUP(J96,[1]Control!$A:$C,3,0),"")</f>
        <v/>
      </c>
      <c r="L96" s="4" t="str">
        <f>IFERROR(VLOOKUP(C96,[2]Hoja1!$J:$L,3,0),"")</f>
        <v/>
      </c>
      <c r="M96" s="5" t="str">
        <f t="shared" si="28"/>
        <v>x</v>
      </c>
      <c r="N96" s="4">
        <f t="shared" si="29"/>
        <v>96</v>
      </c>
      <c r="O96" s="4">
        <f t="shared" si="30"/>
        <v>1</v>
      </c>
      <c r="P96" s="4">
        <f t="shared" si="31"/>
        <v>1</v>
      </c>
      <c r="Q96" s="4">
        <f t="shared" si="32"/>
        <v>2</v>
      </c>
    </row>
    <row r="97" spans="1:17" x14ac:dyDescent="0.25">
      <c r="A97" s="4" t="str">
        <f t="shared" si="26"/>
        <v>0</v>
      </c>
      <c r="B97" t="s">
        <v>1</v>
      </c>
      <c r="C97">
        <v>20000000000</v>
      </c>
      <c r="D97">
        <v>30000000000</v>
      </c>
      <c r="E97" t="s">
        <v>13</v>
      </c>
      <c r="F97" s="3">
        <f t="shared" ca="1" si="17"/>
        <v>45079</v>
      </c>
      <c r="G97" s="3"/>
      <c r="H97" s="3"/>
      <c r="I97" s="3"/>
      <c r="J97" s="2" t="str">
        <f t="shared" ca="1" si="27"/>
        <v>0 - ART - 20230602 - 30000000000 - Cliente</v>
      </c>
      <c r="K97" s="5" t="str">
        <f ca="1">IFERROR(VLOOKUP(J97,[1]Control!$A:$C,3,0),"")</f>
        <v/>
      </c>
      <c r="L97" s="4" t="str">
        <f>IFERROR(VLOOKUP(C97,[2]Hoja1!$J:$L,3,0),"")</f>
        <v/>
      </c>
      <c r="M97" s="5" t="str">
        <f t="shared" si="28"/>
        <v>x</v>
      </c>
      <c r="N97" s="4">
        <f t="shared" si="29"/>
        <v>97</v>
      </c>
      <c r="O97" s="4">
        <f t="shared" si="30"/>
        <v>1</v>
      </c>
      <c r="P97" s="4">
        <f t="shared" si="31"/>
        <v>1</v>
      </c>
      <c r="Q97" s="4">
        <f t="shared" si="32"/>
        <v>2</v>
      </c>
    </row>
    <row r="98" spans="1:17" x14ac:dyDescent="0.25">
      <c r="A98" s="4" t="str">
        <f t="shared" si="26"/>
        <v>0</v>
      </c>
      <c r="B98" t="s">
        <v>1</v>
      </c>
      <c r="C98">
        <v>20000000000</v>
      </c>
      <c r="D98">
        <v>30000000000</v>
      </c>
      <c r="E98" t="s">
        <v>13</v>
      </c>
      <c r="F98" s="3">
        <f t="shared" ca="1" si="17"/>
        <v>45079</v>
      </c>
      <c r="G98" s="3"/>
      <c r="H98" s="3"/>
      <c r="I98" s="3"/>
      <c r="J98" s="2" t="str">
        <f t="shared" ca="1" si="27"/>
        <v>0 - ART - 20230602 - 30000000000 - Cliente</v>
      </c>
      <c r="K98" s="5" t="str">
        <f ca="1">IFERROR(VLOOKUP(J98,[1]Control!$A:$C,3,0),"")</f>
        <v/>
      </c>
      <c r="L98" s="4" t="str">
        <f>IFERROR(VLOOKUP(C98,[2]Hoja1!$J:$L,3,0),"")</f>
        <v/>
      </c>
      <c r="M98" s="5" t="str">
        <f t="shared" si="28"/>
        <v>x</v>
      </c>
      <c r="N98" s="4">
        <f t="shared" si="29"/>
        <v>98</v>
      </c>
      <c r="O98" s="4">
        <f t="shared" si="30"/>
        <v>1</v>
      </c>
      <c r="P98" s="4">
        <f t="shared" si="31"/>
        <v>1</v>
      </c>
      <c r="Q98" s="4">
        <f t="shared" si="32"/>
        <v>2</v>
      </c>
    </row>
    <row r="99" spans="1:17" x14ac:dyDescent="0.25">
      <c r="A99" s="4" t="str">
        <f t="shared" si="26"/>
        <v>0</v>
      </c>
      <c r="B99" t="s">
        <v>1</v>
      </c>
      <c r="C99">
        <v>20000000000</v>
      </c>
      <c r="D99">
        <v>30000000000</v>
      </c>
      <c r="E99" t="s">
        <v>13</v>
      </c>
      <c r="F99" s="3">
        <f t="shared" ca="1" si="17"/>
        <v>45079</v>
      </c>
      <c r="G99" s="3"/>
      <c r="H99" s="3"/>
      <c r="I99" s="3"/>
      <c r="J99" s="2" t="str">
        <f t="shared" ca="1" si="27"/>
        <v>0 - ART - 20230602 - 30000000000 - Cliente</v>
      </c>
      <c r="K99" s="5" t="str">
        <f ca="1">IFERROR(VLOOKUP(J99,[1]Control!$A:$C,3,0),"")</f>
        <v/>
      </c>
      <c r="L99" s="4" t="str">
        <f>IFERROR(VLOOKUP(C99,[2]Hoja1!$J:$L,3,0),"")</f>
        <v/>
      </c>
      <c r="M99" s="5" t="str">
        <f t="shared" si="28"/>
        <v>x</v>
      </c>
      <c r="N99" s="4">
        <f t="shared" si="29"/>
        <v>99</v>
      </c>
      <c r="O99" s="4">
        <f t="shared" si="30"/>
        <v>1</v>
      </c>
      <c r="P99" s="4">
        <f t="shared" si="31"/>
        <v>1</v>
      </c>
      <c r="Q99" s="4">
        <f t="shared" si="32"/>
        <v>2</v>
      </c>
    </row>
    <row r="100" spans="1:17" x14ac:dyDescent="0.25">
      <c r="A100" s="4" t="str">
        <f t="shared" si="26"/>
        <v>0</v>
      </c>
      <c r="B100" t="s">
        <v>1</v>
      </c>
      <c r="C100">
        <v>20000000000</v>
      </c>
      <c r="D100">
        <v>30000000000</v>
      </c>
      <c r="E100" t="s">
        <v>13</v>
      </c>
      <c r="F100" s="3">
        <f t="shared" ca="1" si="17"/>
        <v>45079</v>
      </c>
      <c r="G100" s="3"/>
      <c r="H100" s="3"/>
      <c r="I100" s="3"/>
      <c r="J100" s="2" t="str">
        <f t="shared" ca="1" si="27"/>
        <v>0 - ART - 20230602 - 30000000000 - Cliente</v>
      </c>
      <c r="K100" s="5" t="str">
        <f ca="1">IFERROR(VLOOKUP(J100,[1]Control!$A:$C,3,0),"")</f>
        <v/>
      </c>
      <c r="L100" s="4" t="str">
        <f>IFERROR(VLOOKUP(C100,[2]Hoja1!$J:$L,3,0),"")</f>
        <v/>
      </c>
      <c r="M100" s="5" t="str">
        <f t="shared" si="28"/>
        <v>x</v>
      </c>
      <c r="N100" s="4">
        <f t="shared" si="29"/>
        <v>100</v>
      </c>
      <c r="O100" s="4">
        <f t="shared" si="30"/>
        <v>1</v>
      </c>
      <c r="P100" s="4">
        <f t="shared" si="31"/>
        <v>1</v>
      </c>
      <c r="Q100" s="4">
        <f t="shared" si="32"/>
        <v>2</v>
      </c>
    </row>
    <row r="101" spans="1:17" x14ac:dyDescent="0.25">
      <c r="A101" s="4" t="str">
        <f t="shared" si="26"/>
        <v>0</v>
      </c>
      <c r="B101" t="s">
        <v>1</v>
      </c>
      <c r="C101">
        <v>20000000000</v>
      </c>
      <c r="D101">
        <v>30000000000</v>
      </c>
      <c r="E101" t="s">
        <v>13</v>
      </c>
      <c r="F101" s="3">
        <f t="shared" ca="1" si="17"/>
        <v>45079</v>
      </c>
      <c r="G101" s="3"/>
      <c r="H101" s="3"/>
      <c r="I101" s="3"/>
      <c r="J101" s="2" t="str">
        <f t="shared" ca="1" si="27"/>
        <v>0 - ART - 20230602 - 30000000000 - Cliente</v>
      </c>
      <c r="K101" s="5" t="str">
        <f ca="1">IFERROR(VLOOKUP(J101,[1]Control!$A:$C,3,0),"")</f>
        <v/>
      </c>
      <c r="L101" s="4" t="str">
        <f>IFERROR(VLOOKUP(C101,[2]Hoja1!$J:$L,3,0),"")</f>
        <v/>
      </c>
      <c r="M101" s="5" t="str">
        <f t="shared" si="28"/>
        <v>x</v>
      </c>
      <c r="N101" s="4">
        <f t="shared" si="29"/>
        <v>101</v>
      </c>
      <c r="O101" s="4">
        <f t="shared" si="30"/>
        <v>1</v>
      </c>
      <c r="P101" s="4">
        <f t="shared" si="31"/>
        <v>0</v>
      </c>
      <c r="Q101" s="4">
        <f t="shared" si="32"/>
        <v>1</v>
      </c>
    </row>
  </sheetData>
  <autoFilter ref="A1:Q69" xr:uid="{00000000-0001-0000-0000-000000000000}"/>
  <sortState xmlns:xlrd2="http://schemas.microsoft.com/office/spreadsheetml/2017/richdata2" ref="A2:N69">
    <sortCondition ref="A2:A69"/>
    <sortCondition ref="D2:D69"/>
  </sortState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Bustos</dc:creator>
  <cp:lastModifiedBy>Agustin Bustos</cp:lastModifiedBy>
  <dcterms:created xsi:type="dcterms:W3CDTF">2015-06-05T18:19:34Z</dcterms:created>
  <dcterms:modified xsi:type="dcterms:W3CDTF">2023-06-02T05:06:15Z</dcterms:modified>
</cp:coreProperties>
</file>