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B47906C4-D4A4-4E37-8B35-AF4C6D8E33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3" r:id="rId1"/>
  </sheets>
  <externalReferences>
    <externalReference r:id="rId2"/>
  </externalReferences>
  <definedNames>
    <definedName name="_xlnm._FilterDatabase" localSheetId="0" hidden="1">Listado!$A$1:$AB$63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3" i="3" l="1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" i="3"/>
  <c r="Q2" i="3"/>
  <c r="O2" i="3"/>
  <c r="Q63" i="3"/>
  <c r="K63" i="3" s="1"/>
  <c r="Q62" i="3"/>
  <c r="K62" i="3" s="1"/>
  <c r="Q61" i="3"/>
  <c r="K61" i="3" s="1"/>
  <c r="Q60" i="3"/>
  <c r="K60" i="3" s="1"/>
  <c r="Q59" i="3"/>
  <c r="K59" i="3" s="1"/>
  <c r="Q58" i="3"/>
  <c r="K58" i="3" s="1"/>
  <c r="Q57" i="3"/>
  <c r="K57" i="3" s="1"/>
  <c r="Q56" i="3"/>
  <c r="K56" i="3" s="1"/>
  <c r="Q55" i="3"/>
  <c r="K55" i="3" s="1"/>
  <c r="Q54" i="3"/>
  <c r="K54" i="3" s="1"/>
  <c r="Q53" i="3"/>
  <c r="K53" i="3" s="1"/>
  <c r="Q52" i="3"/>
  <c r="K52" i="3" s="1"/>
  <c r="Q51" i="3"/>
  <c r="K51" i="3" s="1"/>
  <c r="Q50" i="3"/>
  <c r="K50" i="3" s="1"/>
  <c r="Q49" i="3"/>
  <c r="K49" i="3" s="1"/>
  <c r="Q48" i="3"/>
  <c r="K48" i="3" s="1"/>
  <c r="Q47" i="3"/>
  <c r="K47" i="3" s="1"/>
  <c r="Q46" i="3"/>
  <c r="K46" i="3" s="1"/>
  <c r="Q45" i="3"/>
  <c r="K45" i="3" s="1"/>
  <c r="Q44" i="3"/>
  <c r="K44" i="3" s="1"/>
  <c r="Q43" i="3"/>
  <c r="K43" i="3" s="1"/>
  <c r="Q42" i="3"/>
  <c r="K42" i="3" s="1"/>
  <c r="Q41" i="3"/>
  <c r="K41" i="3" s="1"/>
  <c r="Q40" i="3"/>
  <c r="K40" i="3" s="1"/>
  <c r="Q39" i="3"/>
  <c r="K39" i="3" s="1"/>
  <c r="Q38" i="3"/>
  <c r="K38" i="3" s="1"/>
  <c r="Q37" i="3"/>
  <c r="K37" i="3" s="1"/>
  <c r="Q36" i="3"/>
  <c r="K36" i="3" s="1"/>
  <c r="Q35" i="3"/>
  <c r="K35" i="3" s="1"/>
  <c r="Q34" i="3"/>
  <c r="K34" i="3" s="1"/>
  <c r="Q33" i="3"/>
  <c r="K33" i="3" s="1"/>
  <c r="Q32" i="3"/>
  <c r="K32" i="3" s="1"/>
  <c r="Q31" i="3"/>
  <c r="K31" i="3" s="1"/>
  <c r="Q30" i="3"/>
  <c r="K30" i="3" s="1"/>
  <c r="Q29" i="3"/>
  <c r="K29" i="3" s="1"/>
  <c r="Q28" i="3"/>
  <c r="K28" i="3" s="1"/>
  <c r="Q27" i="3"/>
  <c r="K27" i="3" s="1"/>
  <c r="Q26" i="3"/>
  <c r="K26" i="3" s="1"/>
  <c r="Q25" i="3"/>
  <c r="K25" i="3" s="1"/>
  <c r="Q24" i="3"/>
  <c r="K24" i="3" s="1"/>
  <c r="Q23" i="3"/>
  <c r="K23" i="3" s="1"/>
  <c r="Q22" i="3"/>
  <c r="K22" i="3" s="1"/>
  <c r="Q21" i="3"/>
  <c r="K21" i="3" s="1"/>
  <c r="Q20" i="3"/>
  <c r="K20" i="3" s="1"/>
  <c r="Q19" i="3"/>
  <c r="K19" i="3" s="1"/>
  <c r="Q18" i="3"/>
  <c r="K18" i="3" s="1"/>
  <c r="Q17" i="3"/>
  <c r="K17" i="3" s="1"/>
  <c r="Q16" i="3"/>
  <c r="K16" i="3" s="1"/>
  <c r="Q15" i="3"/>
  <c r="K15" i="3" s="1"/>
  <c r="Q14" i="3"/>
  <c r="K14" i="3" s="1"/>
  <c r="Q13" i="3"/>
  <c r="K13" i="3" s="1"/>
  <c r="Q12" i="3"/>
  <c r="K12" i="3" s="1"/>
  <c r="Q11" i="3"/>
  <c r="K11" i="3" s="1"/>
  <c r="Q10" i="3"/>
  <c r="K10" i="3" s="1"/>
  <c r="Q9" i="3"/>
  <c r="K9" i="3" s="1"/>
  <c r="Q8" i="3"/>
  <c r="K8" i="3" s="1"/>
  <c r="Q7" i="3"/>
  <c r="K7" i="3" s="1"/>
  <c r="Q6" i="3"/>
  <c r="K6" i="3" s="1"/>
  <c r="Q5" i="3"/>
  <c r="K5" i="3" s="1"/>
  <c r="Q4" i="3"/>
  <c r="K4" i="3" s="1"/>
  <c r="Q3" i="3"/>
  <c r="K3" i="3" s="1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Y63" i="3" l="1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3" i="3"/>
  <c r="L63" i="3" s="1"/>
  <c r="B62" i="3"/>
  <c r="L62" i="3" s="1"/>
  <c r="B61" i="3"/>
  <c r="L61" i="3" s="1"/>
  <c r="B60" i="3"/>
  <c r="L60" i="3" s="1"/>
  <c r="B59" i="3"/>
  <c r="L59" i="3" s="1"/>
  <c r="B58" i="3"/>
  <c r="L58" i="3" s="1"/>
  <c r="B57" i="3"/>
  <c r="L57" i="3" s="1"/>
  <c r="B56" i="3"/>
  <c r="L56" i="3" s="1"/>
  <c r="B55" i="3"/>
  <c r="L55" i="3" s="1"/>
  <c r="B54" i="3"/>
  <c r="L54" i="3" s="1"/>
  <c r="B53" i="3"/>
  <c r="L53" i="3" s="1"/>
  <c r="B52" i="3"/>
  <c r="L52" i="3" s="1"/>
  <c r="B51" i="3"/>
  <c r="L51" i="3" s="1"/>
  <c r="B50" i="3"/>
  <c r="L50" i="3" s="1"/>
  <c r="B49" i="3"/>
  <c r="L49" i="3" s="1"/>
  <c r="B48" i="3"/>
  <c r="L48" i="3" s="1"/>
  <c r="B47" i="3"/>
  <c r="L47" i="3" s="1"/>
  <c r="B46" i="3"/>
  <c r="L46" i="3" s="1"/>
  <c r="B45" i="3"/>
  <c r="L45" i="3" s="1"/>
  <c r="B44" i="3"/>
  <c r="L44" i="3" s="1"/>
  <c r="B43" i="3"/>
  <c r="L43" i="3" s="1"/>
  <c r="B42" i="3"/>
  <c r="L42" i="3" s="1"/>
  <c r="B41" i="3"/>
  <c r="L41" i="3" s="1"/>
  <c r="B40" i="3"/>
  <c r="L40" i="3" s="1"/>
  <c r="B39" i="3"/>
  <c r="L39" i="3" s="1"/>
  <c r="B38" i="3"/>
  <c r="L38" i="3" s="1"/>
  <c r="B37" i="3"/>
  <c r="L37" i="3" s="1"/>
  <c r="B36" i="3"/>
  <c r="L36" i="3" s="1"/>
  <c r="B35" i="3"/>
  <c r="L35" i="3" s="1"/>
  <c r="B34" i="3"/>
  <c r="L34" i="3" s="1"/>
  <c r="B33" i="3"/>
  <c r="L33" i="3" s="1"/>
  <c r="B32" i="3"/>
  <c r="L32" i="3" s="1"/>
  <c r="B31" i="3"/>
  <c r="L31" i="3" s="1"/>
  <c r="B30" i="3"/>
  <c r="L30" i="3" s="1"/>
  <c r="B29" i="3"/>
  <c r="L29" i="3" s="1"/>
  <c r="B28" i="3"/>
  <c r="L28" i="3" s="1"/>
  <c r="B27" i="3"/>
  <c r="L27" i="3" s="1"/>
  <c r="B26" i="3"/>
  <c r="L26" i="3" s="1"/>
  <c r="B25" i="3"/>
  <c r="L25" i="3" s="1"/>
  <c r="B24" i="3"/>
  <c r="L24" i="3" s="1"/>
  <c r="B23" i="3"/>
  <c r="L23" i="3" s="1"/>
  <c r="B22" i="3"/>
  <c r="L22" i="3" s="1"/>
  <c r="B21" i="3"/>
  <c r="L21" i="3" s="1"/>
  <c r="B20" i="3"/>
  <c r="L20" i="3" s="1"/>
  <c r="B19" i="3"/>
  <c r="L19" i="3" s="1"/>
  <c r="B18" i="3"/>
  <c r="L18" i="3" s="1"/>
  <c r="B17" i="3"/>
  <c r="L17" i="3" s="1"/>
  <c r="B16" i="3"/>
  <c r="L16" i="3" s="1"/>
  <c r="B15" i="3"/>
  <c r="L15" i="3" s="1"/>
  <c r="B14" i="3"/>
  <c r="L14" i="3" s="1"/>
  <c r="B13" i="3"/>
  <c r="L13" i="3" s="1"/>
  <c r="B12" i="3"/>
  <c r="L12" i="3" s="1"/>
  <c r="B11" i="3"/>
  <c r="L11" i="3" s="1"/>
  <c r="B10" i="3"/>
  <c r="L10" i="3" s="1"/>
  <c r="B9" i="3"/>
  <c r="L9" i="3" s="1"/>
  <c r="B8" i="3"/>
  <c r="L8" i="3" s="1"/>
  <c r="B7" i="3"/>
  <c r="L7" i="3" s="1"/>
  <c r="B6" i="3"/>
  <c r="L6" i="3" s="1"/>
  <c r="B5" i="3"/>
  <c r="L5" i="3" s="1"/>
  <c r="B4" i="3"/>
  <c r="L4" i="3" s="1"/>
  <c r="B3" i="3"/>
  <c r="L3" i="3" s="1"/>
  <c r="B2" i="3"/>
  <c r="Y2" i="3"/>
  <c r="W63" i="3"/>
  <c r="A63" i="3"/>
  <c r="R63" i="3" s="1"/>
  <c r="W62" i="3"/>
  <c r="A62" i="3"/>
  <c r="R62" i="3" s="1"/>
  <c r="W61" i="3"/>
  <c r="A61" i="3"/>
  <c r="R61" i="3" s="1"/>
  <c r="W60" i="3"/>
  <c r="A60" i="3"/>
  <c r="R60" i="3" s="1"/>
  <c r="W59" i="3"/>
  <c r="A59" i="3"/>
  <c r="R59" i="3" s="1"/>
  <c r="W58" i="3"/>
  <c r="A58" i="3"/>
  <c r="W57" i="3"/>
  <c r="A57" i="3"/>
  <c r="W56" i="3"/>
  <c r="A56" i="3"/>
  <c r="W55" i="3"/>
  <c r="W54" i="3"/>
  <c r="A54" i="3"/>
  <c r="R54" i="3" s="1"/>
  <c r="W53" i="3"/>
  <c r="A53" i="3"/>
  <c r="R53" i="3" s="1"/>
  <c r="W52" i="3"/>
  <c r="W51" i="3"/>
  <c r="A51" i="3"/>
  <c r="R51" i="3" s="1"/>
  <c r="W50" i="3"/>
  <c r="W49" i="3"/>
  <c r="A49" i="3"/>
  <c r="R49" i="3" s="1"/>
  <c r="W48" i="3"/>
  <c r="A48" i="3"/>
  <c r="R48" i="3" s="1"/>
  <c r="W47" i="3"/>
  <c r="A47" i="3"/>
  <c r="R47" i="3" s="1"/>
  <c r="W46" i="3"/>
  <c r="A46" i="3"/>
  <c r="R46" i="3" s="1"/>
  <c r="W45" i="3"/>
  <c r="A45" i="3"/>
  <c r="R45" i="3" s="1"/>
  <c r="W44" i="3"/>
  <c r="A44" i="3"/>
  <c r="W43" i="3"/>
  <c r="A43" i="3"/>
  <c r="R43" i="3" s="1"/>
  <c r="W42" i="3"/>
  <c r="A42" i="3"/>
  <c r="R42" i="3" s="1"/>
  <c r="W41" i="3"/>
  <c r="A41" i="3"/>
  <c r="R41" i="3" s="1"/>
  <c r="W40" i="3"/>
  <c r="W39" i="3"/>
  <c r="A39" i="3"/>
  <c r="R39" i="3" s="1"/>
  <c r="W38" i="3"/>
  <c r="W37" i="3"/>
  <c r="A37" i="3"/>
  <c r="R37" i="3" s="1"/>
  <c r="W36" i="3"/>
  <c r="A36" i="3"/>
  <c r="R36" i="3" s="1"/>
  <c r="W35" i="3"/>
  <c r="A35" i="3"/>
  <c r="R35" i="3" s="1"/>
  <c r="W34" i="3"/>
  <c r="A34" i="3"/>
  <c r="R34" i="3" s="1"/>
  <c r="W33" i="3"/>
  <c r="A33" i="3"/>
  <c r="R33" i="3" s="1"/>
  <c r="W32" i="3"/>
  <c r="A32" i="3"/>
  <c r="W31" i="3"/>
  <c r="A31" i="3"/>
  <c r="R31" i="3" s="1"/>
  <c r="W30" i="3"/>
  <c r="A30" i="3"/>
  <c r="R30" i="3" s="1"/>
  <c r="W29" i="3"/>
  <c r="W28" i="3"/>
  <c r="A28" i="3"/>
  <c r="W27" i="3"/>
  <c r="A27" i="3"/>
  <c r="R27" i="3" s="1"/>
  <c r="W26" i="3"/>
  <c r="A26" i="3"/>
  <c r="R26" i="3" s="1"/>
  <c r="W25" i="3"/>
  <c r="A25" i="3"/>
  <c r="R25" i="3" s="1"/>
  <c r="W24" i="3"/>
  <c r="A24" i="3"/>
  <c r="W23" i="3"/>
  <c r="A23" i="3"/>
  <c r="R23" i="3" s="1"/>
  <c r="W22" i="3"/>
  <c r="A22" i="3"/>
  <c r="W21" i="3"/>
  <c r="A21" i="3"/>
  <c r="R21" i="3" s="1"/>
  <c r="W20" i="3"/>
  <c r="W19" i="3"/>
  <c r="A19" i="3"/>
  <c r="W18" i="3"/>
  <c r="W17" i="3"/>
  <c r="A17" i="3"/>
  <c r="W16" i="3"/>
  <c r="A16" i="3"/>
  <c r="R16" i="3" s="1"/>
  <c r="W15" i="3"/>
  <c r="A15" i="3"/>
  <c r="R15" i="3" s="1"/>
  <c r="W14" i="3"/>
  <c r="A14" i="3"/>
  <c r="R14" i="3" s="1"/>
  <c r="W13" i="3"/>
  <c r="A13" i="3"/>
  <c r="W12" i="3"/>
  <c r="A12" i="3"/>
  <c r="W11" i="3"/>
  <c r="A11" i="3"/>
  <c r="R11" i="3" s="1"/>
  <c r="W10" i="3"/>
  <c r="A10" i="3"/>
  <c r="W9" i="3"/>
  <c r="A9" i="3"/>
  <c r="W8" i="3"/>
  <c r="A8" i="3"/>
  <c r="W7" i="3"/>
  <c r="A7" i="3"/>
  <c r="W6" i="3"/>
  <c r="A6" i="3"/>
  <c r="W5" i="3"/>
  <c r="A5" i="3"/>
  <c r="W4" i="3"/>
  <c r="D4" i="3"/>
  <c r="A4" i="3" s="1"/>
  <c r="R4" i="3" s="1"/>
  <c r="W3" i="3"/>
  <c r="D3" i="3"/>
  <c r="A3" i="3" s="1"/>
  <c r="R3" i="3" s="1"/>
  <c r="X2" i="3"/>
  <c r="W2" i="3"/>
  <c r="D2" i="3"/>
  <c r="R6" i="3" l="1"/>
  <c r="R22" i="3"/>
  <c r="R10" i="3"/>
  <c r="R5" i="3"/>
  <c r="R17" i="3"/>
  <c r="R24" i="3"/>
  <c r="R19" i="3"/>
  <c r="R7" i="3"/>
  <c r="R13" i="3"/>
  <c r="R8" i="3"/>
  <c r="R9" i="3"/>
  <c r="R28" i="3"/>
  <c r="AB2" i="3"/>
  <c r="AA2" i="3"/>
  <c r="Z2" i="3"/>
  <c r="AB9" i="3"/>
  <c r="AA9" i="3"/>
  <c r="Z9" i="3"/>
  <c r="AA29" i="3"/>
  <c r="Z29" i="3"/>
  <c r="AB29" i="3"/>
  <c r="AB35" i="3"/>
  <c r="AA35" i="3"/>
  <c r="Z35" i="3"/>
  <c r="Z42" i="3"/>
  <c r="AB42" i="3"/>
  <c r="AA42" i="3"/>
  <c r="AB48" i="3"/>
  <c r="AA48" i="3"/>
  <c r="Z48" i="3"/>
  <c r="R56" i="3"/>
  <c r="AB22" i="3"/>
  <c r="AA22" i="3"/>
  <c r="Z22" i="3"/>
  <c r="AA4" i="3"/>
  <c r="Z4" i="3"/>
  <c r="AB4" i="3"/>
  <c r="AB10" i="3"/>
  <c r="AA10" i="3"/>
  <c r="Z10" i="3"/>
  <c r="AA16" i="3"/>
  <c r="Z16" i="3"/>
  <c r="AB16" i="3"/>
  <c r="AB23" i="3"/>
  <c r="AA23" i="3"/>
  <c r="Z23" i="3"/>
  <c r="AB56" i="3"/>
  <c r="AA56" i="3"/>
  <c r="Z56" i="3"/>
  <c r="AB62" i="3"/>
  <c r="AA62" i="3"/>
  <c r="Z62" i="3"/>
  <c r="AA28" i="3"/>
  <c r="Z28" i="3"/>
  <c r="AB28" i="3"/>
  <c r="Z30" i="3"/>
  <c r="AA30" i="3"/>
  <c r="AB30" i="3"/>
  <c r="AB36" i="3"/>
  <c r="AA36" i="3"/>
  <c r="Z36" i="3"/>
  <c r="Z43" i="3"/>
  <c r="AB43" i="3"/>
  <c r="AA43" i="3"/>
  <c r="AB49" i="3"/>
  <c r="AA49" i="3"/>
  <c r="Z49" i="3"/>
  <c r="AB3" i="3"/>
  <c r="AA3" i="3"/>
  <c r="Z3" i="3"/>
  <c r="AB50" i="3"/>
  <c r="AA50" i="3"/>
  <c r="Z50" i="3"/>
  <c r="AA5" i="3"/>
  <c r="Z5" i="3"/>
  <c r="AB5" i="3"/>
  <c r="AB11" i="3"/>
  <c r="AA11" i="3"/>
  <c r="Z11" i="3"/>
  <c r="AA17" i="3"/>
  <c r="Z17" i="3"/>
  <c r="AB17" i="3"/>
  <c r="AB24" i="3"/>
  <c r="AA24" i="3"/>
  <c r="Z24" i="3"/>
  <c r="R12" i="3"/>
  <c r="Z18" i="3"/>
  <c r="AB18" i="3"/>
  <c r="AA18" i="3"/>
  <c r="Z31" i="3"/>
  <c r="AB31" i="3"/>
  <c r="AA31" i="3"/>
  <c r="AB37" i="3"/>
  <c r="AA37" i="3"/>
  <c r="Z37" i="3"/>
  <c r="Z44" i="3"/>
  <c r="AB44" i="3"/>
  <c r="AA44" i="3"/>
  <c r="R44" i="3"/>
  <c r="AB57" i="3"/>
  <c r="AA57" i="3"/>
  <c r="Z57" i="3"/>
  <c r="AB63" i="3"/>
  <c r="AA63" i="3"/>
  <c r="Z63" i="3"/>
  <c r="Z6" i="3"/>
  <c r="AA6" i="3"/>
  <c r="AB6" i="3"/>
  <c r="AB12" i="3"/>
  <c r="AA12" i="3"/>
  <c r="Z12" i="3"/>
  <c r="AB25" i="3"/>
  <c r="AA25" i="3"/>
  <c r="Z25" i="3"/>
  <c r="R32" i="3"/>
  <c r="AB38" i="3"/>
  <c r="AA38" i="3"/>
  <c r="Z38" i="3"/>
  <c r="AB51" i="3"/>
  <c r="AA51" i="3"/>
  <c r="Z51" i="3"/>
  <c r="AB58" i="3"/>
  <c r="AA58" i="3"/>
  <c r="Z58" i="3"/>
  <c r="AB15" i="3"/>
  <c r="AA15" i="3"/>
  <c r="Z15" i="3"/>
  <c r="Z19" i="3"/>
  <c r="AB19" i="3"/>
  <c r="AA19" i="3"/>
  <c r="AB32" i="3"/>
  <c r="Z32" i="3"/>
  <c r="AA32" i="3"/>
  <c r="AB45" i="3"/>
  <c r="AA45" i="3"/>
  <c r="Z45" i="3"/>
  <c r="AA52" i="3"/>
  <c r="Z52" i="3"/>
  <c r="AB52" i="3"/>
  <c r="Z55" i="3"/>
  <c r="AB55" i="3"/>
  <c r="AA55" i="3"/>
  <c r="AB61" i="3"/>
  <c r="AA61" i="3"/>
  <c r="Z61" i="3"/>
  <c r="Z7" i="3"/>
  <c r="AB7" i="3"/>
  <c r="AA7" i="3"/>
  <c r="AB13" i="3"/>
  <c r="AA13" i="3"/>
  <c r="Z13" i="3"/>
  <c r="Z20" i="3"/>
  <c r="AB20" i="3"/>
  <c r="AA20" i="3"/>
  <c r="AB26" i="3"/>
  <c r="AA26" i="3"/>
  <c r="Z26" i="3"/>
  <c r="AB39" i="3"/>
  <c r="AA39" i="3"/>
  <c r="Z39" i="3"/>
  <c r="AB59" i="3"/>
  <c r="AA59" i="3"/>
  <c r="Z59" i="3"/>
  <c r="AB33" i="3"/>
  <c r="AA33" i="3"/>
  <c r="Z33" i="3"/>
  <c r="AA40" i="3"/>
  <c r="Z40" i="3"/>
  <c r="AB40" i="3"/>
  <c r="AB46" i="3"/>
  <c r="AA46" i="3"/>
  <c r="Z46" i="3"/>
  <c r="AA53" i="3"/>
  <c r="Z53" i="3"/>
  <c r="AB53" i="3"/>
  <c r="AB8" i="3"/>
  <c r="AA8" i="3"/>
  <c r="Z8" i="3"/>
  <c r="AB14" i="3"/>
  <c r="AA14" i="3"/>
  <c r="Z14" i="3"/>
  <c r="AB21" i="3"/>
  <c r="AA21" i="3"/>
  <c r="Z21" i="3"/>
  <c r="AB27" i="3"/>
  <c r="AA27" i="3"/>
  <c r="Z27" i="3"/>
  <c r="AB60" i="3"/>
  <c r="AA60" i="3"/>
  <c r="Z60" i="3"/>
  <c r="AB34" i="3"/>
  <c r="AA34" i="3"/>
  <c r="Z34" i="3"/>
  <c r="AA41" i="3"/>
  <c r="Z41" i="3"/>
  <c r="AB41" i="3"/>
  <c r="AB47" i="3"/>
  <c r="AA47" i="3"/>
  <c r="Z47" i="3"/>
  <c r="Z54" i="3"/>
  <c r="AA54" i="3"/>
  <c r="AB54" i="3"/>
  <c r="R57" i="3"/>
  <c r="R58" i="3"/>
  <c r="T4" i="3"/>
  <c r="S4" i="3"/>
  <c r="V4" i="3"/>
  <c r="U4" i="3"/>
  <c r="T10" i="3"/>
  <c r="S10" i="3"/>
  <c r="V10" i="3"/>
  <c r="U10" i="3"/>
  <c r="T16" i="3"/>
  <c r="S16" i="3"/>
  <c r="V16" i="3"/>
  <c r="U16" i="3"/>
  <c r="V23" i="3"/>
  <c r="U23" i="3"/>
  <c r="T23" i="3"/>
  <c r="S23" i="3"/>
  <c r="V56" i="3"/>
  <c r="U56" i="3"/>
  <c r="T56" i="3"/>
  <c r="S56" i="3"/>
  <c r="V62" i="3"/>
  <c r="U62" i="3"/>
  <c r="T62" i="3"/>
  <c r="S62" i="3"/>
  <c r="V30" i="3"/>
  <c r="U30" i="3"/>
  <c r="T30" i="3"/>
  <c r="S30" i="3"/>
  <c r="V36" i="3"/>
  <c r="U36" i="3"/>
  <c r="T36" i="3"/>
  <c r="S36" i="3"/>
  <c r="T43" i="3"/>
  <c r="S43" i="3"/>
  <c r="V43" i="3"/>
  <c r="U43" i="3"/>
  <c r="T49" i="3"/>
  <c r="S49" i="3"/>
  <c r="V49" i="3"/>
  <c r="U49" i="3"/>
  <c r="V5" i="3"/>
  <c r="U5" i="3"/>
  <c r="T5" i="3"/>
  <c r="S5" i="3"/>
  <c r="V11" i="3"/>
  <c r="U11" i="3"/>
  <c r="T11" i="3"/>
  <c r="S11" i="3"/>
  <c r="V17" i="3"/>
  <c r="U17" i="3"/>
  <c r="T17" i="3"/>
  <c r="S17" i="3"/>
  <c r="V24" i="3"/>
  <c r="U24" i="3"/>
  <c r="T24" i="3"/>
  <c r="S24" i="3"/>
  <c r="V57" i="3"/>
  <c r="U57" i="3"/>
  <c r="T57" i="3"/>
  <c r="S57" i="3"/>
  <c r="V63" i="3"/>
  <c r="U63" i="3"/>
  <c r="T63" i="3"/>
  <c r="S63" i="3"/>
  <c r="T31" i="3"/>
  <c r="S31" i="3"/>
  <c r="V31" i="3"/>
  <c r="U31" i="3"/>
  <c r="T37" i="3"/>
  <c r="S37" i="3"/>
  <c r="V37" i="3"/>
  <c r="U37" i="3"/>
  <c r="V44" i="3"/>
  <c r="U44" i="3"/>
  <c r="T44" i="3"/>
  <c r="S44" i="3"/>
  <c r="V6" i="3"/>
  <c r="U6" i="3"/>
  <c r="T6" i="3"/>
  <c r="S6" i="3"/>
  <c r="V12" i="3"/>
  <c r="U12" i="3"/>
  <c r="T12" i="3"/>
  <c r="S12" i="3"/>
  <c r="T25" i="3"/>
  <c r="S25" i="3"/>
  <c r="V25" i="3"/>
  <c r="U25" i="3"/>
  <c r="V51" i="3"/>
  <c r="U51" i="3"/>
  <c r="T51" i="3"/>
  <c r="S51" i="3"/>
  <c r="T58" i="3"/>
  <c r="S58" i="3"/>
  <c r="V58" i="3"/>
  <c r="U58" i="3"/>
  <c r="T19" i="3"/>
  <c r="S19" i="3"/>
  <c r="V19" i="3"/>
  <c r="U19" i="3"/>
  <c r="V32" i="3"/>
  <c r="U32" i="3"/>
  <c r="T32" i="3"/>
  <c r="S32" i="3"/>
  <c r="V45" i="3"/>
  <c r="U45" i="3"/>
  <c r="T45" i="3"/>
  <c r="S45" i="3"/>
  <c r="T7" i="3"/>
  <c r="S7" i="3"/>
  <c r="V7" i="3"/>
  <c r="U7" i="3"/>
  <c r="T13" i="3"/>
  <c r="S13" i="3"/>
  <c r="V13" i="3"/>
  <c r="U13" i="3"/>
  <c r="V26" i="3"/>
  <c r="U26" i="3"/>
  <c r="T26" i="3"/>
  <c r="S26" i="3"/>
  <c r="V39" i="3"/>
  <c r="U39" i="3"/>
  <c r="T39" i="3"/>
  <c r="S39" i="3"/>
  <c r="V59" i="3"/>
  <c r="U59" i="3"/>
  <c r="T59" i="3"/>
  <c r="S59" i="3"/>
  <c r="V33" i="3"/>
  <c r="U33" i="3"/>
  <c r="T33" i="3"/>
  <c r="S33" i="3"/>
  <c r="T46" i="3"/>
  <c r="S46" i="3"/>
  <c r="V46" i="3"/>
  <c r="U46" i="3"/>
  <c r="V53" i="3"/>
  <c r="U53" i="3"/>
  <c r="T53" i="3"/>
  <c r="S53" i="3"/>
  <c r="V60" i="3"/>
  <c r="U60" i="3"/>
  <c r="T60" i="3"/>
  <c r="S60" i="3"/>
  <c r="T34" i="3"/>
  <c r="S34" i="3"/>
  <c r="V34" i="3"/>
  <c r="U34" i="3"/>
  <c r="V41" i="3"/>
  <c r="U41" i="3"/>
  <c r="T41" i="3"/>
  <c r="S41" i="3"/>
  <c r="V47" i="3"/>
  <c r="U47" i="3"/>
  <c r="T47" i="3"/>
  <c r="S47" i="3"/>
  <c r="V54" i="3"/>
  <c r="U54" i="3"/>
  <c r="T54" i="3"/>
  <c r="S54" i="3"/>
  <c r="V8" i="3"/>
  <c r="U8" i="3"/>
  <c r="T8" i="3"/>
  <c r="S8" i="3"/>
  <c r="V14" i="3"/>
  <c r="U14" i="3"/>
  <c r="T14" i="3"/>
  <c r="S14" i="3"/>
  <c r="V21" i="3"/>
  <c r="U21" i="3"/>
  <c r="T21" i="3"/>
  <c r="S21" i="3"/>
  <c r="V27" i="3"/>
  <c r="U27" i="3"/>
  <c r="T27" i="3"/>
  <c r="S27" i="3"/>
  <c r="V3" i="3"/>
  <c r="U3" i="3"/>
  <c r="T3" i="3"/>
  <c r="S3" i="3"/>
  <c r="V9" i="3"/>
  <c r="U9" i="3"/>
  <c r="T9" i="3"/>
  <c r="S9" i="3"/>
  <c r="V15" i="3"/>
  <c r="U15" i="3"/>
  <c r="T15" i="3"/>
  <c r="S15" i="3"/>
  <c r="T22" i="3"/>
  <c r="S22" i="3"/>
  <c r="V22" i="3"/>
  <c r="U22" i="3"/>
  <c r="T28" i="3"/>
  <c r="S28" i="3"/>
  <c r="V28" i="3"/>
  <c r="U28" i="3"/>
  <c r="T61" i="3"/>
  <c r="S61" i="3"/>
  <c r="V61" i="3"/>
  <c r="U61" i="3"/>
  <c r="V35" i="3"/>
  <c r="U35" i="3"/>
  <c r="T35" i="3"/>
  <c r="S35" i="3"/>
  <c r="V42" i="3"/>
  <c r="U42" i="3"/>
  <c r="T42" i="3"/>
  <c r="S42" i="3"/>
  <c r="V48" i="3"/>
  <c r="U48" i="3"/>
  <c r="T48" i="3"/>
  <c r="S48" i="3"/>
  <c r="A20" i="3"/>
  <c r="R20" i="3" s="1"/>
  <c r="A40" i="3"/>
  <c r="R40" i="3" s="1"/>
  <c r="A55" i="3"/>
  <c r="R55" i="3" s="1"/>
  <c r="A29" i="3"/>
  <c r="R29" i="3" s="1"/>
  <c r="A2" i="3"/>
  <c r="R2" i="3" s="1"/>
  <c r="A18" i="3"/>
  <c r="R18" i="3" s="1"/>
  <c r="A38" i="3"/>
  <c r="R38" i="3" s="1"/>
  <c r="A50" i="3"/>
  <c r="R50" i="3" s="1"/>
  <c r="A52" i="3"/>
  <c r="R52" i="3" s="1"/>
  <c r="T52" i="3" l="1"/>
  <c r="S52" i="3"/>
  <c r="V52" i="3"/>
  <c r="U52" i="3"/>
  <c r="V50" i="3"/>
  <c r="U50" i="3"/>
  <c r="T50" i="3"/>
  <c r="S50" i="3"/>
  <c r="V38" i="3"/>
  <c r="U38" i="3"/>
  <c r="T38" i="3"/>
  <c r="S38" i="3"/>
  <c r="V18" i="3"/>
  <c r="U18" i="3"/>
  <c r="T18" i="3"/>
  <c r="S18" i="3"/>
  <c r="V2" i="3"/>
  <c r="U2" i="3"/>
  <c r="T2" i="3"/>
  <c r="S2" i="3"/>
  <c r="V29" i="3"/>
  <c r="U29" i="3"/>
  <c r="T29" i="3"/>
  <c r="S29" i="3"/>
  <c r="T55" i="3"/>
  <c r="S55" i="3"/>
  <c r="V55" i="3"/>
  <c r="U55" i="3"/>
  <c r="T40" i="3"/>
  <c r="S40" i="3"/>
  <c r="V40" i="3"/>
  <c r="U40" i="3"/>
  <c r="V20" i="3"/>
  <c r="U20" i="3"/>
  <c r="T20" i="3"/>
  <c r="S20" i="3"/>
</calcChain>
</file>

<file path=xl/sharedStrings.xml><?xml version="1.0" encoding="utf-8"?>
<sst xmlns="http://schemas.openxmlformats.org/spreadsheetml/2006/main" count="228" uniqueCount="34">
  <si>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</si>
  <si>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</si>
  <si>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</si>
  <si>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</si>
  <si>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</si>
  <si>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</si>
  <si>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</si>
  <si>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</si>
  <si>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CF</t>
  </si>
  <si>
    <t>Por Comprobante</t>
  </si>
  <si>
    <t>Global</t>
  </si>
  <si>
    <t>Tipo</t>
  </si>
  <si>
    <t>M</t>
  </si>
  <si>
    <t>RI</t>
  </si>
  <si>
    <t>Periodo AFIP</t>
  </si>
  <si>
    <t>Raiz</t>
  </si>
  <si>
    <t>CLAVE</t>
  </si>
  <si>
    <t>Anterior</t>
  </si>
  <si>
    <t>Posterior</t>
  </si>
  <si>
    <t>LIV CBTE</t>
  </si>
  <si>
    <t>LIV ALIC</t>
  </si>
  <si>
    <t>LIC CBTE</t>
  </si>
  <si>
    <t>LIC ALIC</t>
  </si>
  <si>
    <t>Control LIV</t>
  </si>
  <si>
    <t>Control LIC</t>
  </si>
  <si>
    <t>Control contraseña</t>
  </si>
  <si>
    <t>30-00000000-0</t>
  </si>
  <si>
    <t>AAAAMM</t>
  </si>
  <si>
    <t>Ubicación</t>
  </si>
  <si>
    <t>CSV</t>
  </si>
  <si>
    <t>NG/E</t>
  </si>
  <si>
    <t>si</t>
  </si>
  <si>
    <t>Raiz TXT</t>
  </si>
  <si>
    <t>Ubicación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</si>
</sst>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-y-Carga-COMVEN-LID\Control%20TXT.xlsx" TargetMode="External"/><Relationship Id="rId1" Type="http://schemas.openxmlformats.org/officeDocument/2006/relationships/externalLinkPath" Target="Control%20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LIV</v>
          </cell>
          <cell r="C1" t="str">
            <v>LIC</v>
          </cell>
          <cell r="D1" t="str">
            <v>Error login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  <row r="94">
          <cell r="B94"/>
          <cell r="C94"/>
        </row>
        <row r="95">
          <cell r="B95"/>
          <cell r="C95"/>
        </row>
        <row r="96">
          <cell r="B96"/>
          <cell r="C96"/>
        </row>
        <row r="97">
          <cell r="B97"/>
          <cell r="C97"/>
        </row>
        <row r="98">
          <cell r="B98"/>
          <cell r="C98"/>
        </row>
        <row r="99">
          <cell r="B99"/>
          <cell r="C99"/>
        </row>
        <row r="100">
          <cell r="B100"/>
          <cell r="C100"/>
        </row>
        <row r="101">
          <cell r="B101"/>
          <cell r="C101"/>
        </row>
        <row r="102">
          <cell r="B102"/>
          <cell r="C102"/>
        </row>
        <row r="103">
          <cell r="B103"/>
          <cell r="C103"/>
        </row>
        <row r="104">
          <cell r="B104"/>
          <cell r="C104"/>
        </row>
        <row r="105">
          <cell r="B105"/>
          <cell r="C105"/>
        </row>
        <row r="106">
          <cell r="B106"/>
          <cell r="C106"/>
        </row>
        <row r="107">
          <cell r="B107"/>
          <cell r="C107"/>
        </row>
        <row r="108">
          <cell r="B108"/>
          <cell r="C108"/>
        </row>
        <row r="109">
          <cell r="B109"/>
          <cell r="C109"/>
        </row>
        <row r="110">
          <cell r="B110"/>
          <cell r="C110"/>
        </row>
        <row r="111">
          <cell r="B111"/>
          <cell r="C11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04AE-FC2A-4C65-BCBC-63B3810A467E}">
  <dimension ref="A1:AB63"/>
  <sheetViews>
    <sheetView tabSelected="1" topLeftCell="E1" workbookViewId="0">
      <pane ySplit="1" topLeftCell="A2" activePane="bottomLeft" state="frozen"/>
      <selection pane="bottomLeft" activeCell="N1" sqref="N1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4.140625" customWidth="1"/>
    <col min="6" max="6" width="18.85546875" bestFit="1" customWidth="1"/>
    <col min="7" max="7" width="17" customWidth="1"/>
    <col min="8" max="8" width="7.28515625" customWidth="1"/>
    <col min="9" max="9" width="7.140625" bestFit="1" customWidth="1"/>
    <col min="10" max="10" width="7.140625" customWidth="1"/>
    <col min="11" max="14" width="13.85546875" customWidth="1"/>
    <col min="15" max="15" width="14.7109375" bestFit="1" customWidth="1"/>
    <col min="16" max="16" width="10.85546875" bestFit="1" customWidth="1"/>
    <col min="17" max="18" width="10.85546875" customWidth="1"/>
    <col min="19" max="22" width="16.5703125" customWidth="1"/>
    <col min="23" max="23" width="11.85546875" bestFit="1" customWidth="1"/>
    <col min="26" max="27" width="10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8</v>
      </c>
      <c r="H1" s="1" t="s">
        <v>30</v>
      </c>
      <c r="I1" s="1" t="s">
        <v>11</v>
      </c>
      <c r="J1" s="1" t="s">
        <v>5</v>
      </c>
      <c r="K1" s="1" t="s">
        <v>15</v>
      </c>
      <c r="L1" s="1" t="s">
        <v>28</v>
      </c>
      <c r="M1" s="1" t="s">
        <v>32</v>
      </c>
      <c r="N1" s="1" t="s">
        <v>33</v>
      </c>
      <c r="O1" s="1" t="s">
        <v>14</v>
      </c>
      <c r="P1" s="1" t="s">
        <v>7</v>
      </c>
      <c r="Q1" s="1" t="s">
        <v>27</v>
      </c>
      <c r="R1" s="1" t="s">
        <v>29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6</v>
      </c>
      <c r="X1" s="1" t="s">
        <v>17</v>
      </c>
      <c r="Y1" s="1" t="s">
        <v>18</v>
      </c>
      <c r="Z1" s="1" t="s">
        <v>23</v>
      </c>
      <c r="AA1" s="1" t="s">
        <v>24</v>
      </c>
      <c r="AB1" s="1" t="s">
        <v>25</v>
      </c>
    </row>
    <row r="2" spans="1:28" x14ac:dyDescent="0.25">
      <c r="A2" s="4" t="str">
        <f t="shared" ref="A2:A33" si="0">RIGHT(D2,1)</f>
        <v>0</v>
      </c>
      <c r="B2" t="str">
        <f>"Nombre de cliente "&amp;(ROW()-1)</f>
        <v>Nombre de cliente 1</v>
      </c>
      <c r="C2">
        <v>20000000000</v>
      </c>
      <c r="D2" t="str">
        <f>TEXT(C2,"00-00000000-0")</f>
        <v>20-00000000-0</v>
      </c>
      <c r="E2" t="str">
        <f>"Clave "&amp;(ROW()-1)</f>
        <v>Clave 1</v>
      </c>
      <c r="F2" s="3">
        <v>45017</v>
      </c>
      <c r="G2" s="3" t="s">
        <v>9</v>
      </c>
      <c r="H2" s="3" t="s">
        <v>31</v>
      </c>
      <c r="I2" t="s">
        <v>13</v>
      </c>
      <c r="K2" t="str">
        <f>"F:\Libros Compras y Ventas\"&amp;YEAR(F2)&amp;"\"&amp;Q2&amp;"\TXT"</f>
        <v>F:\Libros Compras y Ventas\2023\202304\TXT</v>
      </c>
      <c r="L2" s="4" t="str">
        <f>CONCATENATE(K2,"\",B2,"\","COMVEN LID","\",YEAR(F2),"\",TEXT(MONTH(F2),"00"),"\")</f>
        <v>F:\Libros Compras y Ventas\2023\202304\TXT\Nombre de cliente 1\COMVEN LID\2023\04\</v>
      </c>
      <c r="M2" t="str">
        <f>"F:\Libros Compras y Ventas\"&amp;YEAR(F2)&amp;"\"&amp;Q2&amp;"\TXT"</f>
        <v>F:\Libros Compras y Ventas\2023\202304\TXT</v>
      </c>
      <c r="N2" s="4" t="str">
        <f>CONCATENATE(M2,"\",B2,"\","COMVEN LID","\",YEAR(F2),"\",TEXT(MONTH(F2),"00"),"\")</f>
        <v>F:\Libros Compras y Ventas\2023\202304\TXT\Nombre de cliente 1\COMVEN LID\2023\04\</v>
      </c>
      <c r="O2" s="4" t="str">
        <f>TEXT(MONTH(F2),"00")&amp;"/"&amp;YEAR(F2)</f>
        <v>04/2023</v>
      </c>
      <c r="P2" s="2" t="str">
        <f>PROPER(TEXT(F2,"mmmm"))&amp;" "&amp;YEAR(F2)</f>
        <v>Abril 2023</v>
      </c>
      <c r="Q2" s="2" t="str">
        <f>YEAR(F2)&amp;TEXT(MONTH(F2),"00")</f>
        <v>202304</v>
      </c>
      <c r="R2" s="2" t="str">
        <f>CONCATENATE(TEXT(A2,"0"),"  - ",Q2," - ",SUBSTITUTE(D2,"-","")," - ",B2)</f>
        <v>0  - 202304 - 20000000000 - Nombre de cliente 1</v>
      </c>
      <c r="S2" s="2" t="str">
        <f>CONCATENATE(A2," - ",SUBSTITUTE(D2,"-","")," - ","LIV - ",Q2," - ",B2," SOS.txt")</f>
        <v>0 - 20000000000 - LIV - 202304 - Nombre de cliente 1 SOS.txt</v>
      </c>
      <c r="T2" s="2" t="str">
        <f>CONCATENATE(A2," - ",SUBSTITUTE(D2,"-","")," - ","LIV - ",Q2," - ",B2," Alicuota SOS.txt")</f>
        <v>0 - 20000000000 - LIV - 202304 - Nombre de cliente 1 Alicuota SOS.txt</v>
      </c>
      <c r="U2" s="2" t="str">
        <f>CONCATENATE(A2," - ",SUBSTITUTE(D2,"-","")," - ","LIC - ",Q2," - ",B2," SOS.txt")</f>
        <v>0 - 20000000000 - LIC - 202304 - Nombre de cliente 1 SOS.txt</v>
      </c>
      <c r="V2" s="2" t="str">
        <f>CONCATENATE(A2," - ",SUBSTITUTE(D2,"-","")," - ","LIC - ",Q2," - ",B2," Alicuota SOS.txt")</f>
        <v>0 - 20000000000 - LIC - 202304 - Nombre de cliente 1 Alicuota SOS.txt</v>
      </c>
      <c r="W2" s="4">
        <f>ROW(A2)</f>
        <v>2</v>
      </c>
      <c r="X2" s="4">
        <f>IF(C2=C1,1,0)</f>
        <v>0</v>
      </c>
      <c r="Y2" s="4">
        <f>IF(C2=C3,1,0)</f>
        <v>1</v>
      </c>
      <c r="Z2" s="5" t="str">
        <f>IFERROR(VLOOKUP(TEXT(W2,"0"),[1]Control!$A:$E,2,0),"")</f>
        <v/>
      </c>
      <c r="AA2" s="5" t="str">
        <f>IFERROR(VLOOKUP(TEXT(W2,"0"),[1]Control!$A:$E,3,0),"")</f>
        <v/>
      </c>
      <c r="AB2" s="4" t="str">
        <f>IFERROR(VLOOKUP(TEXT(W2,"0"),[1]Control!$A:$E,4,0),"")</f>
        <v/>
      </c>
    </row>
    <row r="3" spans="1:28" x14ac:dyDescent="0.25">
      <c r="A3" s="4" t="str">
        <f t="shared" si="0"/>
        <v>0</v>
      </c>
      <c r="B3" t="str">
        <f t="shared" ref="B3:B63" si="1">"Nombre de cliente "&amp;(ROW()-1)</f>
        <v>Nombre de cliente 2</v>
      </c>
      <c r="C3">
        <v>20000000000</v>
      </c>
      <c r="D3" t="str">
        <f>TEXT(C3,"00-00000000-0")</f>
        <v>20-00000000-0</v>
      </c>
      <c r="E3" t="str">
        <f t="shared" ref="E3:E63" si="2">"Clave "&amp;(ROW()-1)</f>
        <v>Clave 2</v>
      </c>
      <c r="F3" s="3">
        <v>45017</v>
      </c>
      <c r="G3" s="3" t="s">
        <v>10</v>
      </c>
      <c r="H3" s="3" t="s">
        <v>31</v>
      </c>
      <c r="I3" t="s">
        <v>13</v>
      </c>
      <c r="K3" t="str">
        <f>"F:\Libros Compras y Ventas\"&amp;YEAR(F3)&amp;"\"&amp;Q3&amp;"\TXT"</f>
        <v>F:\Libros Compras y Ventas\2023\202304\TXT</v>
      </c>
      <c r="L3" s="4" t="str">
        <f>CONCATENATE(K3,"\",B3,"\","COMVEN LID","\",YEAR(F3),"\",TEXT(MONTH(F3),"00"),"\")</f>
        <v>F:\Libros Compras y Ventas\2023\202304\TXT\Nombre de cliente 2\COMVEN LID\2023\04\</v>
      </c>
      <c r="M3" t="str">
        <f t="shared" ref="M3:M63" si="3">"F:\Libros Compras y Ventas\"&amp;YEAR(F3)&amp;"\"&amp;Q3&amp;"\TXT"</f>
        <v>F:\Libros Compras y Ventas\2023\202304\TXT</v>
      </c>
      <c r="N3" s="4" t="str">
        <f t="shared" ref="N3:N63" si="4">CONCATENATE(M3,"\",B3,"\","COMVEN LID","\",YEAR(F3),"\",TEXT(MONTH(F3),"00"),"\")</f>
        <v>F:\Libros Compras y Ventas\2023\202304\TXT\Nombre de cliente 2\COMVEN LID\2023\04\</v>
      </c>
      <c r="O3" s="4" t="str">
        <f>TEXT(MONTH(F3),"00")&amp;"/"&amp;YEAR(F3)</f>
        <v>04/2023</v>
      </c>
      <c r="P3" s="2" t="str">
        <f>PROPER(TEXT(F3,"mmmm"))&amp;" "&amp;YEAR(F3)</f>
        <v>Abril 2023</v>
      </c>
      <c r="Q3" s="2" t="str">
        <f>YEAR(F3)&amp;TEXT(MONTH(F3),"00")</f>
        <v>202304</v>
      </c>
      <c r="R3" s="2" t="str">
        <f>CONCATENATE(TEXT(A3,"0"),"  - ",Q3," - ",SUBSTITUTE(D3,"-","")," - ",B3)</f>
        <v>0  - 202304 - 20000000000 - Nombre de cliente 2</v>
      </c>
      <c r="S3" s="2" t="str">
        <f>CONCATENATE(A3," - ",SUBSTITUTE(D3,"-","")," - ","LIV - ",Q3," - ",B3," SOS.txt")</f>
        <v>0 - 20000000000 - LIV - 202304 - Nombre de cliente 2 SOS.txt</v>
      </c>
      <c r="T3" s="2" t="str">
        <f>CONCATENATE(A3," - ",SUBSTITUTE(D3,"-","")," - ","LIV - ",Q3," - ",B3," Alicuota SOS.txt")</f>
        <v>0 - 20000000000 - LIV - 202304 - Nombre de cliente 2 Alicuota SOS.txt</v>
      </c>
      <c r="U3" s="2" t="str">
        <f>CONCATENATE(A3," - ",SUBSTITUTE(D3,"-","")," - ","LIC - ",Q3," - ",B3," SOS.txt")</f>
        <v>0 - 20000000000 - LIC - 202304 - Nombre de cliente 2 SOS.txt</v>
      </c>
      <c r="V3" s="2" t="str">
        <f>CONCATENATE(A3," - ",SUBSTITUTE(D3,"-","")," - ","LIC - ",Q3," - ",B3," Alicuota SOS.txt")</f>
        <v>0 - 20000000000 - LIC - 202304 - Nombre de cliente 2 Alicuota SOS.txt</v>
      </c>
      <c r="W3" s="4">
        <f>ROW(A3)</f>
        <v>3</v>
      </c>
      <c r="X3" s="4">
        <f>IF(C3=C2,1,0)</f>
        <v>1</v>
      </c>
      <c r="Y3" s="4">
        <f>IF(C3=C4,1,0)</f>
        <v>1</v>
      </c>
      <c r="Z3" s="5" t="str">
        <f>IFERROR(VLOOKUP(TEXT(W3,"0"),[1]Control!$A:$E,2,0),"")</f>
        <v/>
      </c>
      <c r="AA3" s="5" t="str">
        <f>IFERROR(VLOOKUP(TEXT(W3,"0"),[1]Control!$A:$E,3,0),"")</f>
        <v/>
      </c>
      <c r="AB3" s="4" t="str">
        <f>IFERROR(VLOOKUP(TEXT(W3,"0"),[1]Control!$A:$E,4,0),"")</f>
        <v/>
      </c>
    </row>
    <row r="4" spans="1:28" x14ac:dyDescent="0.25">
      <c r="A4" s="4" t="str">
        <f t="shared" si="0"/>
        <v>0</v>
      </c>
      <c r="B4" t="str">
        <f t="shared" si="1"/>
        <v>Nombre de cliente 3</v>
      </c>
      <c r="C4">
        <v>20000000000</v>
      </c>
      <c r="D4" t="str">
        <f>TEXT(C4,"00-00000000-0")</f>
        <v>20-00000000-0</v>
      </c>
      <c r="E4" t="str">
        <f t="shared" si="2"/>
        <v>Clave 3</v>
      </c>
      <c r="F4" s="3">
        <v>45017</v>
      </c>
      <c r="G4" s="3" t="s">
        <v>10</v>
      </c>
      <c r="H4" s="3" t="s">
        <v>31</v>
      </c>
      <c r="I4" t="s">
        <v>13</v>
      </c>
      <c r="K4" t="str">
        <f>"F:\Libros Compras y Ventas\"&amp;YEAR(F4)&amp;"\"&amp;Q4&amp;"\TXT"</f>
        <v>F:\Libros Compras y Ventas\2023\202304\TXT</v>
      </c>
      <c r="L4" s="4" t="str">
        <f>CONCATENATE(K4,"\",B4,"\","COMVEN LID","\",YEAR(F4),"\",TEXT(MONTH(F4),"00"),"\")</f>
        <v>F:\Libros Compras y Ventas\2023\202304\TXT\Nombre de cliente 3\COMVEN LID\2023\04\</v>
      </c>
      <c r="M4" t="str">
        <f t="shared" si="3"/>
        <v>F:\Libros Compras y Ventas\2023\202304\TXT</v>
      </c>
      <c r="N4" s="4" t="str">
        <f t="shared" si="4"/>
        <v>F:\Libros Compras y Ventas\2023\202304\TXT\Nombre de cliente 3\COMVEN LID\2023\04\</v>
      </c>
      <c r="O4" s="4" t="str">
        <f>TEXT(MONTH(F4),"00")&amp;"/"&amp;YEAR(F4)</f>
        <v>04/2023</v>
      </c>
      <c r="P4" s="2" t="str">
        <f>PROPER(TEXT(F4,"mmmm"))&amp;" "&amp;YEAR(F4)</f>
        <v>Abril 2023</v>
      </c>
      <c r="Q4" s="2" t="str">
        <f>YEAR(F4)&amp;TEXT(MONTH(F4),"00")</f>
        <v>202304</v>
      </c>
      <c r="R4" s="2" t="str">
        <f>CONCATENATE(TEXT(A4,"0"),"  - ",Q4," - ",SUBSTITUTE(D4,"-","")," - ",B4)</f>
        <v>0  - 202304 - 20000000000 - Nombre de cliente 3</v>
      </c>
      <c r="S4" s="2" t="str">
        <f>CONCATENATE(A4," - ",SUBSTITUTE(D4,"-","")," - ","LIV - ",Q4," - ",B4," SOS.txt")</f>
        <v>0 - 20000000000 - LIV - 202304 - Nombre de cliente 3 SOS.txt</v>
      </c>
      <c r="T4" s="2" t="str">
        <f>CONCATENATE(A4," - ",SUBSTITUTE(D4,"-","")," - ","LIV - ",Q4," - ",B4," Alicuota SOS.txt")</f>
        <v>0 - 20000000000 - LIV - 202304 - Nombre de cliente 3 Alicuota SOS.txt</v>
      </c>
      <c r="U4" s="2" t="str">
        <f>CONCATENATE(A4," - ",SUBSTITUTE(D4,"-","")," - ","LIC - ",Q4," - ",B4," SOS.txt")</f>
        <v>0 - 20000000000 - LIC - 202304 - Nombre de cliente 3 SOS.txt</v>
      </c>
      <c r="V4" s="2" t="str">
        <f>CONCATENATE(A4," - ",SUBSTITUTE(D4,"-","")," - ","LIC - ",Q4," - ",B4," Alicuota SOS.txt")</f>
        <v>0 - 20000000000 - LIC - 202304 - Nombre de cliente 3 Alicuota SOS.txt</v>
      </c>
      <c r="W4" s="4">
        <f>ROW(A4)</f>
        <v>4</v>
      </c>
      <c r="X4" s="4">
        <f>IF(C4=C3,1,0)</f>
        <v>1</v>
      </c>
      <c r="Y4" s="4">
        <f>IF(C4=C5,1,0)</f>
        <v>1</v>
      </c>
      <c r="Z4" s="5" t="str">
        <f>IFERROR(VLOOKUP(TEXT(W4,"0"),[1]Control!$A:$E,2,0),"")</f>
        <v/>
      </c>
      <c r="AA4" s="5" t="str">
        <f>IFERROR(VLOOKUP(TEXT(W4,"0"),[1]Control!$A:$E,3,0),"")</f>
        <v/>
      </c>
      <c r="AB4" s="4" t="str">
        <f>IFERROR(VLOOKUP(TEXT(W4,"0"),[1]Control!$A:$E,4,0),"")</f>
        <v/>
      </c>
    </row>
    <row r="5" spans="1:28" x14ac:dyDescent="0.25">
      <c r="A5" s="4" t="str">
        <f t="shared" si="0"/>
        <v>0</v>
      </c>
      <c r="B5" t="str">
        <f t="shared" si="1"/>
        <v>Nombre de cliente 4</v>
      </c>
      <c r="C5">
        <v>20000000000</v>
      </c>
      <c r="D5" t="s">
        <v>26</v>
      </c>
      <c r="E5" t="str">
        <f t="shared" si="2"/>
        <v>Clave 4</v>
      </c>
      <c r="F5" s="3">
        <v>45017</v>
      </c>
      <c r="G5" s="3" t="s">
        <v>9</v>
      </c>
      <c r="H5" s="3" t="s">
        <v>31</v>
      </c>
      <c r="I5" t="s">
        <v>13</v>
      </c>
      <c r="K5" t="str">
        <f>"F:\Libros Compras y Ventas\"&amp;YEAR(F5)&amp;"\"&amp;Q5&amp;"\TXT"</f>
        <v>F:\Libros Compras y Ventas\2023\202304\TXT</v>
      </c>
      <c r="L5" s="4" t="str">
        <f>CONCATENATE(K5,"\",B5,"\","COMVEN LID","\",YEAR(F5),"\",TEXT(MONTH(F5),"00"),"\")</f>
        <v>F:\Libros Compras y Ventas\2023\202304\TXT\Nombre de cliente 4\COMVEN LID\2023\04\</v>
      </c>
      <c r="M5" t="str">
        <f t="shared" si="3"/>
        <v>F:\Libros Compras y Ventas\2023\202304\TXT</v>
      </c>
      <c r="N5" s="4" t="str">
        <f t="shared" si="4"/>
        <v>F:\Libros Compras y Ventas\2023\202304\TXT\Nombre de cliente 4\COMVEN LID\2023\04\</v>
      </c>
      <c r="O5" s="4" t="str">
        <f>TEXT(MONTH(F5),"00")&amp;"/"&amp;YEAR(F5)</f>
        <v>04/2023</v>
      </c>
      <c r="P5" s="2" t="str">
        <f>PROPER(TEXT(F5,"mmmm"))&amp;" "&amp;YEAR(F5)</f>
        <v>Abril 2023</v>
      </c>
      <c r="Q5" s="2" t="str">
        <f>YEAR(F5)&amp;TEXT(MONTH(F5),"00")</f>
        <v>202304</v>
      </c>
      <c r="R5" s="2" t="str">
        <f>CONCATENATE(TEXT(A5,"0"),"  - ",Q5," - ",SUBSTITUTE(D5,"-","")," - ",B5)</f>
        <v>0  - 202304 - 30000000000 - Nombre de cliente 4</v>
      </c>
      <c r="S5" s="2" t="str">
        <f>CONCATENATE(A5," - ",SUBSTITUTE(D5,"-","")," - ","LIV - ",Q5," - ",B5," SOS.txt")</f>
        <v>0 - 30000000000 - LIV - 202304 - Nombre de cliente 4 SOS.txt</v>
      </c>
      <c r="T5" s="2" t="str">
        <f>CONCATENATE(A5," - ",SUBSTITUTE(D5,"-","")," - ","LIV - ",Q5," - ",B5," Alicuota SOS.txt")</f>
        <v>0 - 30000000000 - LIV - 202304 - Nombre de cliente 4 Alicuota SOS.txt</v>
      </c>
      <c r="U5" s="2" t="str">
        <f>CONCATENATE(A5," - ",SUBSTITUTE(D5,"-","")," - ","LIC - ",Q5," - ",B5," SOS.txt")</f>
        <v>0 - 30000000000 - LIC - 202304 - Nombre de cliente 4 SOS.txt</v>
      </c>
      <c r="V5" s="2" t="str">
        <f>CONCATENATE(A5," - ",SUBSTITUTE(D5,"-","")," - ","LIC - ",Q5," - ",B5," Alicuota SOS.txt")</f>
        <v>0 - 30000000000 - LIC - 202304 - Nombre de cliente 4 Alicuota SOS.txt</v>
      </c>
      <c r="W5" s="4">
        <f>ROW(A5)</f>
        <v>5</v>
      </c>
      <c r="X5" s="4">
        <f>IF(C5=C4,1,0)</f>
        <v>1</v>
      </c>
      <c r="Y5" s="4">
        <f>IF(C5=C6,1,0)</f>
        <v>1</v>
      </c>
      <c r="Z5" s="5" t="str">
        <f>IFERROR(VLOOKUP(TEXT(W5,"0"),[1]Control!$A:$E,2,0),"")</f>
        <v/>
      </c>
      <c r="AA5" s="5" t="str">
        <f>IFERROR(VLOOKUP(TEXT(W5,"0"),[1]Control!$A:$E,3,0),"")</f>
        <v/>
      </c>
      <c r="AB5" s="4" t="str">
        <f>IFERROR(VLOOKUP(TEXT(W5,"0"),[1]Control!$A:$E,4,0),"")</f>
        <v/>
      </c>
    </row>
    <row r="6" spans="1:28" x14ac:dyDescent="0.25">
      <c r="A6" s="4" t="str">
        <f t="shared" si="0"/>
        <v>0</v>
      </c>
      <c r="B6" t="str">
        <f t="shared" si="1"/>
        <v>Nombre de cliente 5</v>
      </c>
      <c r="C6">
        <v>20000000000</v>
      </c>
      <c r="D6" t="s">
        <v>26</v>
      </c>
      <c r="E6" t="str">
        <f t="shared" si="2"/>
        <v>Clave 5</v>
      </c>
      <c r="F6" s="3">
        <v>45017</v>
      </c>
      <c r="G6" s="3" t="s">
        <v>9</v>
      </c>
      <c r="H6" s="3"/>
      <c r="I6" t="s">
        <v>13</v>
      </c>
      <c r="K6" t="str">
        <f>"F:\Libros Compras y Ventas\"&amp;YEAR(F6)&amp;"\"&amp;Q6&amp;"\TXT"</f>
        <v>F:\Libros Compras y Ventas\2023\202304\TXT</v>
      </c>
      <c r="L6" s="4" t="str">
        <f>CONCATENATE(K6,"\",B6,"\","COMVEN LID","\",YEAR(F6),"\",TEXT(MONTH(F6),"00"),"\")</f>
        <v>F:\Libros Compras y Ventas\2023\202304\TXT\Nombre de cliente 5\COMVEN LID\2023\04\</v>
      </c>
      <c r="M6" t="str">
        <f t="shared" si="3"/>
        <v>F:\Libros Compras y Ventas\2023\202304\TXT</v>
      </c>
      <c r="N6" s="4" t="str">
        <f t="shared" si="4"/>
        <v>F:\Libros Compras y Ventas\2023\202304\TXT\Nombre de cliente 5\COMVEN LID\2023\04\</v>
      </c>
      <c r="O6" s="4" t="str">
        <f>TEXT(MONTH(F6),"00")&amp;"/"&amp;YEAR(F6)</f>
        <v>04/2023</v>
      </c>
      <c r="P6" s="2" t="str">
        <f>PROPER(TEXT(F6,"mmmm"))&amp;" "&amp;YEAR(F6)</f>
        <v>Abril 2023</v>
      </c>
      <c r="Q6" s="2" t="str">
        <f>YEAR(F6)&amp;TEXT(MONTH(F6),"00")</f>
        <v>202304</v>
      </c>
      <c r="R6" s="2" t="str">
        <f>CONCATENATE(TEXT(A6,"0"),"  - ",Q6," - ",SUBSTITUTE(D6,"-","")," - ",B6)</f>
        <v>0  - 202304 - 30000000000 - Nombre de cliente 5</v>
      </c>
      <c r="S6" s="2" t="str">
        <f>CONCATENATE(A6," - ",SUBSTITUTE(D6,"-","")," - ","LIV - ",Q6," - ",B6," SOS.txt")</f>
        <v>0 - 30000000000 - LIV - 202304 - Nombre de cliente 5 SOS.txt</v>
      </c>
      <c r="T6" s="2" t="str">
        <f>CONCATENATE(A6," - ",SUBSTITUTE(D6,"-","")," - ","LIV - ",Q6," - ",B6," Alicuota SOS.txt")</f>
        <v>0 - 30000000000 - LIV - 202304 - Nombre de cliente 5 Alicuota SOS.txt</v>
      </c>
      <c r="U6" s="2" t="str">
        <f>CONCATENATE(A6," - ",SUBSTITUTE(D6,"-","")," - ","LIC - ",Q6," - ",B6," SOS.txt")</f>
        <v>0 - 30000000000 - LIC - 202304 - Nombre de cliente 5 SOS.txt</v>
      </c>
      <c r="V6" s="2" t="str">
        <f>CONCATENATE(A6," - ",SUBSTITUTE(D6,"-","")," - ","LIC - ",Q6," - ",B6," Alicuota SOS.txt")</f>
        <v>0 - 30000000000 - LIC - 202304 - Nombre de cliente 5 Alicuota SOS.txt</v>
      </c>
      <c r="W6" s="4">
        <f>ROW(A6)</f>
        <v>6</v>
      </c>
      <c r="X6" s="4">
        <f>IF(C6=C5,1,0)</f>
        <v>1</v>
      </c>
      <c r="Y6" s="4">
        <f>IF(C6=C7,1,0)</f>
        <v>1</v>
      </c>
      <c r="Z6" s="5" t="str">
        <f>IFERROR(VLOOKUP(TEXT(W6,"0"),[1]Control!$A:$E,2,0),"")</f>
        <v/>
      </c>
      <c r="AA6" s="5" t="str">
        <f>IFERROR(VLOOKUP(TEXT(W6,"0"),[1]Control!$A:$E,3,0),"")</f>
        <v/>
      </c>
      <c r="AB6" s="4" t="str">
        <f>IFERROR(VLOOKUP(TEXT(W6,"0"),[1]Control!$A:$E,4,0),"")</f>
        <v/>
      </c>
    </row>
    <row r="7" spans="1:28" x14ac:dyDescent="0.25">
      <c r="A7" s="4" t="str">
        <f t="shared" si="0"/>
        <v>0</v>
      </c>
      <c r="B7" t="str">
        <f t="shared" si="1"/>
        <v>Nombre de cliente 6</v>
      </c>
      <c r="C7">
        <v>20000000000</v>
      </c>
      <c r="D7" t="s">
        <v>26</v>
      </c>
      <c r="E7" t="str">
        <f t="shared" si="2"/>
        <v>Clave 6</v>
      </c>
      <c r="F7" s="3">
        <v>44986</v>
      </c>
      <c r="G7" s="3" t="s">
        <v>9</v>
      </c>
      <c r="H7" s="3"/>
      <c r="I7" t="s">
        <v>12</v>
      </c>
      <c r="K7" t="str">
        <f>"F:\Libros Compras y Ventas\"&amp;YEAR(F7)&amp;"\"&amp;Q7&amp;"\TXT"</f>
        <v>F:\Libros Compras y Ventas\2023\202303\TXT</v>
      </c>
      <c r="L7" s="4" t="str">
        <f>CONCATENATE(K7,"\",B7,"\","COMVEN LID","\",YEAR(F7),"\",TEXT(MONTH(F7),"00"),"\")</f>
        <v>F:\Libros Compras y Ventas\2023\202303\TXT\Nombre de cliente 6\COMVEN LID\2023\03\</v>
      </c>
      <c r="M7" t="str">
        <f t="shared" si="3"/>
        <v>F:\Libros Compras y Ventas\2023\202303\TXT</v>
      </c>
      <c r="N7" s="4" t="str">
        <f t="shared" si="4"/>
        <v>F:\Libros Compras y Ventas\2023\202303\TXT\Nombre de cliente 6\COMVEN LID\2023\03\</v>
      </c>
      <c r="O7" s="4" t="str">
        <f>TEXT(MONTH(F7),"00")&amp;"/"&amp;YEAR(F7)</f>
        <v>03/2023</v>
      </c>
      <c r="P7" s="2" t="str">
        <f>PROPER(TEXT(F7,"mmmm"))&amp;" "&amp;YEAR(F7)</f>
        <v>Marzo 2023</v>
      </c>
      <c r="Q7" s="2" t="str">
        <f>YEAR(F7)&amp;TEXT(MONTH(F7),"00")</f>
        <v>202303</v>
      </c>
      <c r="R7" s="2" t="str">
        <f>CONCATENATE(TEXT(A7,"0"),"  - ",Q7," - ",SUBSTITUTE(D7,"-","")," - ",B7)</f>
        <v>0  - 202303 - 30000000000 - Nombre de cliente 6</v>
      </c>
      <c r="S7" s="2" t="str">
        <f>CONCATENATE(A7," - ",SUBSTITUTE(D7,"-","")," - ","LIV - ",Q7," - ",B7," SOS.txt")</f>
        <v>0 - 30000000000 - LIV - 202303 - Nombre de cliente 6 SOS.txt</v>
      </c>
      <c r="T7" s="2" t="str">
        <f>CONCATENATE(A7," - ",SUBSTITUTE(D7,"-","")," - ","LIV - ",Q7," - ",B7," Alicuota SOS.txt")</f>
        <v>0 - 30000000000 - LIV - 202303 - Nombre de cliente 6 Alicuota SOS.txt</v>
      </c>
      <c r="U7" s="2" t="str">
        <f>CONCATENATE(A7," - ",SUBSTITUTE(D7,"-","")," - ","LIC - ",Q7," - ",B7," SOS.txt")</f>
        <v>0 - 30000000000 - LIC - 202303 - Nombre de cliente 6 SOS.txt</v>
      </c>
      <c r="V7" s="2" t="str">
        <f>CONCATENATE(A7," - ",SUBSTITUTE(D7,"-","")," - ","LIC - ",Q7," - ",B7," Alicuota SOS.txt")</f>
        <v>0 - 30000000000 - LIC - 202303 - Nombre de cliente 6 Alicuota SOS.txt</v>
      </c>
      <c r="W7" s="4">
        <f>ROW(A7)</f>
        <v>7</v>
      </c>
      <c r="X7" s="4">
        <f>IF(C7=C6,1,0)</f>
        <v>1</v>
      </c>
      <c r="Y7" s="4">
        <f>IF(C7=C8,1,0)</f>
        <v>1</v>
      </c>
      <c r="Z7" s="5" t="str">
        <f>IFERROR(VLOOKUP(TEXT(W7,"0"),[1]Control!$A:$E,2,0),"")</f>
        <v/>
      </c>
      <c r="AA7" s="5" t="str">
        <f>IFERROR(VLOOKUP(TEXT(W7,"0"),[1]Control!$A:$E,3,0),"")</f>
        <v/>
      </c>
      <c r="AB7" s="4" t="str">
        <f>IFERROR(VLOOKUP(TEXT(W7,"0"),[1]Control!$A:$E,4,0),"")</f>
        <v/>
      </c>
    </row>
    <row r="8" spans="1:28" x14ac:dyDescent="0.25">
      <c r="A8" s="4" t="str">
        <f t="shared" si="0"/>
        <v>0</v>
      </c>
      <c r="B8" t="str">
        <f t="shared" si="1"/>
        <v>Nombre de cliente 7</v>
      </c>
      <c r="C8">
        <v>20000000000</v>
      </c>
      <c r="D8" t="s">
        <v>26</v>
      </c>
      <c r="E8" t="str">
        <f t="shared" si="2"/>
        <v>Clave 7</v>
      </c>
      <c r="F8" s="3">
        <v>45017</v>
      </c>
      <c r="G8" s="3" t="s">
        <v>10</v>
      </c>
      <c r="H8" s="3" t="s">
        <v>31</v>
      </c>
      <c r="I8" t="s">
        <v>13</v>
      </c>
      <c r="K8" t="str">
        <f>"F:\Libros Compras y Ventas\"&amp;YEAR(F8)&amp;"\"&amp;Q8&amp;"\TXT"</f>
        <v>F:\Libros Compras y Ventas\2023\202304\TXT</v>
      </c>
      <c r="L8" s="4" t="str">
        <f>CONCATENATE(K8,"\",B8,"\","COMVEN LID","\",YEAR(F8),"\",TEXT(MONTH(F8),"00"),"\")</f>
        <v>F:\Libros Compras y Ventas\2023\202304\TXT\Nombre de cliente 7\COMVEN LID\2023\04\</v>
      </c>
      <c r="M8" t="str">
        <f t="shared" si="3"/>
        <v>F:\Libros Compras y Ventas\2023\202304\TXT</v>
      </c>
      <c r="N8" s="4" t="str">
        <f t="shared" si="4"/>
        <v>F:\Libros Compras y Ventas\2023\202304\TXT\Nombre de cliente 7\COMVEN LID\2023\04\</v>
      </c>
      <c r="O8" s="4" t="str">
        <f>TEXT(MONTH(F8),"00")&amp;"/"&amp;YEAR(F8)</f>
        <v>04/2023</v>
      </c>
      <c r="P8" s="2" t="str">
        <f>PROPER(TEXT(F8,"mmmm"))&amp;" "&amp;YEAR(F8)</f>
        <v>Abril 2023</v>
      </c>
      <c r="Q8" s="2" t="str">
        <f>YEAR(F8)&amp;TEXT(MONTH(F8),"00")</f>
        <v>202304</v>
      </c>
      <c r="R8" s="2" t="str">
        <f>CONCATENATE(TEXT(A8,"0"),"  - ",Q8," - ",SUBSTITUTE(D8,"-","")," - ",B8)</f>
        <v>0  - 202304 - 30000000000 - Nombre de cliente 7</v>
      </c>
      <c r="S8" s="2" t="str">
        <f>CONCATENATE(A8," - ",SUBSTITUTE(D8,"-","")," - ","LIV - ",Q8," - ",B8," SOS.txt")</f>
        <v>0 - 30000000000 - LIV - 202304 - Nombre de cliente 7 SOS.txt</v>
      </c>
      <c r="T8" s="2" t="str">
        <f>CONCATENATE(A8," - ",SUBSTITUTE(D8,"-","")," - ","LIV - ",Q8," - ",B8," Alicuota SOS.txt")</f>
        <v>0 - 30000000000 - LIV - 202304 - Nombre de cliente 7 Alicuota SOS.txt</v>
      </c>
      <c r="U8" s="2" t="str">
        <f>CONCATENATE(A8," - ",SUBSTITUTE(D8,"-","")," - ","LIC - ",Q8," - ",B8," SOS.txt")</f>
        <v>0 - 30000000000 - LIC - 202304 - Nombre de cliente 7 SOS.txt</v>
      </c>
      <c r="V8" s="2" t="str">
        <f>CONCATENATE(A8," - ",SUBSTITUTE(D8,"-","")," - ","LIC - ",Q8," - ",B8," Alicuota SOS.txt")</f>
        <v>0 - 30000000000 - LIC - 202304 - Nombre de cliente 7 Alicuota SOS.txt</v>
      </c>
      <c r="W8" s="4">
        <f>ROW(A8)</f>
        <v>8</v>
      </c>
      <c r="X8" s="4">
        <f>IF(C8=C7,1,0)</f>
        <v>1</v>
      </c>
      <c r="Y8" s="4">
        <f>IF(C8=C9,1,0)</f>
        <v>1</v>
      </c>
      <c r="Z8" s="5" t="str">
        <f>IFERROR(VLOOKUP(TEXT(W8,"0"),[1]Control!$A:$E,2,0),"")</f>
        <v/>
      </c>
      <c r="AA8" s="5" t="str">
        <f>IFERROR(VLOOKUP(TEXT(W8,"0"),[1]Control!$A:$E,3,0),"")</f>
        <v/>
      </c>
      <c r="AB8" s="4" t="str">
        <f>IFERROR(VLOOKUP(TEXT(W8,"0"),[1]Control!$A:$E,4,0),"")</f>
        <v/>
      </c>
    </row>
    <row r="9" spans="1:28" x14ac:dyDescent="0.25">
      <c r="A9" s="4" t="str">
        <f t="shared" si="0"/>
        <v>0</v>
      </c>
      <c r="B9" t="str">
        <f t="shared" si="1"/>
        <v>Nombre de cliente 8</v>
      </c>
      <c r="C9">
        <v>20000000000</v>
      </c>
      <c r="D9" t="s">
        <v>26</v>
      </c>
      <c r="E9" t="str">
        <f t="shared" si="2"/>
        <v>Clave 8</v>
      </c>
      <c r="F9" s="3">
        <v>45017</v>
      </c>
      <c r="G9" s="3" t="s">
        <v>10</v>
      </c>
      <c r="H9" s="3" t="s">
        <v>31</v>
      </c>
      <c r="I9" t="s">
        <v>13</v>
      </c>
      <c r="K9" t="str">
        <f>"F:\Libros Compras y Ventas\"&amp;YEAR(F9)&amp;"\"&amp;Q9&amp;"\TXT"</f>
        <v>F:\Libros Compras y Ventas\2023\202304\TXT</v>
      </c>
      <c r="L9" s="4" t="str">
        <f>CONCATENATE(K9,"\",B9,"\","COMVEN LID","\",YEAR(F9),"\",TEXT(MONTH(F9),"00"),"\")</f>
        <v>F:\Libros Compras y Ventas\2023\202304\TXT\Nombre de cliente 8\COMVEN LID\2023\04\</v>
      </c>
      <c r="M9" t="str">
        <f t="shared" si="3"/>
        <v>F:\Libros Compras y Ventas\2023\202304\TXT</v>
      </c>
      <c r="N9" s="4" t="str">
        <f t="shared" si="4"/>
        <v>F:\Libros Compras y Ventas\2023\202304\TXT\Nombre de cliente 8\COMVEN LID\2023\04\</v>
      </c>
      <c r="O9" s="4" t="str">
        <f>TEXT(MONTH(F9),"00")&amp;"/"&amp;YEAR(F9)</f>
        <v>04/2023</v>
      </c>
      <c r="P9" s="2" t="str">
        <f>PROPER(TEXT(F9,"mmmm"))&amp;" "&amp;YEAR(F9)</f>
        <v>Abril 2023</v>
      </c>
      <c r="Q9" s="2" t="str">
        <f>YEAR(F9)&amp;TEXT(MONTH(F9),"00")</f>
        <v>202304</v>
      </c>
      <c r="R9" s="2" t="str">
        <f>CONCATENATE(TEXT(A9,"0"),"  - ",Q9," - ",SUBSTITUTE(D9,"-","")," - ",B9)</f>
        <v>0  - 202304 - 30000000000 - Nombre de cliente 8</v>
      </c>
      <c r="S9" s="2" t="str">
        <f>CONCATENATE(A9," - ",SUBSTITUTE(D9,"-","")," - ","LIV - ",Q9," - ",B9," SOS.txt")</f>
        <v>0 - 30000000000 - LIV - 202304 - Nombre de cliente 8 SOS.txt</v>
      </c>
      <c r="T9" s="2" t="str">
        <f>CONCATENATE(A9," - ",SUBSTITUTE(D9,"-","")," - ","LIV - ",Q9," - ",B9," Alicuota SOS.txt")</f>
        <v>0 - 30000000000 - LIV - 202304 - Nombre de cliente 8 Alicuota SOS.txt</v>
      </c>
      <c r="U9" s="2" t="str">
        <f>CONCATENATE(A9," - ",SUBSTITUTE(D9,"-","")," - ","LIC - ",Q9," - ",B9," SOS.txt")</f>
        <v>0 - 30000000000 - LIC - 202304 - Nombre de cliente 8 SOS.txt</v>
      </c>
      <c r="V9" s="2" t="str">
        <f>CONCATENATE(A9," - ",SUBSTITUTE(D9,"-","")," - ","LIC - ",Q9," - ",B9," Alicuota SOS.txt")</f>
        <v>0 - 30000000000 - LIC - 202304 - Nombre de cliente 8 Alicuota SOS.txt</v>
      </c>
      <c r="W9" s="4">
        <f>ROW(A9)</f>
        <v>9</v>
      </c>
      <c r="X9" s="4">
        <f>IF(C9=C8,1,0)</f>
        <v>1</v>
      </c>
      <c r="Y9" s="4">
        <f>IF(C9=C10,1,0)</f>
        <v>1</v>
      </c>
      <c r="Z9" s="5" t="str">
        <f>IFERROR(VLOOKUP(TEXT(W9,"0"),[1]Control!$A:$E,2,0),"")</f>
        <v/>
      </c>
      <c r="AA9" s="5" t="str">
        <f>IFERROR(VLOOKUP(TEXT(W9,"0"),[1]Control!$A:$E,3,0),"")</f>
        <v/>
      </c>
      <c r="AB9" s="4" t="str">
        <f>IFERROR(VLOOKUP(TEXT(W9,"0"),[1]Control!$A:$E,4,0),"")</f>
        <v/>
      </c>
    </row>
    <row r="10" spans="1:28" x14ac:dyDescent="0.25">
      <c r="A10" s="4" t="str">
        <f t="shared" si="0"/>
        <v>0</v>
      </c>
      <c r="B10" t="str">
        <f t="shared" si="1"/>
        <v>Nombre de cliente 9</v>
      </c>
      <c r="C10">
        <v>20000000000</v>
      </c>
      <c r="D10" t="s">
        <v>26</v>
      </c>
      <c r="E10" t="str">
        <f t="shared" si="2"/>
        <v>Clave 9</v>
      </c>
      <c r="F10" s="3">
        <v>44986</v>
      </c>
      <c r="G10" s="3" t="s">
        <v>9</v>
      </c>
      <c r="H10" s="3"/>
      <c r="I10" t="s">
        <v>12</v>
      </c>
      <c r="K10" t="str">
        <f>"F:\Libros Compras y Ventas\"&amp;YEAR(F10)&amp;"\"&amp;Q10&amp;"\TXT"</f>
        <v>F:\Libros Compras y Ventas\2023\202303\TXT</v>
      </c>
      <c r="L10" s="4" t="str">
        <f>CONCATENATE(K10,"\",B10,"\","COMVEN LID","\",YEAR(F10),"\",TEXT(MONTH(F10),"00"),"\")</f>
        <v>F:\Libros Compras y Ventas\2023\202303\TXT\Nombre de cliente 9\COMVEN LID\2023\03\</v>
      </c>
      <c r="M10" t="str">
        <f t="shared" si="3"/>
        <v>F:\Libros Compras y Ventas\2023\202303\TXT</v>
      </c>
      <c r="N10" s="4" t="str">
        <f t="shared" si="4"/>
        <v>F:\Libros Compras y Ventas\2023\202303\TXT\Nombre de cliente 9\COMVEN LID\2023\03\</v>
      </c>
      <c r="O10" s="4" t="str">
        <f>TEXT(MONTH(F10),"00")&amp;"/"&amp;YEAR(F10)</f>
        <v>03/2023</v>
      </c>
      <c r="P10" s="2" t="str">
        <f>PROPER(TEXT(F10,"mmmm"))&amp;" "&amp;YEAR(F10)</f>
        <v>Marzo 2023</v>
      </c>
      <c r="Q10" s="2" t="str">
        <f>YEAR(F10)&amp;TEXT(MONTH(F10),"00")</f>
        <v>202303</v>
      </c>
      <c r="R10" s="2" t="str">
        <f>CONCATENATE(TEXT(A10,"0"),"  - ",Q10," - ",SUBSTITUTE(D10,"-","")," - ",B10)</f>
        <v>0  - 202303 - 30000000000 - Nombre de cliente 9</v>
      </c>
      <c r="S10" s="2" t="str">
        <f>CONCATENATE(A10," - ",SUBSTITUTE(D10,"-","")," - ","LIV - ",Q10," - ",B10," SOS.txt")</f>
        <v>0 - 30000000000 - LIV - 202303 - Nombre de cliente 9 SOS.txt</v>
      </c>
      <c r="T10" s="2" t="str">
        <f>CONCATENATE(A10," - ",SUBSTITUTE(D10,"-","")," - ","LIV - ",Q10," - ",B10," Alicuota SOS.txt")</f>
        <v>0 - 30000000000 - LIV - 202303 - Nombre de cliente 9 Alicuota SOS.txt</v>
      </c>
      <c r="U10" s="2" t="str">
        <f>CONCATENATE(A10," - ",SUBSTITUTE(D10,"-","")," - ","LIC - ",Q10," - ",B10," SOS.txt")</f>
        <v>0 - 30000000000 - LIC - 202303 - Nombre de cliente 9 SOS.txt</v>
      </c>
      <c r="V10" s="2" t="str">
        <f>CONCATENATE(A10," - ",SUBSTITUTE(D10,"-","")," - ","LIC - ",Q10," - ",B10," Alicuota SOS.txt")</f>
        <v>0 - 30000000000 - LIC - 202303 - Nombre de cliente 9 Alicuota SOS.txt</v>
      </c>
      <c r="W10" s="4">
        <f>ROW(A10)</f>
        <v>10</v>
      </c>
      <c r="X10" s="4">
        <f>IF(C10=C9,1,0)</f>
        <v>1</v>
      </c>
      <c r="Y10" s="4">
        <f>IF(C10=C11,1,0)</f>
        <v>1</v>
      </c>
      <c r="Z10" s="5" t="str">
        <f>IFERROR(VLOOKUP(TEXT(W10,"0"),[1]Control!$A:$E,2,0),"")</f>
        <v/>
      </c>
      <c r="AA10" s="5" t="str">
        <f>IFERROR(VLOOKUP(TEXT(W10,"0"),[1]Control!$A:$E,3,0),"")</f>
        <v/>
      </c>
      <c r="AB10" s="4" t="str">
        <f>IFERROR(VLOOKUP(TEXT(W10,"0"),[1]Control!$A:$E,4,0),"")</f>
        <v/>
      </c>
    </row>
    <row r="11" spans="1:28" x14ac:dyDescent="0.25">
      <c r="A11" s="4" t="str">
        <f t="shared" si="0"/>
        <v>0</v>
      </c>
      <c r="B11" t="str">
        <f t="shared" si="1"/>
        <v>Nombre de cliente 10</v>
      </c>
      <c r="C11">
        <v>20000000000</v>
      </c>
      <c r="D11" t="s">
        <v>26</v>
      </c>
      <c r="E11" t="str">
        <f t="shared" si="2"/>
        <v>Clave 10</v>
      </c>
      <c r="F11" s="3">
        <v>45017</v>
      </c>
      <c r="G11" s="3" t="s">
        <v>9</v>
      </c>
      <c r="H11" s="3"/>
      <c r="I11" t="s">
        <v>13</v>
      </c>
      <c r="K11" t="str">
        <f>"F:\Libros Compras y Ventas\"&amp;YEAR(F11)&amp;"\"&amp;Q11&amp;"\TXT"</f>
        <v>F:\Libros Compras y Ventas\2023\202304\TXT</v>
      </c>
      <c r="L11" s="4" t="str">
        <f>CONCATENATE(K11,"\",B11,"\","COMVEN LID","\",YEAR(F11),"\",TEXT(MONTH(F11),"00"),"\")</f>
        <v>F:\Libros Compras y Ventas\2023\202304\TXT\Nombre de cliente 10\COMVEN LID\2023\04\</v>
      </c>
      <c r="M11" t="str">
        <f t="shared" si="3"/>
        <v>F:\Libros Compras y Ventas\2023\202304\TXT</v>
      </c>
      <c r="N11" s="4" t="str">
        <f t="shared" si="4"/>
        <v>F:\Libros Compras y Ventas\2023\202304\TXT\Nombre de cliente 10\COMVEN LID\2023\04\</v>
      </c>
      <c r="O11" s="4" t="str">
        <f>TEXT(MONTH(F11),"00")&amp;"/"&amp;YEAR(F11)</f>
        <v>04/2023</v>
      </c>
      <c r="P11" s="2" t="str">
        <f>PROPER(TEXT(F11,"mmmm"))&amp;" "&amp;YEAR(F11)</f>
        <v>Abril 2023</v>
      </c>
      <c r="Q11" s="2" t="str">
        <f>YEAR(F11)&amp;TEXT(MONTH(F11),"00")</f>
        <v>202304</v>
      </c>
      <c r="R11" s="2" t="str">
        <f>CONCATENATE(TEXT(A11,"0"),"  - ",Q11," - ",SUBSTITUTE(D11,"-","")," - ",B11)</f>
        <v>0  - 202304 - 30000000000 - Nombre de cliente 10</v>
      </c>
      <c r="S11" s="2" t="str">
        <f>CONCATENATE(A11," - ",SUBSTITUTE(D11,"-","")," - ","LIV - ",Q11," - ",B11," SOS.txt")</f>
        <v>0 - 30000000000 - LIV - 202304 - Nombre de cliente 10 SOS.txt</v>
      </c>
      <c r="T11" s="2" t="str">
        <f>CONCATENATE(A11," - ",SUBSTITUTE(D11,"-","")," - ","LIV - ",Q11," - ",B11," Alicuota SOS.txt")</f>
        <v>0 - 30000000000 - LIV - 202304 - Nombre de cliente 10 Alicuota SOS.txt</v>
      </c>
      <c r="U11" s="2" t="str">
        <f>CONCATENATE(A11," - ",SUBSTITUTE(D11,"-","")," - ","LIC - ",Q11," - ",B11," SOS.txt")</f>
        <v>0 - 30000000000 - LIC - 202304 - Nombre de cliente 10 SOS.txt</v>
      </c>
      <c r="V11" s="2" t="str">
        <f>CONCATENATE(A11," - ",SUBSTITUTE(D11,"-","")," - ","LIC - ",Q11," - ",B11," Alicuota SOS.txt")</f>
        <v>0 - 30000000000 - LIC - 202304 - Nombre de cliente 10 Alicuota SOS.txt</v>
      </c>
      <c r="W11" s="4">
        <f>ROW(A11)</f>
        <v>11</v>
      </c>
      <c r="X11" s="4">
        <f>IF(C11=C10,1,0)</f>
        <v>1</v>
      </c>
      <c r="Y11" s="4">
        <f>IF(C11=C12,1,0)</f>
        <v>1</v>
      </c>
      <c r="Z11" s="5" t="str">
        <f>IFERROR(VLOOKUP(TEXT(W11,"0"),[1]Control!$A:$E,2,0),"")</f>
        <v/>
      </c>
      <c r="AA11" s="5" t="str">
        <f>IFERROR(VLOOKUP(TEXT(W11,"0"),[1]Control!$A:$E,3,0),"")</f>
        <v/>
      </c>
      <c r="AB11" s="4" t="str">
        <f>IFERROR(VLOOKUP(TEXT(W11,"0"),[1]Control!$A:$E,4,0),"")</f>
        <v/>
      </c>
    </row>
    <row r="12" spans="1:28" x14ac:dyDescent="0.25">
      <c r="A12" s="4" t="str">
        <f t="shared" si="0"/>
        <v>0</v>
      </c>
      <c r="B12" t="str">
        <f t="shared" si="1"/>
        <v>Nombre de cliente 11</v>
      </c>
      <c r="C12">
        <v>20000000000</v>
      </c>
      <c r="D12" t="s">
        <v>26</v>
      </c>
      <c r="E12" t="str">
        <f t="shared" si="2"/>
        <v>Clave 11</v>
      </c>
      <c r="F12" s="3">
        <v>45017</v>
      </c>
      <c r="G12" s="3" t="s">
        <v>9</v>
      </c>
      <c r="H12" s="3"/>
      <c r="I12" t="s">
        <v>13</v>
      </c>
      <c r="K12" t="str">
        <f>"F:\Libros Compras y Ventas\"&amp;YEAR(F12)&amp;"\"&amp;Q12&amp;"\TXT"</f>
        <v>F:\Libros Compras y Ventas\2023\202304\TXT</v>
      </c>
      <c r="L12" s="4" t="str">
        <f>CONCATENATE(K12,"\",B12,"\","COMVEN LID","\",YEAR(F12),"\",TEXT(MONTH(F12),"00"),"\")</f>
        <v>F:\Libros Compras y Ventas\2023\202304\TXT\Nombre de cliente 11\COMVEN LID\2023\04\</v>
      </c>
      <c r="M12" t="str">
        <f t="shared" si="3"/>
        <v>F:\Libros Compras y Ventas\2023\202304\TXT</v>
      </c>
      <c r="N12" s="4" t="str">
        <f t="shared" si="4"/>
        <v>F:\Libros Compras y Ventas\2023\202304\TXT\Nombre de cliente 11\COMVEN LID\2023\04\</v>
      </c>
      <c r="O12" s="4" t="str">
        <f>TEXT(MONTH(F12),"00")&amp;"/"&amp;YEAR(F12)</f>
        <v>04/2023</v>
      </c>
      <c r="P12" s="2" t="str">
        <f>PROPER(TEXT(F12,"mmmm"))&amp;" "&amp;YEAR(F12)</f>
        <v>Abril 2023</v>
      </c>
      <c r="Q12" s="2" t="str">
        <f>YEAR(F12)&amp;TEXT(MONTH(F12),"00")</f>
        <v>202304</v>
      </c>
      <c r="R12" s="2" t="str">
        <f>CONCATENATE(TEXT(A12,"0"),"  - ",Q12," - ",SUBSTITUTE(D12,"-","")," - ",B12)</f>
        <v>0  - 202304 - 30000000000 - Nombre de cliente 11</v>
      </c>
      <c r="S12" s="2" t="str">
        <f>CONCATENATE(A12," - ",SUBSTITUTE(D12,"-","")," - ","LIV - ",Q12," - ",B12," SOS.txt")</f>
        <v>0 - 30000000000 - LIV - 202304 - Nombre de cliente 11 SOS.txt</v>
      </c>
      <c r="T12" s="2" t="str">
        <f>CONCATENATE(A12," - ",SUBSTITUTE(D12,"-","")," - ","LIV - ",Q12," - ",B12," Alicuota SOS.txt")</f>
        <v>0 - 30000000000 - LIV - 202304 - Nombre de cliente 11 Alicuota SOS.txt</v>
      </c>
      <c r="U12" s="2" t="str">
        <f>CONCATENATE(A12," - ",SUBSTITUTE(D12,"-","")," - ","LIC - ",Q12," - ",B12," SOS.txt")</f>
        <v>0 - 30000000000 - LIC - 202304 - Nombre de cliente 11 SOS.txt</v>
      </c>
      <c r="V12" s="2" t="str">
        <f>CONCATENATE(A12," - ",SUBSTITUTE(D12,"-","")," - ","LIC - ",Q12," - ",B12," Alicuota SOS.txt")</f>
        <v>0 - 30000000000 - LIC - 202304 - Nombre de cliente 11 Alicuota SOS.txt</v>
      </c>
      <c r="W12" s="4">
        <f>ROW(A12)</f>
        <v>12</v>
      </c>
      <c r="X12" s="4">
        <f>IF(C12=C11,1,0)</f>
        <v>1</v>
      </c>
      <c r="Y12" s="4">
        <f>IF(C12=C13,1,0)</f>
        <v>1</v>
      </c>
      <c r="Z12" s="5" t="str">
        <f>IFERROR(VLOOKUP(TEXT(W12,"0"),[1]Control!$A:$E,2,0),"")</f>
        <v/>
      </c>
      <c r="AA12" s="5" t="str">
        <f>IFERROR(VLOOKUP(TEXT(W12,"0"),[1]Control!$A:$E,3,0),"")</f>
        <v/>
      </c>
      <c r="AB12" s="4" t="str">
        <f>IFERROR(VLOOKUP(TEXT(W12,"0"),[1]Control!$A:$E,4,0),"")</f>
        <v/>
      </c>
    </row>
    <row r="13" spans="1:28" x14ac:dyDescent="0.25">
      <c r="A13" s="4" t="str">
        <f t="shared" si="0"/>
        <v>0</v>
      </c>
      <c r="B13" t="str">
        <f t="shared" si="1"/>
        <v>Nombre de cliente 12</v>
      </c>
      <c r="C13">
        <v>20000000000</v>
      </c>
      <c r="D13" t="s">
        <v>26</v>
      </c>
      <c r="E13" t="str">
        <f t="shared" si="2"/>
        <v>Clave 12</v>
      </c>
      <c r="F13" s="3">
        <v>45017</v>
      </c>
      <c r="G13" s="3" t="s">
        <v>9</v>
      </c>
      <c r="H13" s="3"/>
      <c r="I13" t="s">
        <v>13</v>
      </c>
      <c r="K13" t="str">
        <f>"F:\Libros Compras y Ventas\"&amp;YEAR(F13)&amp;"\"&amp;Q13&amp;"\TXT"</f>
        <v>F:\Libros Compras y Ventas\2023\202304\TXT</v>
      </c>
      <c r="L13" s="4" t="str">
        <f>CONCATENATE(K13,"\",B13,"\","COMVEN LID","\",YEAR(F13),"\",TEXT(MONTH(F13),"00"),"\")</f>
        <v>F:\Libros Compras y Ventas\2023\202304\TXT\Nombre de cliente 12\COMVEN LID\2023\04\</v>
      </c>
      <c r="M13" t="str">
        <f t="shared" si="3"/>
        <v>F:\Libros Compras y Ventas\2023\202304\TXT</v>
      </c>
      <c r="N13" s="4" t="str">
        <f t="shared" si="4"/>
        <v>F:\Libros Compras y Ventas\2023\202304\TXT\Nombre de cliente 12\COMVEN LID\2023\04\</v>
      </c>
      <c r="O13" s="4" t="str">
        <f>TEXT(MONTH(F13),"00")&amp;"/"&amp;YEAR(F13)</f>
        <v>04/2023</v>
      </c>
      <c r="P13" s="2" t="str">
        <f>PROPER(TEXT(F13,"mmmm"))&amp;" "&amp;YEAR(F13)</f>
        <v>Abril 2023</v>
      </c>
      <c r="Q13" s="2" t="str">
        <f>YEAR(F13)&amp;TEXT(MONTH(F13),"00")</f>
        <v>202304</v>
      </c>
      <c r="R13" s="2" t="str">
        <f>CONCATENATE(TEXT(A13,"0"),"  - ",Q13," - ",SUBSTITUTE(D13,"-","")," - ",B13)</f>
        <v>0  - 202304 - 30000000000 - Nombre de cliente 12</v>
      </c>
      <c r="S13" s="2" t="str">
        <f>CONCATENATE(A13," - ",SUBSTITUTE(D13,"-","")," - ","LIV - ",Q13," - ",B13," SOS.txt")</f>
        <v>0 - 30000000000 - LIV - 202304 - Nombre de cliente 12 SOS.txt</v>
      </c>
      <c r="T13" s="2" t="str">
        <f>CONCATENATE(A13," - ",SUBSTITUTE(D13,"-","")," - ","LIV - ",Q13," - ",B13," Alicuota SOS.txt")</f>
        <v>0 - 30000000000 - LIV - 202304 - Nombre de cliente 12 Alicuota SOS.txt</v>
      </c>
      <c r="U13" s="2" t="str">
        <f>CONCATENATE(A13," - ",SUBSTITUTE(D13,"-","")," - ","LIC - ",Q13," - ",B13," SOS.txt")</f>
        <v>0 - 30000000000 - LIC - 202304 - Nombre de cliente 12 SOS.txt</v>
      </c>
      <c r="V13" s="2" t="str">
        <f>CONCATENATE(A13," - ",SUBSTITUTE(D13,"-","")," - ","LIC - ",Q13," - ",B13," Alicuota SOS.txt")</f>
        <v>0 - 30000000000 - LIC - 202304 - Nombre de cliente 12 Alicuota SOS.txt</v>
      </c>
      <c r="W13" s="4">
        <f>ROW(A13)</f>
        <v>13</v>
      </c>
      <c r="X13" s="4">
        <f>IF(C13=C12,1,0)</f>
        <v>1</v>
      </c>
      <c r="Y13" s="4">
        <f>IF(C13=C14,1,0)</f>
        <v>1</v>
      </c>
      <c r="Z13" s="5" t="str">
        <f>IFERROR(VLOOKUP(TEXT(W13,"0"),[1]Control!$A:$E,2,0),"")</f>
        <v/>
      </c>
      <c r="AA13" s="5" t="str">
        <f>IFERROR(VLOOKUP(TEXT(W13,"0"),[1]Control!$A:$E,3,0),"")</f>
        <v/>
      </c>
      <c r="AB13" s="4" t="str">
        <f>IFERROR(VLOOKUP(TEXT(W13,"0"),[1]Control!$A:$E,4,0),"")</f>
        <v/>
      </c>
    </row>
    <row r="14" spans="1:28" x14ac:dyDescent="0.25">
      <c r="A14" s="4" t="str">
        <f t="shared" si="0"/>
        <v>0</v>
      </c>
      <c r="B14" t="str">
        <f t="shared" si="1"/>
        <v>Nombre de cliente 13</v>
      </c>
      <c r="C14">
        <v>20000000000</v>
      </c>
      <c r="D14" t="s">
        <v>26</v>
      </c>
      <c r="E14" t="str">
        <f t="shared" si="2"/>
        <v>Clave 13</v>
      </c>
      <c r="F14" s="3">
        <v>45017</v>
      </c>
      <c r="G14" s="3" t="s">
        <v>10</v>
      </c>
      <c r="H14" s="3" t="s">
        <v>31</v>
      </c>
      <c r="I14" t="s">
        <v>13</v>
      </c>
      <c r="K14" t="str">
        <f>"F:\Libros Compras y Ventas\"&amp;YEAR(F14)&amp;"\"&amp;Q14&amp;"\TXT"</f>
        <v>F:\Libros Compras y Ventas\2023\202304\TXT</v>
      </c>
      <c r="L14" s="4" t="str">
        <f>CONCATENATE(K14,"\",B14,"\","COMVEN LID","\",YEAR(F14),"\",TEXT(MONTH(F14),"00"),"\")</f>
        <v>F:\Libros Compras y Ventas\2023\202304\TXT\Nombre de cliente 13\COMVEN LID\2023\04\</v>
      </c>
      <c r="M14" t="str">
        <f t="shared" si="3"/>
        <v>F:\Libros Compras y Ventas\2023\202304\TXT</v>
      </c>
      <c r="N14" s="4" t="str">
        <f t="shared" si="4"/>
        <v>F:\Libros Compras y Ventas\2023\202304\TXT\Nombre de cliente 13\COMVEN LID\2023\04\</v>
      </c>
      <c r="O14" s="4" t="str">
        <f>TEXT(MONTH(F14),"00")&amp;"/"&amp;YEAR(F14)</f>
        <v>04/2023</v>
      </c>
      <c r="P14" s="2" t="str">
        <f>PROPER(TEXT(F14,"mmmm"))&amp;" "&amp;YEAR(F14)</f>
        <v>Abril 2023</v>
      </c>
      <c r="Q14" s="2" t="str">
        <f>YEAR(F14)&amp;TEXT(MONTH(F14),"00")</f>
        <v>202304</v>
      </c>
      <c r="R14" s="2" t="str">
        <f>CONCATENATE(TEXT(A14,"0"),"  - ",Q14," - ",SUBSTITUTE(D14,"-","")," - ",B14)</f>
        <v>0  - 202304 - 30000000000 - Nombre de cliente 13</v>
      </c>
      <c r="S14" s="2" t="str">
        <f>CONCATENATE(A14," - ",SUBSTITUTE(D14,"-","")," - ","LIV - ",Q14," - ",B14," SOS.txt")</f>
        <v>0 - 30000000000 - LIV - 202304 - Nombre de cliente 13 SOS.txt</v>
      </c>
      <c r="T14" s="2" t="str">
        <f>CONCATENATE(A14," - ",SUBSTITUTE(D14,"-","")," - ","LIV - ",Q14," - ",B14," Alicuota SOS.txt")</f>
        <v>0 - 30000000000 - LIV - 202304 - Nombre de cliente 13 Alicuota SOS.txt</v>
      </c>
      <c r="U14" s="2" t="str">
        <f>CONCATENATE(A14," - ",SUBSTITUTE(D14,"-","")," - ","LIC - ",Q14," - ",B14," SOS.txt")</f>
        <v>0 - 30000000000 - LIC - 202304 - Nombre de cliente 13 SOS.txt</v>
      </c>
      <c r="V14" s="2" t="str">
        <f>CONCATENATE(A14," - ",SUBSTITUTE(D14,"-","")," - ","LIC - ",Q14," - ",B14," Alicuota SOS.txt")</f>
        <v>0 - 30000000000 - LIC - 202304 - Nombre de cliente 13 Alicuota SOS.txt</v>
      </c>
      <c r="W14" s="4">
        <f>ROW(A14)</f>
        <v>14</v>
      </c>
      <c r="X14" s="4">
        <f>IF(C14=C13,1,0)</f>
        <v>1</v>
      </c>
      <c r="Y14" s="4">
        <f>IF(C14=C15,1,0)</f>
        <v>1</v>
      </c>
      <c r="Z14" s="5" t="str">
        <f>IFERROR(VLOOKUP(TEXT(W14,"0"),[1]Control!$A:$E,2,0),"")</f>
        <v/>
      </c>
      <c r="AA14" s="5" t="str">
        <f>IFERROR(VLOOKUP(TEXT(W14,"0"),[1]Control!$A:$E,3,0),"")</f>
        <v/>
      </c>
      <c r="AB14" s="4" t="str">
        <f>IFERROR(VLOOKUP(TEXT(W14,"0"),[1]Control!$A:$E,4,0),"")</f>
        <v/>
      </c>
    </row>
    <row r="15" spans="1:28" x14ac:dyDescent="0.25">
      <c r="A15" s="4" t="str">
        <f t="shared" si="0"/>
        <v>0</v>
      </c>
      <c r="B15" t="str">
        <f t="shared" si="1"/>
        <v>Nombre de cliente 14</v>
      </c>
      <c r="C15">
        <v>20000000000</v>
      </c>
      <c r="D15" t="s">
        <v>26</v>
      </c>
      <c r="E15" t="str">
        <f t="shared" si="2"/>
        <v>Clave 14</v>
      </c>
      <c r="F15" s="3">
        <v>44986</v>
      </c>
      <c r="G15" s="3" t="s">
        <v>9</v>
      </c>
      <c r="H15" s="3"/>
      <c r="I15" t="s">
        <v>12</v>
      </c>
      <c r="K15" t="str">
        <f>"F:\Libros Compras y Ventas\"&amp;YEAR(F15)&amp;"\"&amp;Q15&amp;"\TXT"</f>
        <v>F:\Libros Compras y Ventas\2023\202303\TXT</v>
      </c>
      <c r="L15" s="4" t="str">
        <f>CONCATENATE(K15,"\",B15,"\","COMVEN LID","\",YEAR(F15),"\",TEXT(MONTH(F15),"00"),"\")</f>
        <v>F:\Libros Compras y Ventas\2023\202303\TXT\Nombre de cliente 14\COMVEN LID\2023\03\</v>
      </c>
      <c r="M15" t="str">
        <f t="shared" si="3"/>
        <v>F:\Libros Compras y Ventas\2023\202303\TXT</v>
      </c>
      <c r="N15" s="4" t="str">
        <f t="shared" si="4"/>
        <v>F:\Libros Compras y Ventas\2023\202303\TXT\Nombre de cliente 14\COMVEN LID\2023\03\</v>
      </c>
      <c r="O15" s="4" t="str">
        <f>TEXT(MONTH(F15),"00")&amp;"/"&amp;YEAR(F15)</f>
        <v>03/2023</v>
      </c>
      <c r="P15" s="2" t="str">
        <f>PROPER(TEXT(F15,"mmmm"))&amp;" "&amp;YEAR(F15)</f>
        <v>Marzo 2023</v>
      </c>
      <c r="Q15" s="2" t="str">
        <f>YEAR(F15)&amp;TEXT(MONTH(F15),"00")</f>
        <v>202303</v>
      </c>
      <c r="R15" s="2" t="str">
        <f>CONCATENATE(TEXT(A15,"0"),"  - ",Q15," - ",SUBSTITUTE(D15,"-","")," - ",B15)</f>
        <v>0  - 202303 - 30000000000 - Nombre de cliente 14</v>
      </c>
      <c r="S15" s="2" t="str">
        <f>CONCATENATE(A15," - ",SUBSTITUTE(D15,"-","")," - ","LIV - ",Q15," - ",B15," SOS.txt")</f>
        <v>0 - 30000000000 - LIV - 202303 - Nombre de cliente 14 SOS.txt</v>
      </c>
      <c r="T15" s="2" t="str">
        <f>CONCATENATE(A15," - ",SUBSTITUTE(D15,"-","")," - ","LIV - ",Q15," - ",B15," Alicuota SOS.txt")</f>
        <v>0 - 30000000000 - LIV - 202303 - Nombre de cliente 14 Alicuota SOS.txt</v>
      </c>
      <c r="U15" s="2" t="str">
        <f>CONCATENATE(A15," - ",SUBSTITUTE(D15,"-","")," - ","LIC - ",Q15," - ",B15," SOS.txt")</f>
        <v>0 - 30000000000 - LIC - 202303 - Nombre de cliente 14 SOS.txt</v>
      </c>
      <c r="V15" s="2" t="str">
        <f>CONCATENATE(A15," - ",SUBSTITUTE(D15,"-","")," - ","LIC - ",Q15," - ",B15," Alicuota SOS.txt")</f>
        <v>0 - 30000000000 - LIC - 202303 - Nombre de cliente 14 Alicuota SOS.txt</v>
      </c>
      <c r="W15" s="4">
        <f>ROW(A15)</f>
        <v>15</v>
      </c>
      <c r="X15" s="4">
        <f>IF(C15=C14,1,0)</f>
        <v>1</v>
      </c>
      <c r="Y15" s="4">
        <f>IF(C15=C16,1,0)</f>
        <v>1</v>
      </c>
      <c r="Z15" s="5" t="str">
        <f>IFERROR(VLOOKUP(TEXT(W15,"0"),[1]Control!$A:$E,2,0),"")</f>
        <v/>
      </c>
      <c r="AA15" s="5" t="str">
        <f>IFERROR(VLOOKUP(TEXT(W15,"0"),[1]Control!$A:$E,3,0),"")</f>
        <v/>
      </c>
      <c r="AB15" s="4" t="str">
        <f>IFERROR(VLOOKUP(TEXT(W15,"0"),[1]Control!$A:$E,4,0),"")</f>
        <v/>
      </c>
    </row>
    <row r="16" spans="1:28" x14ac:dyDescent="0.25">
      <c r="A16" s="4" t="str">
        <f t="shared" si="0"/>
        <v>0</v>
      </c>
      <c r="B16" t="str">
        <f t="shared" si="1"/>
        <v>Nombre de cliente 15</v>
      </c>
      <c r="C16">
        <v>20000000000</v>
      </c>
      <c r="D16" t="s">
        <v>26</v>
      </c>
      <c r="E16" t="str">
        <f t="shared" si="2"/>
        <v>Clave 15</v>
      </c>
      <c r="F16" s="3">
        <v>45017</v>
      </c>
      <c r="G16" s="3" t="s">
        <v>10</v>
      </c>
      <c r="H16" s="3" t="s">
        <v>31</v>
      </c>
      <c r="I16" t="s">
        <v>13</v>
      </c>
      <c r="K16" t="str">
        <f>"F:\Libros Compras y Ventas\"&amp;YEAR(F16)&amp;"\"&amp;Q16&amp;"\TXT"</f>
        <v>F:\Libros Compras y Ventas\2023\202304\TXT</v>
      </c>
      <c r="L16" s="4" t="str">
        <f>CONCATENATE(K16,"\",B16,"\","COMVEN LID","\",YEAR(F16),"\",TEXT(MONTH(F16),"00"),"\")</f>
        <v>F:\Libros Compras y Ventas\2023\202304\TXT\Nombre de cliente 15\COMVEN LID\2023\04\</v>
      </c>
      <c r="M16" t="str">
        <f t="shared" si="3"/>
        <v>F:\Libros Compras y Ventas\2023\202304\TXT</v>
      </c>
      <c r="N16" s="4" t="str">
        <f t="shared" si="4"/>
        <v>F:\Libros Compras y Ventas\2023\202304\TXT\Nombre de cliente 15\COMVEN LID\2023\04\</v>
      </c>
      <c r="O16" s="4" t="str">
        <f>TEXT(MONTH(F16),"00")&amp;"/"&amp;YEAR(F16)</f>
        <v>04/2023</v>
      </c>
      <c r="P16" s="2" t="str">
        <f>PROPER(TEXT(F16,"mmmm"))&amp;" "&amp;YEAR(F16)</f>
        <v>Abril 2023</v>
      </c>
      <c r="Q16" s="2" t="str">
        <f>YEAR(F16)&amp;TEXT(MONTH(F16),"00")</f>
        <v>202304</v>
      </c>
      <c r="R16" s="2" t="str">
        <f>CONCATENATE(TEXT(A16,"0"),"  - ",Q16," - ",SUBSTITUTE(D16,"-","")," - ",B16)</f>
        <v>0  - 202304 - 30000000000 - Nombre de cliente 15</v>
      </c>
      <c r="S16" s="2" t="str">
        <f>CONCATENATE(A16," - ",SUBSTITUTE(D16,"-","")," - ","LIV - ",Q16," - ",B16," SOS.txt")</f>
        <v>0 - 30000000000 - LIV - 202304 - Nombre de cliente 15 SOS.txt</v>
      </c>
      <c r="T16" s="2" t="str">
        <f>CONCATENATE(A16," - ",SUBSTITUTE(D16,"-","")," - ","LIV - ",Q16," - ",B16," Alicuota SOS.txt")</f>
        <v>0 - 30000000000 - LIV - 202304 - Nombre de cliente 15 Alicuota SOS.txt</v>
      </c>
      <c r="U16" s="2" t="str">
        <f>CONCATENATE(A16," - ",SUBSTITUTE(D16,"-","")," - ","LIC - ",Q16," - ",B16," SOS.txt")</f>
        <v>0 - 30000000000 - LIC - 202304 - Nombre de cliente 15 SOS.txt</v>
      </c>
      <c r="V16" s="2" t="str">
        <f>CONCATENATE(A16," - ",SUBSTITUTE(D16,"-","")," - ","LIC - ",Q16," - ",B16," Alicuota SOS.txt")</f>
        <v>0 - 30000000000 - LIC - 202304 - Nombre de cliente 15 Alicuota SOS.txt</v>
      </c>
      <c r="W16" s="4">
        <f>ROW(A16)</f>
        <v>16</v>
      </c>
      <c r="X16" s="4">
        <f>IF(C16=C15,1,0)</f>
        <v>1</v>
      </c>
      <c r="Y16" s="4">
        <f>IF(C16=C17,1,0)</f>
        <v>1</v>
      </c>
      <c r="Z16" s="5" t="str">
        <f>IFERROR(VLOOKUP(TEXT(W16,"0"),[1]Control!$A:$E,2,0),"")</f>
        <v/>
      </c>
      <c r="AA16" s="5" t="str">
        <f>IFERROR(VLOOKUP(TEXT(W16,"0"),[1]Control!$A:$E,3,0),"")</f>
        <v/>
      </c>
      <c r="AB16" s="4" t="str">
        <f>IFERROR(VLOOKUP(TEXT(W16,"0"),[1]Control!$A:$E,4,0),"")</f>
        <v/>
      </c>
    </row>
    <row r="17" spans="1:28" x14ac:dyDescent="0.25">
      <c r="A17" s="4" t="str">
        <f t="shared" si="0"/>
        <v>0</v>
      </c>
      <c r="B17" t="str">
        <f t="shared" si="1"/>
        <v>Nombre de cliente 16</v>
      </c>
      <c r="C17">
        <v>20000000000</v>
      </c>
      <c r="D17" t="s">
        <v>26</v>
      </c>
      <c r="E17" t="str">
        <f t="shared" si="2"/>
        <v>Clave 16</v>
      </c>
      <c r="F17" s="3">
        <v>45017</v>
      </c>
      <c r="G17" s="3" t="s">
        <v>10</v>
      </c>
      <c r="H17" s="3" t="s">
        <v>31</v>
      </c>
      <c r="I17" t="s">
        <v>13</v>
      </c>
      <c r="K17" t="str">
        <f>"F:\Libros Compras y Ventas\"&amp;YEAR(F17)&amp;"\"&amp;Q17&amp;"\TXT"</f>
        <v>F:\Libros Compras y Ventas\2023\202304\TXT</v>
      </c>
      <c r="L17" s="4" t="str">
        <f>CONCATENATE(K17,"\",B17,"\","COMVEN LID","\",YEAR(F17),"\",TEXT(MONTH(F17),"00"),"\")</f>
        <v>F:\Libros Compras y Ventas\2023\202304\TXT\Nombre de cliente 16\COMVEN LID\2023\04\</v>
      </c>
      <c r="M17" t="str">
        <f t="shared" si="3"/>
        <v>F:\Libros Compras y Ventas\2023\202304\TXT</v>
      </c>
      <c r="N17" s="4" t="str">
        <f t="shared" si="4"/>
        <v>F:\Libros Compras y Ventas\2023\202304\TXT\Nombre de cliente 16\COMVEN LID\2023\04\</v>
      </c>
      <c r="O17" s="4" t="str">
        <f>TEXT(MONTH(F17),"00")&amp;"/"&amp;YEAR(F17)</f>
        <v>04/2023</v>
      </c>
      <c r="P17" s="2" t="str">
        <f>PROPER(TEXT(F17,"mmmm"))&amp;" "&amp;YEAR(F17)</f>
        <v>Abril 2023</v>
      </c>
      <c r="Q17" s="2" t="str">
        <f>YEAR(F17)&amp;TEXT(MONTH(F17),"00")</f>
        <v>202304</v>
      </c>
      <c r="R17" s="2" t="str">
        <f>CONCATENATE(TEXT(A17,"0"),"  - ",Q17," - ",SUBSTITUTE(D17,"-","")," - ",B17)</f>
        <v>0  - 202304 - 30000000000 - Nombre de cliente 16</v>
      </c>
      <c r="S17" s="2" t="str">
        <f>CONCATENATE(A17," - ",SUBSTITUTE(D17,"-","")," - ","LIV - ",Q17," - ",B17," SOS.txt")</f>
        <v>0 - 30000000000 - LIV - 202304 - Nombre de cliente 16 SOS.txt</v>
      </c>
      <c r="T17" s="2" t="str">
        <f>CONCATENATE(A17," - ",SUBSTITUTE(D17,"-","")," - ","LIV - ",Q17," - ",B17," Alicuota SOS.txt")</f>
        <v>0 - 30000000000 - LIV - 202304 - Nombre de cliente 16 Alicuota SOS.txt</v>
      </c>
      <c r="U17" s="2" t="str">
        <f>CONCATENATE(A17," - ",SUBSTITUTE(D17,"-","")," - ","LIC - ",Q17," - ",B17," SOS.txt")</f>
        <v>0 - 30000000000 - LIC - 202304 - Nombre de cliente 16 SOS.txt</v>
      </c>
      <c r="V17" s="2" t="str">
        <f>CONCATENATE(A17," - ",SUBSTITUTE(D17,"-","")," - ","LIC - ",Q17," - ",B17," Alicuota SOS.txt")</f>
        <v>0 - 30000000000 - LIC - 202304 - Nombre de cliente 16 Alicuota SOS.txt</v>
      </c>
      <c r="W17" s="4">
        <f>ROW(A17)</f>
        <v>17</v>
      </c>
      <c r="X17" s="4">
        <f>IF(C17=C16,1,0)</f>
        <v>1</v>
      </c>
      <c r="Y17" s="4">
        <f>IF(C17=C18,1,0)</f>
        <v>1</v>
      </c>
      <c r="Z17" s="5" t="str">
        <f>IFERROR(VLOOKUP(TEXT(W17,"0"),[1]Control!$A:$E,2,0),"")</f>
        <v/>
      </c>
      <c r="AA17" s="5" t="str">
        <f>IFERROR(VLOOKUP(TEXT(W17,"0"),[1]Control!$A:$E,3,0),"")</f>
        <v/>
      </c>
      <c r="AB17" s="4" t="str">
        <f>IFERROR(VLOOKUP(TEXT(W17,"0"),[1]Control!$A:$E,4,0),"")</f>
        <v/>
      </c>
    </row>
    <row r="18" spans="1:28" x14ac:dyDescent="0.25">
      <c r="A18" s="4" t="str">
        <f t="shared" si="0"/>
        <v>0</v>
      </c>
      <c r="B18" t="str">
        <f t="shared" si="1"/>
        <v>Nombre de cliente 17</v>
      </c>
      <c r="C18">
        <v>20000000000</v>
      </c>
      <c r="D18" t="s">
        <v>26</v>
      </c>
      <c r="E18" t="str">
        <f t="shared" si="2"/>
        <v>Clave 17</v>
      </c>
      <c r="F18" s="3">
        <v>44986</v>
      </c>
      <c r="G18" s="3" t="s">
        <v>9</v>
      </c>
      <c r="H18" s="3"/>
      <c r="I18" t="s">
        <v>12</v>
      </c>
      <c r="K18" t="str">
        <f>"F:\Libros Compras y Ventas\"&amp;YEAR(F18)&amp;"\"&amp;Q18&amp;"\TXT"</f>
        <v>F:\Libros Compras y Ventas\2023\202303\TXT</v>
      </c>
      <c r="L18" s="4" t="str">
        <f>CONCATENATE(K18,"\",B18,"\","COMVEN LID","\",YEAR(F18),"\",TEXT(MONTH(F18),"00"),"\")</f>
        <v>F:\Libros Compras y Ventas\2023\202303\TXT\Nombre de cliente 17\COMVEN LID\2023\03\</v>
      </c>
      <c r="M18" t="str">
        <f t="shared" si="3"/>
        <v>F:\Libros Compras y Ventas\2023\202303\TXT</v>
      </c>
      <c r="N18" s="4" t="str">
        <f t="shared" si="4"/>
        <v>F:\Libros Compras y Ventas\2023\202303\TXT\Nombre de cliente 17\COMVEN LID\2023\03\</v>
      </c>
      <c r="O18" s="4" t="str">
        <f>TEXT(MONTH(F18),"00")&amp;"/"&amp;YEAR(F18)</f>
        <v>03/2023</v>
      </c>
      <c r="P18" s="2" t="str">
        <f>PROPER(TEXT(F18,"mmmm"))&amp;" "&amp;YEAR(F18)</f>
        <v>Marzo 2023</v>
      </c>
      <c r="Q18" s="2" t="str">
        <f>YEAR(F18)&amp;TEXT(MONTH(F18),"00")</f>
        <v>202303</v>
      </c>
      <c r="R18" s="2" t="str">
        <f>CONCATENATE(TEXT(A18,"0"),"  - ",Q18," - ",SUBSTITUTE(D18,"-","")," - ",B18)</f>
        <v>0  - 202303 - 30000000000 - Nombre de cliente 17</v>
      </c>
      <c r="S18" s="2" t="str">
        <f>CONCATENATE(A18," - ",SUBSTITUTE(D18,"-","")," - ","LIV - ",Q18," - ",B18," SOS.txt")</f>
        <v>0 - 30000000000 - LIV - 202303 - Nombre de cliente 17 SOS.txt</v>
      </c>
      <c r="T18" s="2" t="str">
        <f>CONCATENATE(A18," - ",SUBSTITUTE(D18,"-","")," - ","LIV - ",Q18," - ",B18," Alicuota SOS.txt")</f>
        <v>0 - 30000000000 - LIV - 202303 - Nombre de cliente 17 Alicuota SOS.txt</v>
      </c>
      <c r="U18" s="2" t="str">
        <f>CONCATENATE(A18," - ",SUBSTITUTE(D18,"-","")," - ","LIC - ",Q18," - ",B18," SOS.txt")</f>
        <v>0 - 30000000000 - LIC - 202303 - Nombre de cliente 17 SOS.txt</v>
      </c>
      <c r="V18" s="2" t="str">
        <f>CONCATENATE(A18," - ",SUBSTITUTE(D18,"-","")," - ","LIC - ",Q18," - ",B18," Alicuota SOS.txt")</f>
        <v>0 - 30000000000 - LIC - 202303 - Nombre de cliente 17 Alicuota SOS.txt</v>
      </c>
      <c r="W18" s="4">
        <f>ROW(A18)</f>
        <v>18</v>
      </c>
      <c r="X18" s="4">
        <f>IF(C18=C17,1,0)</f>
        <v>1</v>
      </c>
      <c r="Y18" s="4">
        <f>IF(C18=C19,1,0)</f>
        <v>1</v>
      </c>
      <c r="Z18" s="5" t="str">
        <f>IFERROR(VLOOKUP(TEXT(W18,"0"),[1]Control!$A:$E,2,0),"")</f>
        <v/>
      </c>
      <c r="AA18" s="5" t="str">
        <f>IFERROR(VLOOKUP(TEXT(W18,"0"),[1]Control!$A:$E,3,0),"")</f>
        <v/>
      </c>
      <c r="AB18" s="4" t="str">
        <f>IFERROR(VLOOKUP(TEXT(W18,"0"),[1]Control!$A:$E,4,0),"")</f>
        <v/>
      </c>
    </row>
    <row r="19" spans="1:28" x14ac:dyDescent="0.25">
      <c r="A19" s="4" t="str">
        <f t="shared" si="0"/>
        <v>0</v>
      </c>
      <c r="B19" t="str">
        <f t="shared" si="1"/>
        <v>Nombre de cliente 18</v>
      </c>
      <c r="C19">
        <v>20000000000</v>
      </c>
      <c r="D19" t="s">
        <v>26</v>
      </c>
      <c r="E19" t="str">
        <f t="shared" si="2"/>
        <v>Clave 18</v>
      </c>
      <c r="F19" s="3">
        <v>45017</v>
      </c>
      <c r="G19" s="3" t="s">
        <v>9</v>
      </c>
      <c r="H19" s="3"/>
      <c r="I19" t="s">
        <v>13</v>
      </c>
      <c r="K19" t="str">
        <f>"F:\Libros Compras y Ventas\"&amp;YEAR(F19)&amp;"\"&amp;Q19&amp;"\TXT"</f>
        <v>F:\Libros Compras y Ventas\2023\202304\TXT</v>
      </c>
      <c r="L19" s="4" t="str">
        <f>CONCATENATE(K19,"\",B19,"\","COMVEN LID","\",YEAR(F19),"\",TEXT(MONTH(F19),"00"),"\")</f>
        <v>F:\Libros Compras y Ventas\2023\202304\TXT\Nombre de cliente 18\COMVEN LID\2023\04\</v>
      </c>
      <c r="M19" t="str">
        <f t="shared" si="3"/>
        <v>F:\Libros Compras y Ventas\2023\202304\TXT</v>
      </c>
      <c r="N19" s="4" t="str">
        <f t="shared" si="4"/>
        <v>F:\Libros Compras y Ventas\2023\202304\TXT\Nombre de cliente 18\COMVEN LID\2023\04\</v>
      </c>
      <c r="O19" s="4" t="str">
        <f>TEXT(MONTH(F19),"00")&amp;"/"&amp;YEAR(F19)</f>
        <v>04/2023</v>
      </c>
      <c r="P19" s="2" t="str">
        <f>PROPER(TEXT(F19,"mmmm"))&amp;" "&amp;YEAR(F19)</f>
        <v>Abril 2023</v>
      </c>
      <c r="Q19" s="2" t="str">
        <f>YEAR(F19)&amp;TEXT(MONTH(F19),"00")</f>
        <v>202304</v>
      </c>
      <c r="R19" s="2" t="str">
        <f>CONCATENATE(TEXT(A19,"0"),"  - ",Q19," - ",SUBSTITUTE(D19,"-","")," - ",B19)</f>
        <v>0  - 202304 - 30000000000 - Nombre de cliente 18</v>
      </c>
      <c r="S19" s="2" t="str">
        <f>CONCATENATE(A19," - ",SUBSTITUTE(D19,"-","")," - ","LIV - ",Q19," - ",B19," SOS.txt")</f>
        <v>0 - 30000000000 - LIV - 202304 - Nombre de cliente 18 SOS.txt</v>
      </c>
      <c r="T19" s="2" t="str">
        <f>CONCATENATE(A19," - ",SUBSTITUTE(D19,"-","")," - ","LIV - ",Q19," - ",B19," Alicuota SOS.txt")</f>
        <v>0 - 30000000000 - LIV - 202304 - Nombre de cliente 18 Alicuota SOS.txt</v>
      </c>
      <c r="U19" s="2" t="str">
        <f>CONCATENATE(A19," - ",SUBSTITUTE(D19,"-","")," - ","LIC - ",Q19," - ",B19," SOS.txt")</f>
        <v>0 - 30000000000 - LIC - 202304 - Nombre de cliente 18 SOS.txt</v>
      </c>
      <c r="V19" s="2" t="str">
        <f>CONCATENATE(A19," - ",SUBSTITUTE(D19,"-","")," - ","LIC - ",Q19," - ",B19," Alicuota SOS.txt")</f>
        <v>0 - 30000000000 - LIC - 202304 - Nombre de cliente 18 Alicuota SOS.txt</v>
      </c>
      <c r="W19" s="4">
        <f>ROW(A19)</f>
        <v>19</v>
      </c>
      <c r="X19" s="4">
        <f>IF(C19=C18,1,0)</f>
        <v>1</v>
      </c>
      <c r="Y19" s="4">
        <f>IF(C19=C20,1,0)</f>
        <v>1</v>
      </c>
      <c r="Z19" s="5" t="str">
        <f>IFERROR(VLOOKUP(TEXT(W19,"0"),[1]Control!$A:$E,2,0),"")</f>
        <v/>
      </c>
      <c r="AA19" s="5" t="str">
        <f>IFERROR(VLOOKUP(TEXT(W19,"0"),[1]Control!$A:$E,3,0),"")</f>
        <v/>
      </c>
      <c r="AB19" s="4" t="str">
        <f>IFERROR(VLOOKUP(TEXT(W19,"0"),[1]Control!$A:$E,4,0),"")</f>
        <v/>
      </c>
    </row>
    <row r="20" spans="1:28" x14ac:dyDescent="0.25">
      <c r="A20" s="4" t="str">
        <f t="shared" si="0"/>
        <v>0</v>
      </c>
      <c r="B20" t="str">
        <f t="shared" si="1"/>
        <v>Nombre de cliente 19</v>
      </c>
      <c r="C20">
        <v>20000000000</v>
      </c>
      <c r="D20" t="s">
        <v>26</v>
      </c>
      <c r="E20" t="str">
        <f t="shared" si="2"/>
        <v>Clave 19</v>
      </c>
      <c r="F20" s="3">
        <v>44986</v>
      </c>
      <c r="G20" s="3" t="s">
        <v>9</v>
      </c>
      <c r="H20" s="3"/>
      <c r="I20" t="s">
        <v>12</v>
      </c>
      <c r="K20" t="str">
        <f>"F:\Libros Compras y Ventas\"&amp;YEAR(F20)&amp;"\"&amp;Q20&amp;"\TXT"</f>
        <v>F:\Libros Compras y Ventas\2023\202303\TXT</v>
      </c>
      <c r="L20" s="4" t="str">
        <f>CONCATENATE(K20,"\",B20,"\","COMVEN LID","\",YEAR(F20),"\",TEXT(MONTH(F20),"00"),"\")</f>
        <v>F:\Libros Compras y Ventas\2023\202303\TXT\Nombre de cliente 19\COMVEN LID\2023\03\</v>
      </c>
      <c r="M20" t="str">
        <f t="shared" si="3"/>
        <v>F:\Libros Compras y Ventas\2023\202303\TXT</v>
      </c>
      <c r="N20" s="4" t="str">
        <f t="shared" si="4"/>
        <v>F:\Libros Compras y Ventas\2023\202303\TXT\Nombre de cliente 19\COMVEN LID\2023\03\</v>
      </c>
      <c r="O20" s="4" t="str">
        <f>TEXT(MONTH(F20),"00")&amp;"/"&amp;YEAR(F20)</f>
        <v>03/2023</v>
      </c>
      <c r="P20" s="2" t="str">
        <f>PROPER(TEXT(F20,"mmmm"))&amp;" "&amp;YEAR(F20)</f>
        <v>Marzo 2023</v>
      </c>
      <c r="Q20" s="2" t="str">
        <f>YEAR(F20)&amp;TEXT(MONTH(F20),"00")</f>
        <v>202303</v>
      </c>
      <c r="R20" s="2" t="str">
        <f>CONCATENATE(TEXT(A20,"0"),"  - ",Q20," - ",SUBSTITUTE(D20,"-","")," - ",B20)</f>
        <v>0  - 202303 - 30000000000 - Nombre de cliente 19</v>
      </c>
      <c r="S20" s="2" t="str">
        <f>CONCATENATE(A20," - ",SUBSTITUTE(D20,"-","")," - ","LIV - ",Q20," - ",B20," SOS.txt")</f>
        <v>0 - 30000000000 - LIV - 202303 - Nombre de cliente 19 SOS.txt</v>
      </c>
      <c r="T20" s="2" t="str">
        <f>CONCATENATE(A20," - ",SUBSTITUTE(D20,"-","")," - ","LIV - ",Q20," - ",B20," Alicuota SOS.txt")</f>
        <v>0 - 30000000000 - LIV - 202303 - Nombre de cliente 19 Alicuota SOS.txt</v>
      </c>
      <c r="U20" s="2" t="str">
        <f>CONCATENATE(A20," - ",SUBSTITUTE(D20,"-","")," - ","LIC - ",Q20," - ",B20," SOS.txt")</f>
        <v>0 - 30000000000 - LIC - 202303 - Nombre de cliente 19 SOS.txt</v>
      </c>
      <c r="V20" s="2" t="str">
        <f>CONCATENATE(A20," - ",SUBSTITUTE(D20,"-","")," - ","LIC - ",Q20," - ",B20," Alicuota SOS.txt")</f>
        <v>0 - 30000000000 - LIC - 202303 - Nombre de cliente 19 Alicuota SOS.txt</v>
      </c>
      <c r="W20" s="4">
        <f>ROW(A20)</f>
        <v>20</v>
      </c>
      <c r="X20" s="4">
        <f>IF(C20=C19,1,0)</f>
        <v>1</v>
      </c>
      <c r="Y20" s="4">
        <f>IF(C20=C21,1,0)</f>
        <v>1</v>
      </c>
      <c r="Z20" s="5" t="str">
        <f>IFERROR(VLOOKUP(TEXT(W20,"0"),[1]Control!$A:$E,2,0),"")</f>
        <v/>
      </c>
      <c r="AA20" s="5" t="str">
        <f>IFERROR(VLOOKUP(TEXT(W20,"0"),[1]Control!$A:$E,3,0),"")</f>
        <v/>
      </c>
      <c r="AB20" s="4" t="str">
        <f>IFERROR(VLOOKUP(TEXT(W20,"0"),[1]Control!$A:$E,4,0),"")</f>
        <v/>
      </c>
    </row>
    <row r="21" spans="1:28" x14ac:dyDescent="0.25">
      <c r="A21" s="4" t="str">
        <f t="shared" si="0"/>
        <v>0</v>
      </c>
      <c r="B21" t="str">
        <f t="shared" si="1"/>
        <v>Nombre de cliente 20</v>
      </c>
      <c r="C21">
        <v>20000000000</v>
      </c>
      <c r="D21" t="s">
        <v>26</v>
      </c>
      <c r="E21" t="str">
        <f t="shared" si="2"/>
        <v>Clave 20</v>
      </c>
      <c r="F21" s="3">
        <v>44986</v>
      </c>
      <c r="G21" s="3" t="s">
        <v>9</v>
      </c>
      <c r="H21" s="3"/>
      <c r="I21" t="s">
        <v>12</v>
      </c>
      <c r="K21" t="str">
        <f>"F:\Libros Compras y Ventas\"&amp;YEAR(F21)&amp;"\"&amp;Q21&amp;"\TXT"</f>
        <v>F:\Libros Compras y Ventas\2023\202303\TXT</v>
      </c>
      <c r="L21" s="4" t="str">
        <f>CONCATENATE(K21,"\",B21,"\","COMVEN LID","\",YEAR(F21),"\",TEXT(MONTH(F21),"00"),"\")</f>
        <v>F:\Libros Compras y Ventas\2023\202303\TXT\Nombre de cliente 20\COMVEN LID\2023\03\</v>
      </c>
      <c r="M21" t="str">
        <f t="shared" si="3"/>
        <v>F:\Libros Compras y Ventas\2023\202303\TXT</v>
      </c>
      <c r="N21" s="4" t="str">
        <f t="shared" si="4"/>
        <v>F:\Libros Compras y Ventas\2023\202303\TXT\Nombre de cliente 20\COMVEN LID\2023\03\</v>
      </c>
      <c r="O21" s="4" t="str">
        <f>TEXT(MONTH(F21),"00")&amp;"/"&amp;YEAR(F21)</f>
        <v>03/2023</v>
      </c>
      <c r="P21" s="2" t="str">
        <f>PROPER(TEXT(F21,"mmmm"))&amp;" "&amp;YEAR(F21)</f>
        <v>Marzo 2023</v>
      </c>
      <c r="Q21" s="2" t="str">
        <f>YEAR(F21)&amp;TEXT(MONTH(F21),"00")</f>
        <v>202303</v>
      </c>
      <c r="R21" s="2" t="str">
        <f>CONCATENATE(TEXT(A21,"0"),"  - ",Q21," - ",SUBSTITUTE(D21,"-","")," - ",B21)</f>
        <v>0  - 202303 - 30000000000 - Nombre de cliente 20</v>
      </c>
      <c r="S21" s="2" t="str">
        <f>CONCATENATE(A21," - ",SUBSTITUTE(D21,"-","")," - ","LIV - ",Q21," - ",B21," SOS.txt")</f>
        <v>0 - 30000000000 - LIV - 202303 - Nombre de cliente 20 SOS.txt</v>
      </c>
      <c r="T21" s="2" t="str">
        <f>CONCATENATE(A21," - ",SUBSTITUTE(D21,"-","")," - ","LIV - ",Q21," - ",B21," Alicuota SOS.txt")</f>
        <v>0 - 30000000000 - LIV - 202303 - Nombre de cliente 20 Alicuota SOS.txt</v>
      </c>
      <c r="U21" s="2" t="str">
        <f>CONCATENATE(A21," - ",SUBSTITUTE(D21,"-","")," - ","LIC - ",Q21," - ",B21," SOS.txt")</f>
        <v>0 - 30000000000 - LIC - 202303 - Nombre de cliente 20 SOS.txt</v>
      </c>
      <c r="V21" s="2" t="str">
        <f>CONCATENATE(A21," - ",SUBSTITUTE(D21,"-","")," - ","LIC - ",Q21," - ",B21," Alicuota SOS.txt")</f>
        <v>0 - 30000000000 - LIC - 202303 - Nombre de cliente 20 Alicuota SOS.txt</v>
      </c>
      <c r="W21" s="4">
        <f>ROW(A21)</f>
        <v>21</v>
      </c>
      <c r="X21" s="4">
        <f>IF(C21=C20,1,0)</f>
        <v>1</v>
      </c>
      <c r="Y21" s="4">
        <f>IF(C21=C22,1,0)</f>
        <v>1</v>
      </c>
      <c r="Z21" s="5" t="str">
        <f>IFERROR(VLOOKUP(TEXT(W21,"0"),[1]Control!$A:$E,2,0),"")</f>
        <v/>
      </c>
      <c r="AA21" s="5" t="str">
        <f>IFERROR(VLOOKUP(TEXT(W21,"0"),[1]Control!$A:$E,3,0),"")</f>
        <v/>
      </c>
      <c r="AB21" s="4" t="str">
        <f>IFERROR(VLOOKUP(TEXT(W21,"0"),[1]Control!$A:$E,4,0),"")</f>
        <v/>
      </c>
    </row>
    <row r="22" spans="1:28" x14ac:dyDescent="0.25">
      <c r="A22" s="4" t="str">
        <f t="shared" si="0"/>
        <v>0</v>
      </c>
      <c r="B22" t="str">
        <f t="shared" si="1"/>
        <v>Nombre de cliente 21</v>
      </c>
      <c r="C22">
        <v>20000000000</v>
      </c>
      <c r="D22" t="s">
        <v>26</v>
      </c>
      <c r="E22" t="str">
        <f t="shared" si="2"/>
        <v>Clave 21</v>
      </c>
      <c r="F22" s="3">
        <v>45017</v>
      </c>
      <c r="G22" s="3" t="s">
        <v>10</v>
      </c>
      <c r="H22" s="3" t="s">
        <v>31</v>
      </c>
      <c r="I22" t="s">
        <v>13</v>
      </c>
      <c r="K22" t="str">
        <f>"F:\Libros Compras y Ventas\"&amp;YEAR(F22)&amp;"\"&amp;Q22&amp;"\TXT"</f>
        <v>F:\Libros Compras y Ventas\2023\202304\TXT</v>
      </c>
      <c r="L22" s="4" t="str">
        <f>CONCATENATE(K22,"\",B22,"\","COMVEN LID","\",YEAR(F22),"\",TEXT(MONTH(F22),"00"),"\")</f>
        <v>F:\Libros Compras y Ventas\2023\202304\TXT\Nombre de cliente 21\COMVEN LID\2023\04\</v>
      </c>
      <c r="M22" t="str">
        <f t="shared" si="3"/>
        <v>F:\Libros Compras y Ventas\2023\202304\TXT</v>
      </c>
      <c r="N22" s="4" t="str">
        <f t="shared" si="4"/>
        <v>F:\Libros Compras y Ventas\2023\202304\TXT\Nombre de cliente 21\COMVEN LID\2023\04\</v>
      </c>
      <c r="O22" s="4" t="str">
        <f>TEXT(MONTH(F22),"00")&amp;"/"&amp;YEAR(F22)</f>
        <v>04/2023</v>
      </c>
      <c r="P22" s="2" t="str">
        <f>PROPER(TEXT(F22,"mmmm"))&amp;" "&amp;YEAR(F22)</f>
        <v>Abril 2023</v>
      </c>
      <c r="Q22" s="2" t="str">
        <f>YEAR(F22)&amp;TEXT(MONTH(F22),"00")</f>
        <v>202304</v>
      </c>
      <c r="R22" s="2" t="str">
        <f>CONCATENATE(TEXT(A22,"0"),"  - ",Q22," - ",SUBSTITUTE(D22,"-","")," - ",B22)</f>
        <v>0  - 202304 - 30000000000 - Nombre de cliente 21</v>
      </c>
      <c r="S22" s="2" t="str">
        <f>CONCATENATE(A22," - ",SUBSTITUTE(D22,"-","")," - ","LIV - ",Q22," - ",B22," SOS.txt")</f>
        <v>0 - 30000000000 - LIV - 202304 - Nombre de cliente 21 SOS.txt</v>
      </c>
      <c r="T22" s="2" t="str">
        <f>CONCATENATE(A22," - ",SUBSTITUTE(D22,"-","")," - ","LIV - ",Q22," - ",B22," Alicuota SOS.txt")</f>
        <v>0 - 30000000000 - LIV - 202304 - Nombre de cliente 21 Alicuota SOS.txt</v>
      </c>
      <c r="U22" s="2" t="str">
        <f>CONCATENATE(A22," - ",SUBSTITUTE(D22,"-","")," - ","LIC - ",Q22," - ",B22," SOS.txt")</f>
        <v>0 - 30000000000 - LIC - 202304 - Nombre de cliente 21 SOS.txt</v>
      </c>
      <c r="V22" s="2" t="str">
        <f>CONCATENATE(A22," - ",SUBSTITUTE(D22,"-","")," - ","LIC - ",Q22," - ",B22," Alicuota SOS.txt")</f>
        <v>0 - 30000000000 - LIC - 202304 - Nombre de cliente 21 Alicuota SOS.txt</v>
      </c>
      <c r="W22" s="4">
        <f>ROW(A22)</f>
        <v>22</v>
      </c>
      <c r="X22" s="4">
        <f>IF(C22=C21,1,0)</f>
        <v>1</v>
      </c>
      <c r="Y22" s="4">
        <f>IF(C22=C23,1,0)</f>
        <v>1</v>
      </c>
      <c r="Z22" s="5" t="str">
        <f>IFERROR(VLOOKUP(TEXT(W22,"0"),[1]Control!$A:$E,2,0),"")</f>
        <v/>
      </c>
      <c r="AA22" s="5" t="str">
        <f>IFERROR(VLOOKUP(TEXT(W22,"0"),[1]Control!$A:$E,3,0),"")</f>
        <v/>
      </c>
      <c r="AB22" s="4" t="str">
        <f>IFERROR(VLOOKUP(TEXT(W22,"0"),[1]Control!$A:$E,4,0),"")</f>
        <v/>
      </c>
    </row>
    <row r="23" spans="1:28" x14ac:dyDescent="0.25">
      <c r="A23" s="4" t="str">
        <f t="shared" si="0"/>
        <v>0</v>
      </c>
      <c r="B23" t="str">
        <f t="shared" si="1"/>
        <v>Nombre de cliente 22</v>
      </c>
      <c r="C23">
        <v>20000000000</v>
      </c>
      <c r="D23" t="s">
        <v>26</v>
      </c>
      <c r="E23" t="str">
        <f t="shared" si="2"/>
        <v>Clave 22</v>
      </c>
      <c r="F23" s="3">
        <v>45017</v>
      </c>
      <c r="G23" s="3" t="s">
        <v>10</v>
      </c>
      <c r="H23" s="3" t="s">
        <v>31</v>
      </c>
      <c r="I23" t="s">
        <v>13</v>
      </c>
      <c r="K23" t="str">
        <f>"F:\Libros Compras y Ventas\"&amp;YEAR(F23)&amp;"\"&amp;Q23&amp;"\TXT"</f>
        <v>F:\Libros Compras y Ventas\2023\202304\TXT</v>
      </c>
      <c r="L23" s="4" t="str">
        <f>CONCATENATE(K23,"\",B23,"\","COMVEN LID","\",YEAR(F23),"\",TEXT(MONTH(F23),"00"),"\")</f>
        <v>F:\Libros Compras y Ventas\2023\202304\TXT\Nombre de cliente 22\COMVEN LID\2023\04\</v>
      </c>
      <c r="M23" t="str">
        <f t="shared" si="3"/>
        <v>F:\Libros Compras y Ventas\2023\202304\TXT</v>
      </c>
      <c r="N23" s="4" t="str">
        <f t="shared" si="4"/>
        <v>F:\Libros Compras y Ventas\2023\202304\TXT\Nombre de cliente 22\COMVEN LID\2023\04\</v>
      </c>
      <c r="O23" s="4" t="str">
        <f>TEXT(MONTH(F23),"00")&amp;"/"&amp;YEAR(F23)</f>
        <v>04/2023</v>
      </c>
      <c r="P23" s="2" t="str">
        <f>PROPER(TEXT(F23,"mmmm"))&amp;" "&amp;YEAR(F23)</f>
        <v>Abril 2023</v>
      </c>
      <c r="Q23" s="2" t="str">
        <f>YEAR(F23)&amp;TEXT(MONTH(F23),"00")</f>
        <v>202304</v>
      </c>
      <c r="R23" s="2" t="str">
        <f>CONCATENATE(TEXT(A23,"0"),"  - ",Q23," - ",SUBSTITUTE(D23,"-","")," - ",B23)</f>
        <v>0  - 202304 - 30000000000 - Nombre de cliente 22</v>
      </c>
      <c r="S23" s="2" t="str">
        <f>CONCATENATE(A23," - ",SUBSTITUTE(D23,"-","")," - ","LIV - ",Q23," - ",B23," SOS.txt")</f>
        <v>0 - 30000000000 - LIV - 202304 - Nombre de cliente 22 SOS.txt</v>
      </c>
      <c r="T23" s="2" t="str">
        <f>CONCATENATE(A23," - ",SUBSTITUTE(D23,"-","")," - ","LIV - ",Q23," - ",B23," Alicuota SOS.txt")</f>
        <v>0 - 30000000000 - LIV - 202304 - Nombre de cliente 22 Alicuota SOS.txt</v>
      </c>
      <c r="U23" s="2" t="str">
        <f>CONCATENATE(A23," - ",SUBSTITUTE(D23,"-","")," - ","LIC - ",Q23," - ",B23," SOS.txt")</f>
        <v>0 - 30000000000 - LIC - 202304 - Nombre de cliente 22 SOS.txt</v>
      </c>
      <c r="V23" s="2" t="str">
        <f>CONCATENATE(A23," - ",SUBSTITUTE(D23,"-","")," - ","LIC - ",Q23," - ",B23," Alicuota SOS.txt")</f>
        <v>0 - 30000000000 - LIC - 202304 - Nombre de cliente 22 Alicuota SOS.txt</v>
      </c>
      <c r="W23" s="4">
        <f>ROW(A23)</f>
        <v>23</v>
      </c>
      <c r="X23" s="4">
        <f>IF(C23=C22,1,0)</f>
        <v>1</v>
      </c>
      <c r="Y23" s="4">
        <f>IF(C23=C24,1,0)</f>
        <v>1</v>
      </c>
      <c r="Z23" s="5" t="str">
        <f>IFERROR(VLOOKUP(TEXT(W23,"0"),[1]Control!$A:$E,2,0),"")</f>
        <v/>
      </c>
      <c r="AA23" s="5" t="str">
        <f>IFERROR(VLOOKUP(TEXT(W23,"0"),[1]Control!$A:$E,3,0),"")</f>
        <v/>
      </c>
      <c r="AB23" s="4" t="str">
        <f>IFERROR(VLOOKUP(TEXT(W23,"0"),[1]Control!$A:$E,4,0),"")</f>
        <v/>
      </c>
    </row>
    <row r="24" spans="1:28" x14ac:dyDescent="0.25">
      <c r="A24" s="4" t="str">
        <f t="shared" si="0"/>
        <v>0</v>
      </c>
      <c r="B24" t="str">
        <f t="shared" si="1"/>
        <v>Nombre de cliente 23</v>
      </c>
      <c r="C24">
        <v>20000000000</v>
      </c>
      <c r="D24" t="s">
        <v>26</v>
      </c>
      <c r="E24" t="str">
        <f t="shared" si="2"/>
        <v>Clave 23</v>
      </c>
      <c r="F24" s="3">
        <v>45017</v>
      </c>
      <c r="G24" s="3" t="s">
        <v>10</v>
      </c>
      <c r="H24" s="3" t="s">
        <v>31</v>
      </c>
      <c r="I24" t="s">
        <v>13</v>
      </c>
      <c r="K24" t="str">
        <f>"F:\Libros Compras y Ventas\"&amp;YEAR(F24)&amp;"\"&amp;Q24&amp;"\TXT"</f>
        <v>F:\Libros Compras y Ventas\2023\202304\TXT</v>
      </c>
      <c r="L24" s="4" t="str">
        <f>CONCATENATE(K24,"\",B24,"\","COMVEN LID","\",YEAR(F24),"\",TEXT(MONTH(F24),"00"),"\")</f>
        <v>F:\Libros Compras y Ventas\2023\202304\TXT\Nombre de cliente 23\COMVEN LID\2023\04\</v>
      </c>
      <c r="M24" t="str">
        <f t="shared" si="3"/>
        <v>F:\Libros Compras y Ventas\2023\202304\TXT</v>
      </c>
      <c r="N24" s="4" t="str">
        <f t="shared" si="4"/>
        <v>F:\Libros Compras y Ventas\2023\202304\TXT\Nombre de cliente 23\COMVEN LID\2023\04\</v>
      </c>
      <c r="O24" s="4" t="str">
        <f>TEXT(MONTH(F24),"00")&amp;"/"&amp;YEAR(F24)</f>
        <v>04/2023</v>
      </c>
      <c r="P24" s="2" t="str">
        <f>PROPER(TEXT(F24,"mmmm"))&amp;" "&amp;YEAR(F24)</f>
        <v>Abril 2023</v>
      </c>
      <c r="Q24" s="2" t="str">
        <f>YEAR(F24)&amp;TEXT(MONTH(F24),"00")</f>
        <v>202304</v>
      </c>
      <c r="R24" s="2" t="str">
        <f>CONCATENATE(TEXT(A24,"0"),"  - ",Q24," - ",SUBSTITUTE(D24,"-","")," - ",B24)</f>
        <v>0  - 202304 - 30000000000 - Nombre de cliente 23</v>
      </c>
      <c r="S24" s="2" t="str">
        <f>CONCATENATE(A24," - ",SUBSTITUTE(D24,"-","")," - ","LIV - ",Q24," - ",B24," SOS.txt")</f>
        <v>0 - 30000000000 - LIV - 202304 - Nombre de cliente 23 SOS.txt</v>
      </c>
      <c r="T24" s="2" t="str">
        <f>CONCATENATE(A24," - ",SUBSTITUTE(D24,"-","")," - ","LIV - ",Q24," - ",B24," Alicuota SOS.txt")</f>
        <v>0 - 30000000000 - LIV - 202304 - Nombre de cliente 23 Alicuota SOS.txt</v>
      </c>
      <c r="U24" s="2" t="str">
        <f>CONCATENATE(A24," - ",SUBSTITUTE(D24,"-","")," - ","LIC - ",Q24," - ",B24," SOS.txt")</f>
        <v>0 - 30000000000 - LIC - 202304 - Nombre de cliente 23 SOS.txt</v>
      </c>
      <c r="V24" s="2" t="str">
        <f>CONCATENATE(A24," - ",SUBSTITUTE(D24,"-","")," - ","LIC - ",Q24," - ",B24," Alicuota SOS.txt")</f>
        <v>0 - 30000000000 - LIC - 202304 - Nombre de cliente 23 Alicuota SOS.txt</v>
      </c>
      <c r="W24" s="4">
        <f>ROW(A24)</f>
        <v>24</v>
      </c>
      <c r="X24" s="4">
        <f>IF(C24=C23,1,0)</f>
        <v>1</v>
      </c>
      <c r="Y24" s="4">
        <f>IF(C24=C25,1,0)</f>
        <v>1</v>
      </c>
      <c r="Z24" s="5" t="str">
        <f>IFERROR(VLOOKUP(TEXT(W24,"0"),[1]Control!$A:$E,2,0),"")</f>
        <v/>
      </c>
      <c r="AA24" s="5" t="str">
        <f>IFERROR(VLOOKUP(TEXT(W24,"0"),[1]Control!$A:$E,3,0),"")</f>
        <v/>
      </c>
      <c r="AB24" s="4" t="str">
        <f>IFERROR(VLOOKUP(TEXT(W24,"0"),[1]Control!$A:$E,4,0),"")</f>
        <v/>
      </c>
    </row>
    <row r="25" spans="1:28" x14ac:dyDescent="0.25">
      <c r="A25" s="4" t="str">
        <f t="shared" si="0"/>
        <v>0</v>
      </c>
      <c r="B25" t="str">
        <f t="shared" si="1"/>
        <v>Nombre de cliente 24</v>
      </c>
      <c r="C25">
        <v>20000000000</v>
      </c>
      <c r="D25" t="s">
        <v>26</v>
      </c>
      <c r="E25" t="str">
        <f t="shared" si="2"/>
        <v>Clave 24</v>
      </c>
      <c r="F25" s="3">
        <v>45017</v>
      </c>
      <c r="G25" s="3" t="s">
        <v>9</v>
      </c>
      <c r="H25" s="3"/>
      <c r="I25" t="s">
        <v>13</v>
      </c>
      <c r="K25" t="str">
        <f>"F:\Libros Compras y Ventas\"&amp;YEAR(F25)&amp;"\"&amp;Q25&amp;"\TXT"</f>
        <v>F:\Libros Compras y Ventas\2023\202304\TXT</v>
      </c>
      <c r="L25" s="4" t="str">
        <f>CONCATENATE(K25,"\",B25,"\","COMVEN LID","\",YEAR(F25),"\",TEXT(MONTH(F25),"00"),"\")</f>
        <v>F:\Libros Compras y Ventas\2023\202304\TXT\Nombre de cliente 24\COMVEN LID\2023\04\</v>
      </c>
      <c r="M25" t="str">
        <f t="shared" si="3"/>
        <v>F:\Libros Compras y Ventas\2023\202304\TXT</v>
      </c>
      <c r="N25" s="4" t="str">
        <f t="shared" si="4"/>
        <v>F:\Libros Compras y Ventas\2023\202304\TXT\Nombre de cliente 24\COMVEN LID\2023\04\</v>
      </c>
      <c r="O25" s="4" t="str">
        <f>TEXT(MONTH(F25),"00")&amp;"/"&amp;YEAR(F25)</f>
        <v>04/2023</v>
      </c>
      <c r="P25" s="2" t="str">
        <f>PROPER(TEXT(F25,"mmmm"))&amp;" "&amp;YEAR(F25)</f>
        <v>Abril 2023</v>
      </c>
      <c r="Q25" s="2" t="str">
        <f>YEAR(F25)&amp;TEXT(MONTH(F25),"00")</f>
        <v>202304</v>
      </c>
      <c r="R25" s="2" t="str">
        <f>CONCATENATE(TEXT(A25,"0"),"  - ",Q25," - ",SUBSTITUTE(D25,"-","")," - ",B25)</f>
        <v>0  - 202304 - 30000000000 - Nombre de cliente 24</v>
      </c>
      <c r="S25" s="2" t="str">
        <f>CONCATENATE(A25," - ",SUBSTITUTE(D25,"-","")," - ","LIV - ",Q25," - ",B25," SOS.txt")</f>
        <v>0 - 30000000000 - LIV - 202304 - Nombre de cliente 24 SOS.txt</v>
      </c>
      <c r="T25" s="2" t="str">
        <f>CONCATENATE(A25," - ",SUBSTITUTE(D25,"-","")," - ","LIV - ",Q25," - ",B25," Alicuota SOS.txt")</f>
        <v>0 - 30000000000 - LIV - 202304 - Nombre de cliente 24 Alicuota SOS.txt</v>
      </c>
      <c r="U25" s="2" t="str">
        <f>CONCATENATE(A25," - ",SUBSTITUTE(D25,"-","")," - ","LIC - ",Q25," - ",B25," SOS.txt")</f>
        <v>0 - 30000000000 - LIC - 202304 - Nombre de cliente 24 SOS.txt</v>
      </c>
      <c r="V25" s="2" t="str">
        <f>CONCATENATE(A25," - ",SUBSTITUTE(D25,"-","")," - ","LIC - ",Q25," - ",B25," Alicuota SOS.txt")</f>
        <v>0 - 30000000000 - LIC - 202304 - Nombre de cliente 24 Alicuota SOS.txt</v>
      </c>
      <c r="W25" s="4">
        <f>ROW(A25)</f>
        <v>25</v>
      </c>
      <c r="X25" s="4">
        <f>IF(C25=C24,1,0)</f>
        <v>1</v>
      </c>
      <c r="Y25" s="4">
        <f>IF(C25=C26,1,0)</f>
        <v>1</v>
      </c>
      <c r="Z25" s="5" t="str">
        <f>IFERROR(VLOOKUP(TEXT(W25,"0"),[1]Control!$A:$E,2,0),"")</f>
        <v/>
      </c>
      <c r="AA25" s="5" t="str">
        <f>IFERROR(VLOOKUP(TEXT(W25,"0"),[1]Control!$A:$E,3,0),"")</f>
        <v/>
      </c>
      <c r="AB25" s="4" t="str">
        <f>IFERROR(VLOOKUP(TEXT(W25,"0"),[1]Control!$A:$E,4,0),"")</f>
        <v/>
      </c>
    </row>
    <row r="26" spans="1:28" x14ac:dyDescent="0.25">
      <c r="A26" s="4" t="str">
        <f t="shared" si="0"/>
        <v>0</v>
      </c>
      <c r="B26" t="str">
        <f t="shared" si="1"/>
        <v>Nombre de cliente 25</v>
      </c>
      <c r="C26">
        <v>20000000000</v>
      </c>
      <c r="D26" t="s">
        <v>26</v>
      </c>
      <c r="E26" t="str">
        <f t="shared" si="2"/>
        <v>Clave 25</v>
      </c>
      <c r="F26" s="3">
        <v>45017</v>
      </c>
      <c r="G26" s="3" t="s">
        <v>9</v>
      </c>
      <c r="H26" s="3"/>
      <c r="I26" t="s">
        <v>13</v>
      </c>
      <c r="K26" t="str">
        <f>"F:\Libros Compras y Ventas\"&amp;YEAR(F26)&amp;"\"&amp;Q26&amp;"\TXT"</f>
        <v>F:\Libros Compras y Ventas\2023\202304\TXT</v>
      </c>
      <c r="L26" s="4" t="str">
        <f>CONCATENATE(K26,"\",B26,"\","COMVEN LID","\",YEAR(F26),"\",TEXT(MONTH(F26),"00"),"\")</f>
        <v>F:\Libros Compras y Ventas\2023\202304\TXT\Nombre de cliente 25\COMVEN LID\2023\04\</v>
      </c>
      <c r="M26" t="str">
        <f t="shared" si="3"/>
        <v>F:\Libros Compras y Ventas\2023\202304\TXT</v>
      </c>
      <c r="N26" s="4" t="str">
        <f t="shared" si="4"/>
        <v>F:\Libros Compras y Ventas\2023\202304\TXT\Nombre de cliente 25\COMVEN LID\2023\04\</v>
      </c>
      <c r="O26" s="4" t="str">
        <f>TEXT(MONTH(F26),"00")&amp;"/"&amp;YEAR(F26)</f>
        <v>04/2023</v>
      </c>
      <c r="P26" s="2" t="str">
        <f>PROPER(TEXT(F26,"mmmm"))&amp;" "&amp;YEAR(F26)</f>
        <v>Abril 2023</v>
      </c>
      <c r="Q26" s="2" t="str">
        <f>YEAR(F26)&amp;TEXT(MONTH(F26),"00")</f>
        <v>202304</v>
      </c>
      <c r="R26" s="2" t="str">
        <f>CONCATENATE(TEXT(A26,"0"),"  - ",Q26," - ",SUBSTITUTE(D26,"-","")," - ",B26)</f>
        <v>0  - 202304 - 30000000000 - Nombre de cliente 25</v>
      </c>
      <c r="S26" s="2" t="str">
        <f>CONCATENATE(A26," - ",SUBSTITUTE(D26,"-","")," - ","LIV - ",Q26," - ",B26," SOS.txt")</f>
        <v>0 - 30000000000 - LIV - 202304 - Nombre de cliente 25 SOS.txt</v>
      </c>
      <c r="T26" s="2" t="str">
        <f>CONCATENATE(A26," - ",SUBSTITUTE(D26,"-","")," - ","LIV - ",Q26," - ",B26," Alicuota SOS.txt")</f>
        <v>0 - 30000000000 - LIV - 202304 - Nombre de cliente 25 Alicuota SOS.txt</v>
      </c>
      <c r="U26" s="2" t="str">
        <f>CONCATENATE(A26," - ",SUBSTITUTE(D26,"-","")," - ","LIC - ",Q26," - ",B26," SOS.txt")</f>
        <v>0 - 30000000000 - LIC - 202304 - Nombre de cliente 25 SOS.txt</v>
      </c>
      <c r="V26" s="2" t="str">
        <f>CONCATENATE(A26," - ",SUBSTITUTE(D26,"-","")," - ","LIC - ",Q26," - ",B26," Alicuota SOS.txt")</f>
        <v>0 - 30000000000 - LIC - 202304 - Nombre de cliente 25 Alicuota SOS.txt</v>
      </c>
      <c r="W26" s="4">
        <f>ROW(A26)</f>
        <v>26</v>
      </c>
      <c r="X26" s="4">
        <f>IF(C26=C25,1,0)</f>
        <v>1</v>
      </c>
      <c r="Y26" s="4">
        <f>IF(C26=C27,1,0)</f>
        <v>1</v>
      </c>
      <c r="Z26" s="5" t="str">
        <f>IFERROR(VLOOKUP(TEXT(W26,"0"),[1]Control!$A:$E,2,0),"")</f>
        <v/>
      </c>
      <c r="AA26" s="5" t="str">
        <f>IFERROR(VLOOKUP(TEXT(W26,"0"),[1]Control!$A:$E,3,0),"")</f>
        <v/>
      </c>
      <c r="AB26" s="4" t="str">
        <f>IFERROR(VLOOKUP(TEXT(W26,"0"),[1]Control!$A:$E,4,0),"")</f>
        <v/>
      </c>
    </row>
    <row r="27" spans="1:28" x14ac:dyDescent="0.25">
      <c r="A27" s="4" t="str">
        <f t="shared" si="0"/>
        <v>0</v>
      </c>
      <c r="B27" t="str">
        <f t="shared" si="1"/>
        <v>Nombre de cliente 26</v>
      </c>
      <c r="C27">
        <v>20000000000</v>
      </c>
      <c r="D27" t="s">
        <v>26</v>
      </c>
      <c r="E27" t="str">
        <f t="shared" si="2"/>
        <v>Clave 26</v>
      </c>
      <c r="F27" s="3">
        <v>45017</v>
      </c>
      <c r="G27" s="3" t="s">
        <v>9</v>
      </c>
      <c r="H27" s="3"/>
      <c r="I27" t="s">
        <v>13</v>
      </c>
      <c r="K27" t="str">
        <f>"F:\Libros Compras y Ventas\"&amp;YEAR(F27)&amp;"\"&amp;Q27&amp;"\TXT"</f>
        <v>F:\Libros Compras y Ventas\2023\202304\TXT</v>
      </c>
      <c r="L27" s="4" t="str">
        <f>CONCATENATE(K27,"\",B27,"\","COMVEN LID","\",YEAR(F27),"\",TEXT(MONTH(F27),"00"),"\")</f>
        <v>F:\Libros Compras y Ventas\2023\202304\TXT\Nombre de cliente 26\COMVEN LID\2023\04\</v>
      </c>
      <c r="M27" t="str">
        <f t="shared" si="3"/>
        <v>F:\Libros Compras y Ventas\2023\202304\TXT</v>
      </c>
      <c r="N27" s="4" t="str">
        <f t="shared" si="4"/>
        <v>F:\Libros Compras y Ventas\2023\202304\TXT\Nombre de cliente 26\COMVEN LID\2023\04\</v>
      </c>
      <c r="O27" s="4" t="str">
        <f>TEXT(MONTH(F27),"00")&amp;"/"&amp;YEAR(F27)</f>
        <v>04/2023</v>
      </c>
      <c r="P27" s="2" t="str">
        <f>PROPER(TEXT(F27,"mmmm"))&amp;" "&amp;YEAR(F27)</f>
        <v>Abril 2023</v>
      </c>
      <c r="Q27" s="2" t="str">
        <f>YEAR(F27)&amp;TEXT(MONTH(F27),"00")</f>
        <v>202304</v>
      </c>
      <c r="R27" s="2" t="str">
        <f>CONCATENATE(TEXT(A27,"0"),"  - ",Q27," - ",SUBSTITUTE(D27,"-","")," - ",B27)</f>
        <v>0  - 202304 - 30000000000 - Nombre de cliente 26</v>
      </c>
      <c r="S27" s="2" t="str">
        <f>CONCATENATE(A27," - ",SUBSTITUTE(D27,"-","")," - ","LIV - ",Q27," - ",B27," SOS.txt")</f>
        <v>0 - 30000000000 - LIV - 202304 - Nombre de cliente 26 SOS.txt</v>
      </c>
      <c r="T27" s="2" t="str">
        <f>CONCATENATE(A27," - ",SUBSTITUTE(D27,"-","")," - ","LIV - ",Q27," - ",B27," Alicuota SOS.txt")</f>
        <v>0 - 30000000000 - LIV - 202304 - Nombre de cliente 26 Alicuota SOS.txt</v>
      </c>
      <c r="U27" s="2" t="str">
        <f>CONCATENATE(A27," - ",SUBSTITUTE(D27,"-","")," - ","LIC - ",Q27," - ",B27," SOS.txt")</f>
        <v>0 - 30000000000 - LIC - 202304 - Nombre de cliente 26 SOS.txt</v>
      </c>
      <c r="V27" s="2" t="str">
        <f>CONCATENATE(A27," - ",SUBSTITUTE(D27,"-","")," - ","LIC - ",Q27," - ",B27," Alicuota SOS.txt")</f>
        <v>0 - 30000000000 - LIC - 202304 - Nombre de cliente 26 Alicuota SOS.txt</v>
      </c>
      <c r="W27" s="4">
        <f>ROW(A27)</f>
        <v>27</v>
      </c>
      <c r="X27" s="4">
        <f>IF(C27=C26,1,0)</f>
        <v>1</v>
      </c>
      <c r="Y27" s="4">
        <f>IF(C27=C28,1,0)</f>
        <v>1</v>
      </c>
      <c r="Z27" s="5" t="str">
        <f>IFERROR(VLOOKUP(TEXT(W27,"0"),[1]Control!$A:$E,2,0),"")</f>
        <v/>
      </c>
      <c r="AA27" s="5" t="str">
        <f>IFERROR(VLOOKUP(TEXT(W27,"0"),[1]Control!$A:$E,3,0),"")</f>
        <v/>
      </c>
      <c r="AB27" s="4" t="str">
        <f>IFERROR(VLOOKUP(TEXT(W27,"0"),[1]Control!$A:$E,4,0),"")</f>
        <v/>
      </c>
    </row>
    <row r="28" spans="1:28" x14ac:dyDescent="0.25">
      <c r="A28" s="4" t="str">
        <f t="shared" si="0"/>
        <v>0</v>
      </c>
      <c r="B28" t="str">
        <f t="shared" si="1"/>
        <v>Nombre de cliente 27</v>
      </c>
      <c r="C28">
        <v>20000000000</v>
      </c>
      <c r="D28" t="s">
        <v>26</v>
      </c>
      <c r="E28" t="str">
        <f t="shared" si="2"/>
        <v>Clave 27</v>
      </c>
      <c r="F28" s="3">
        <v>45017</v>
      </c>
      <c r="G28" s="3" t="s">
        <v>10</v>
      </c>
      <c r="H28" s="3" t="s">
        <v>31</v>
      </c>
      <c r="I28" t="s">
        <v>13</v>
      </c>
      <c r="K28" t="str">
        <f>"F:\Libros Compras y Ventas\"&amp;YEAR(F28)&amp;"\"&amp;Q28&amp;"\TXT"</f>
        <v>F:\Libros Compras y Ventas\2023\202304\TXT</v>
      </c>
      <c r="L28" s="4" t="str">
        <f>CONCATENATE(K28,"\",B28,"\","COMVEN LID","\",YEAR(F28),"\",TEXT(MONTH(F28),"00"),"\")</f>
        <v>F:\Libros Compras y Ventas\2023\202304\TXT\Nombre de cliente 27\COMVEN LID\2023\04\</v>
      </c>
      <c r="M28" t="str">
        <f t="shared" si="3"/>
        <v>F:\Libros Compras y Ventas\2023\202304\TXT</v>
      </c>
      <c r="N28" s="4" t="str">
        <f t="shared" si="4"/>
        <v>F:\Libros Compras y Ventas\2023\202304\TXT\Nombre de cliente 27\COMVEN LID\2023\04\</v>
      </c>
      <c r="O28" s="4" t="str">
        <f>TEXT(MONTH(F28),"00")&amp;"/"&amp;YEAR(F28)</f>
        <v>04/2023</v>
      </c>
      <c r="P28" s="2" t="str">
        <f>PROPER(TEXT(F28,"mmmm"))&amp;" "&amp;YEAR(F28)</f>
        <v>Abril 2023</v>
      </c>
      <c r="Q28" s="2" t="str">
        <f>YEAR(F28)&amp;TEXT(MONTH(F28),"00")</f>
        <v>202304</v>
      </c>
      <c r="R28" s="2" t="str">
        <f>CONCATENATE(TEXT(A28,"0"),"  - ",Q28," - ",SUBSTITUTE(D28,"-","")," - ",B28)</f>
        <v>0  - 202304 - 30000000000 - Nombre de cliente 27</v>
      </c>
      <c r="S28" s="2" t="str">
        <f>CONCATENATE(A28," - ",SUBSTITUTE(D28,"-","")," - ","LIV - ",Q28," - ",B28," SOS.txt")</f>
        <v>0 - 30000000000 - LIV - 202304 - Nombre de cliente 27 SOS.txt</v>
      </c>
      <c r="T28" s="2" t="str">
        <f>CONCATENATE(A28," - ",SUBSTITUTE(D28,"-","")," - ","LIV - ",Q28," - ",B28," Alicuota SOS.txt")</f>
        <v>0 - 30000000000 - LIV - 202304 - Nombre de cliente 27 Alicuota SOS.txt</v>
      </c>
      <c r="U28" s="2" t="str">
        <f>CONCATENATE(A28," - ",SUBSTITUTE(D28,"-","")," - ","LIC - ",Q28," - ",B28," SOS.txt")</f>
        <v>0 - 30000000000 - LIC - 202304 - Nombre de cliente 27 SOS.txt</v>
      </c>
      <c r="V28" s="2" t="str">
        <f>CONCATENATE(A28," - ",SUBSTITUTE(D28,"-","")," - ","LIC - ",Q28," - ",B28," Alicuota SOS.txt")</f>
        <v>0 - 30000000000 - LIC - 202304 - Nombre de cliente 27 Alicuota SOS.txt</v>
      </c>
      <c r="W28" s="4">
        <f>ROW(A28)</f>
        <v>28</v>
      </c>
      <c r="X28" s="4">
        <f>IF(C28=C27,1,0)</f>
        <v>1</v>
      </c>
      <c r="Y28" s="4">
        <f>IF(C28=C29,1,0)</f>
        <v>1</v>
      </c>
      <c r="Z28" s="5" t="str">
        <f>IFERROR(VLOOKUP(TEXT(W28,"0"),[1]Control!$A:$E,2,0),"")</f>
        <v/>
      </c>
      <c r="AA28" s="5" t="str">
        <f>IFERROR(VLOOKUP(TEXT(W28,"0"),[1]Control!$A:$E,3,0),"")</f>
        <v/>
      </c>
      <c r="AB28" s="4" t="str">
        <f>IFERROR(VLOOKUP(TEXT(W28,"0"),[1]Control!$A:$E,4,0),"")</f>
        <v/>
      </c>
    </row>
    <row r="29" spans="1:28" x14ac:dyDescent="0.25">
      <c r="A29" s="4" t="str">
        <f t="shared" si="0"/>
        <v>0</v>
      </c>
      <c r="B29" t="str">
        <f t="shared" si="1"/>
        <v>Nombre de cliente 28</v>
      </c>
      <c r="C29">
        <v>20000000000</v>
      </c>
      <c r="D29" t="s">
        <v>26</v>
      </c>
      <c r="E29" t="str">
        <f t="shared" si="2"/>
        <v>Clave 28</v>
      </c>
      <c r="F29" s="3">
        <v>45017</v>
      </c>
      <c r="G29" s="3" t="s">
        <v>9</v>
      </c>
      <c r="H29" s="3"/>
      <c r="I29" t="s">
        <v>13</v>
      </c>
      <c r="K29" t="str">
        <f>"F:\Libros Compras y Ventas\"&amp;YEAR(F29)&amp;"\"&amp;Q29&amp;"\TXT"</f>
        <v>F:\Libros Compras y Ventas\2023\202304\TXT</v>
      </c>
      <c r="L29" s="4" t="str">
        <f>CONCATENATE(K29,"\",B29,"\","COMVEN LID","\",YEAR(F29),"\",TEXT(MONTH(F29),"00"),"\")</f>
        <v>F:\Libros Compras y Ventas\2023\202304\TXT\Nombre de cliente 28\COMVEN LID\2023\04\</v>
      </c>
      <c r="M29" t="str">
        <f t="shared" si="3"/>
        <v>F:\Libros Compras y Ventas\2023\202304\TXT</v>
      </c>
      <c r="N29" s="4" t="str">
        <f t="shared" si="4"/>
        <v>F:\Libros Compras y Ventas\2023\202304\TXT\Nombre de cliente 28\COMVEN LID\2023\04\</v>
      </c>
      <c r="O29" s="4" t="str">
        <f>TEXT(MONTH(F29),"00")&amp;"/"&amp;YEAR(F29)</f>
        <v>04/2023</v>
      </c>
      <c r="P29" s="2" t="str">
        <f>PROPER(TEXT(F29,"mmmm"))&amp;" "&amp;YEAR(F29)</f>
        <v>Abril 2023</v>
      </c>
      <c r="Q29" s="2" t="str">
        <f>YEAR(F29)&amp;TEXT(MONTH(F29),"00")</f>
        <v>202304</v>
      </c>
      <c r="R29" s="2" t="str">
        <f>CONCATENATE(TEXT(A29,"0"),"  - ",Q29," - ",SUBSTITUTE(D29,"-","")," - ",B29)</f>
        <v>0  - 202304 - 30000000000 - Nombre de cliente 28</v>
      </c>
      <c r="S29" s="2" t="str">
        <f>CONCATENATE(A29," - ",SUBSTITUTE(D29,"-","")," - ","LIV - ",Q29," - ",B29," SOS.txt")</f>
        <v>0 - 30000000000 - LIV - 202304 - Nombre de cliente 28 SOS.txt</v>
      </c>
      <c r="T29" s="2" t="str">
        <f>CONCATENATE(A29," - ",SUBSTITUTE(D29,"-","")," - ","LIV - ",Q29," - ",B29," Alicuota SOS.txt")</f>
        <v>0 - 30000000000 - LIV - 202304 - Nombre de cliente 28 Alicuota SOS.txt</v>
      </c>
      <c r="U29" s="2" t="str">
        <f>CONCATENATE(A29," - ",SUBSTITUTE(D29,"-","")," - ","LIC - ",Q29," - ",B29," SOS.txt")</f>
        <v>0 - 30000000000 - LIC - 202304 - Nombre de cliente 28 SOS.txt</v>
      </c>
      <c r="V29" s="2" t="str">
        <f>CONCATENATE(A29," - ",SUBSTITUTE(D29,"-","")," - ","LIC - ",Q29," - ",B29," Alicuota SOS.txt")</f>
        <v>0 - 30000000000 - LIC - 202304 - Nombre de cliente 28 Alicuota SOS.txt</v>
      </c>
      <c r="W29" s="4">
        <f>ROW(A29)</f>
        <v>29</v>
      </c>
      <c r="X29" s="4">
        <f>IF(C29=C28,1,0)</f>
        <v>1</v>
      </c>
      <c r="Y29" s="4">
        <f>IF(C29=C30,1,0)</f>
        <v>1</v>
      </c>
      <c r="Z29" s="5" t="str">
        <f>IFERROR(VLOOKUP(TEXT(W29,"0"),[1]Control!$A:$E,2,0),"")</f>
        <v/>
      </c>
      <c r="AA29" s="5" t="str">
        <f>IFERROR(VLOOKUP(TEXT(W29,"0"),[1]Control!$A:$E,3,0),"")</f>
        <v/>
      </c>
      <c r="AB29" s="4" t="str">
        <f>IFERROR(VLOOKUP(TEXT(W29,"0"),[1]Control!$A:$E,4,0),"")</f>
        <v/>
      </c>
    </row>
    <row r="30" spans="1:28" x14ac:dyDescent="0.25">
      <c r="A30" s="4" t="str">
        <f t="shared" si="0"/>
        <v>0</v>
      </c>
      <c r="B30" t="str">
        <f t="shared" si="1"/>
        <v>Nombre de cliente 29</v>
      </c>
      <c r="C30">
        <v>20000000000</v>
      </c>
      <c r="D30" t="s">
        <v>26</v>
      </c>
      <c r="E30" t="str">
        <f t="shared" si="2"/>
        <v>Clave 29</v>
      </c>
      <c r="F30" s="3">
        <v>44986</v>
      </c>
      <c r="G30" s="3" t="s">
        <v>9</v>
      </c>
      <c r="H30" s="3"/>
      <c r="I30" t="s">
        <v>12</v>
      </c>
      <c r="K30" t="str">
        <f>"F:\Libros Compras y Ventas\"&amp;YEAR(F30)&amp;"\"&amp;Q30&amp;"\TXT"</f>
        <v>F:\Libros Compras y Ventas\2023\202303\TXT</v>
      </c>
      <c r="L30" s="4" t="str">
        <f>CONCATENATE(K30,"\",B30,"\","COMVEN LID","\",YEAR(F30),"\",TEXT(MONTH(F30),"00"),"\")</f>
        <v>F:\Libros Compras y Ventas\2023\202303\TXT\Nombre de cliente 29\COMVEN LID\2023\03\</v>
      </c>
      <c r="M30" t="str">
        <f t="shared" si="3"/>
        <v>F:\Libros Compras y Ventas\2023\202303\TXT</v>
      </c>
      <c r="N30" s="4" t="str">
        <f t="shared" si="4"/>
        <v>F:\Libros Compras y Ventas\2023\202303\TXT\Nombre de cliente 29\COMVEN LID\2023\03\</v>
      </c>
      <c r="O30" s="4" t="str">
        <f>TEXT(MONTH(F30),"00")&amp;"/"&amp;YEAR(F30)</f>
        <v>03/2023</v>
      </c>
      <c r="P30" s="2" t="str">
        <f>PROPER(TEXT(F30,"mmmm"))&amp;" "&amp;YEAR(F30)</f>
        <v>Marzo 2023</v>
      </c>
      <c r="Q30" s="2" t="str">
        <f>YEAR(F30)&amp;TEXT(MONTH(F30),"00")</f>
        <v>202303</v>
      </c>
      <c r="R30" s="2" t="str">
        <f>CONCATENATE(TEXT(A30,"0"),"  - ",Q30," - ",SUBSTITUTE(D30,"-","")," - ",B30)</f>
        <v>0  - 202303 - 30000000000 - Nombre de cliente 29</v>
      </c>
      <c r="S30" s="2" t="str">
        <f>CONCATENATE(A30," - ",SUBSTITUTE(D30,"-","")," - ","LIV - ",Q30," - ",B30," SOS.txt")</f>
        <v>0 - 30000000000 - LIV - 202303 - Nombre de cliente 29 SOS.txt</v>
      </c>
      <c r="T30" s="2" t="str">
        <f>CONCATENATE(A30," - ",SUBSTITUTE(D30,"-","")," - ","LIV - ",Q30," - ",B30," Alicuota SOS.txt")</f>
        <v>0 - 30000000000 - LIV - 202303 - Nombre de cliente 29 Alicuota SOS.txt</v>
      </c>
      <c r="U30" s="2" t="str">
        <f>CONCATENATE(A30," - ",SUBSTITUTE(D30,"-","")," - ","LIC - ",Q30," - ",B30," SOS.txt")</f>
        <v>0 - 30000000000 - LIC - 202303 - Nombre de cliente 29 SOS.txt</v>
      </c>
      <c r="V30" s="2" t="str">
        <f>CONCATENATE(A30," - ",SUBSTITUTE(D30,"-","")," - ","LIC - ",Q30," - ",B30," Alicuota SOS.txt")</f>
        <v>0 - 30000000000 - LIC - 202303 - Nombre de cliente 29 Alicuota SOS.txt</v>
      </c>
      <c r="W30" s="4">
        <f>ROW(A30)</f>
        <v>30</v>
      </c>
      <c r="X30" s="4">
        <f>IF(C30=C29,1,0)</f>
        <v>1</v>
      </c>
      <c r="Y30" s="4">
        <f>IF(C30=C31,1,0)</f>
        <v>1</v>
      </c>
      <c r="Z30" s="5" t="str">
        <f>IFERROR(VLOOKUP(TEXT(W30,"0"),[1]Control!$A:$E,2,0),"")</f>
        <v/>
      </c>
      <c r="AA30" s="5" t="str">
        <f>IFERROR(VLOOKUP(TEXT(W30,"0"),[1]Control!$A:$E,3,0),"")</f>
        <v/>
      </c>
      <c r="AB30" s="4" t="str">
        <f>IFERROR(VLOOKUP(TEXT(W30,"0"),[1]Control!$A:$E,4,0),"")</f>
        <v/>
      </c>
    </row>
    <row r="31" spans="1:28" x14ac:dyDescent="0.25">
      <c r="A31" s="4" t="str">
        <f t="shared" si="0"/>
        <v>0</v>
      </c>
      <c r="B31" t="str">
        <f t="shared" si="1"/>
        <v>Nombre de cliente 30</v>
      </c>
      <c r="C31">
        <v>20000000000</v>
      </c>
      <c r="D31" t="s">
        <v>26</v>
      </c>
      <c r="E31" t="str">
        <f t="shared" si="2"/>
        <v>Clave 30</v>
      </c>
      <c r="F31" s="3">
        <v>45017</v>
      </c>
      <c r="G31" s="3" t="s">
        <v>9</v>
      </c>
      <c r="H31" s="3"/>
      <c r="I31" t="s">
        <v>13</v>
      </c>
      <c r="K31" t="str">
        <f>"F:\Libros Compras y Ventas\"&amp;YEAR(F31)&amp;"\"&amp;Q31&amp;"\TXT"</f>
        <v>F:\Libros Compras y Ventas\2023\202304\TXT</v>
      </c>
      <c r="L31" s="4" t="str">
        <f>CONCATENATE(K31,"\",B31,"\","COMVEN LID","\",YEAR(F31),"\",TEXT(MONTH(F31),"00"),"\")</f>
        <v>F:\Libros Compras y Ventas\2023\202304\TXT\Nombre de cliente 30\COMVEN LID\2023\04\</v>
      </c>
      <c r="M31" t="str">
        <f t="shared" si="3"/>
        <v>F:\Libros Compras y Ventas\2023\202304\TXT</v>
      </c>
      <c r="N31" s="4" t="str">
        <f t="shared" si="4"/>
        <v>F:\Libros Compras y Ventas\2023\202304\TXT\Nombre de cliente 30\COMVEN LID\2023\04\</v>
      </c>
      <c r="O31" s="4" t="str">
        <f>TEXT(MONTH(F31),"00")&amp;"/"&amp;YEAR(F31)</f>
        <v>04/2023</v>
      </c>
      <c r="P31" s="2" t="str">
        <f>PROPER(TEXT(F31,"mmmm"))&amp;" "&amp;YEAR(F31)</f>
        <v>Abril 2023</v>
      </c>
      <c r="Q31" s="2" t="str">
        <f>YEAR(F31)&amp;TEXT(MONTH(F31),"00")</f>
        <v>202304</v>
      </c>
      <c r="R31" s="2" t="str">
        <f>CONCATENATE(TEXT(A31,"0"),"  - ",Q31," - ",SUBSTITUTE(D31,"-","")," - ",B31)</f>
        <v>0  - 202304 - 30000000000 - Nombre de cliente 30</v>
      </c>
      <c r="S31" s="2" t="str">
        <f>CONCATENATE(A31," - ",SUBSTITUTE(D31,"-","")," - ","LIV - ",Q31," - ",B31," SOS.txt")</f>
        <v>0 - 30000000000 - LIV - 202304 - Nombre de cliente 30 SOS.txt</v>
      </c>
      <c r="T31" s="2" t="str">
        <f>CONCATENATE(A31," - ",SUBSTITUTE(D31,"-","")," - ","LIV - ",Q31," - ",B31," Alicuota SOS.txt")</f>
        <v>0 - 30000000000 - LIV - 202304 - Nombre de cliente 30 Alicuota SOS.txt</v>
      </c>
      <c r="U31" s="2" t="str">
        <f>CONCATENATE(A31," - ",SUBSTITUTE(D31,"-","")," - ","LIC - ",Q31," - ",B31," SOS.txt")</f>
        <v>0 - 30000000000 - LIC - 202304 - Nombre de cliente 30 SOS.txt</v>
      </c>
      <c r="V31" s="2" t="str">
        <f>CONCATENATE(A31," - ",SUBSTITUTE(D31,"-","")," - ","LIC - ",Q31," - ",B31," Alicuota SOS.txt")</f>
        <v>0 - 30000000000 - LIC - 202304 - Nombre de cliente 30 Alicuota SOS.txt</v>
      </c>
      <c r="W31" s="4">
        <f>ROW(A31)</f>
        <v>31</v>
      </c>
      <c r="X31" s="4">
        <f>IF(C31=C30,1,0)</f>
        <v>1</v>
      </c>
      <c r="Y31" s="4">
        <f>IF(C31=C32,1,0)</f>
        <v>1</v>
      </c>
      <c r="Z31" s="5" t="str">
        <f>IFERROR(VLOOKUP(TEXT(W31,"0"),[1]Control!$A:$E,2,0),"")</f>
        <v/>
      </c>
      <c r="AA31" s="5" t="str">
        <f>IFERROR(VLOOKUP(TEXT(W31,"0"),[1]Control!$A:$E,3,0),"")</f>
        <v/>
      </c>
      <c r="AB31" s="4" t="str">
        <f>IFERROR(VLOOKUP(TEXT(W31,"0"),[1]Control!$A:$E,4,0),"")</f>
        <v/>
      </c>
    </row>
    <row r="32" spans="1:28" x14ac:dyDescent="0.25">
      <c r="A32" s="4" t="str">
        <f t="shared" si="0"/>
        <v>0</v>
      </c>
      <c r="B32" t="str">
        <f t="shared" si="1"/>
        <v>Nombre de cliente 31</v>
      </c>
      <c r="C32">
        <v>20000000000</v>
      </c>
      <c r="D32" t="s">
        <v>26</v>
      </c>
      <c r="E32" t="str">
        <f t="shared" si="2"/>
        <v>Clave 31</v>
      </c>
      <c r="F32" s="3">
        <v>44986</v>
      </c>
      <c r="G32" s="3" t="s">
        <v>9</v>
      </c>
      <c r="H32" s="3"/>
      <c r="I32" t="s">
        <v>12</v>
      </c>
      <c r="K32" t="str">
        <f>"F:\Libros Compras y Ventas\"&amp;YEAR(F32)&amp;"\"&amp;Q32&amp;"\TXT"</f>
        <v>F:\Libros Compras y Ventas\2023\202303\TXT</v>
      </c>
      <c r="L32" s="4" t="str">
        <f>CONCATENATE(K32,"\",B32,"\","COMVEN LID","\",YEAR(F32),"\",TEXT(MONTH(F32),"00"),"\")</f>
        <v>F:\Libros Compras y Ventas\2023\202303\TXT\Nombre de cliente 31\COMVEN LID\2023\03\</v>
      </c>
      <c r="M32" t="str">
        <f t="shared" si="3"/>
        <v>F:\Libros Compras y Ventas\2023\202303\TXT</v>
      </c>
      <c r="N32" s="4" t="str">
        <f t="shared" si="4"/>
        <v>F:\Libros Compras y Ventas\2023\202303\TXT\Nombre de cliente 31\COMVEN LID\2023\03\</v>
      </c>
      <c r="O32" s="4" t="str">
        <f>TEXT(MONTH(F32),"00")&amp;"/"&amp;YEAR(F32)</f>
        <v>03/2023</v>
      </c>
      <c r="P32" s="2" t="str">
        <f>PROPER(TEXT(F32,"mmmm"))&amp;" "&amp;YEAR(F32)</f>
        <v>Marzo 2023</v>
      </c>
      <c r="Q32" s="2" t="str">
        <f>YEAR(F32)&amp;TEXT(MONTH(F32),"00")</f>
        <v>202303</v>
      </c>
      <c r="R32" s="2" t="str">
        <f>CONCATENATE(TEXT(A32,"0"),"  - ",Q32," - ",SUBSTITUTE(D32,"-","")," - ",B32)</f>
        <v>0  - 202303 - 30000000000 - Nombre de cliente 31</v>
      </c>
      <c r="S32" s="2" t="str">
        <f>CONCATENATE(A32," - ",SUBSTITUTE(D32,"-","")," - ","LIV - ",Q32," - ",B32," SOS.txt")</f>
        <v>0 - 30000000000 - LIV - 202303 - Nombre de cliente 31 SOS.txt</v>
      </c>
      <c r="T32" s="2" t="str">
        <f>CONCATENATE(A32," - ",SUBSTITUTE(D32,"-","")," - ","LIV - ",Q32," - ",B32," Alicuota SOS.txt")</f>
        <v>0 - 30000000000 - LIV - 202303 - Nombre de cliente 31 Alicuota SOS.txt</v>
      </c>
      <c r="U32" s="2" t="str">
        <f>CONCATENATE(A32," - ",SUBSTITUTE(D32,"-","")," - ","LIC - ",Q32," - ",B32," SOS.txt")</f>
        <v>0 - 30000000000 - LIC - 202303 - Nombre de cliente 31 SOS.txt</v>
      </c>
      <c r="V32" s="2" t="str">
        <f>CONCATENATE(A32," - ",SUBSTITUTE(D32,"-","")," - ","LIC - ",Q32," - ",B32," Alicuota SOS.txt")</f>
        <v>0 - 30000000000 - LIC - 202303 - Nombre de cliente 31 Alicuota SOS.txt</v>
      </c>
      <c r="W32" s="4">
        <f>ROW(A32)</f>
        <v>32</v>
      </c>
      <c r="X32" s="4">
        <f>IF(C32=C31,1,0)</f>
        <v>1</v>
      </c>
      <c r="Y32" s="4">
        <f>IF(C32=C33,1,0)</f>
        <v>1</v>
      </c>
      <c r="Z32" s="5" t="str">
        <f>IFERROR(VLOOKUP(TEXT(W32,"0"),[1]Control!$A:$E,2,0),"")</f>
        <v/>
      </c>
      <c r="AA32" s="5" t="str">
        <f>IFERROR(VLOOKUP(TEXT(W32,"0"),[1]Control!$A:$E,3,0),"")</f>
        <v/>
      </c>
      <c r="AB32" s="4" t="str">
        <f>IFERROR(VLOOKUP(TEXT(W32,"0"),[1]Control!$A:$E,4,0),"")</f>
        <v/>
      </c>
    </row>
    <row r="33" spans="1:28" x14ac:dyDescent="0.25">
      <c r="A33" s="4" t="str">
        <f t="shared" si="0"/>
        <v>0</v>
      </c>
      <c r="B33" t="str">
        <f t="shared" si="1"/>
        <v>Nombre de cliente 32</v>
      </c>
      <c r="C33">
        <v>20000000000</v>
      </c>
      <c r="D33" t="s">
        <v>26</v>
      </c>
      <c r="E33" t="str">
        <f t="shared" si="2"/>
        <v>Clave 32</v>
      </c>
      <c r="F33" s="3">
        <v>45017</v>
      </c>
      <c r="G33" s="3" t="s">
        <v>9</v>
      </c>
      <c r="H33" s="3"/>
      <c r="I33" t="s">
        <v>13</v>
      </c>
      <c r="K33" t="str">
        <f>"F:\Libros Compras y Ventas\"&amp;YEAR(F33)&amp;"\"&amp;Q33&amp;"\TXT"</f>
        <v>F:\Libros Compras y Ventas\2023\202304\TXT</v>
      </c>
      <c r="L33" s="4" t="str">
        <f>CONCATENATE(K33,"\",B33,"\","COMVEN LID","\",YEAR(F33),"\",TEXT(MONTH(F33),"00"),"\")</f>
        <v>F:\Libros Compras y Ventas\2023\202304\TXT\Nombre de cliente 32\COMVEN LID\2023\04\</v>
      </c>
      <c r="M33" t="str">
        <f t="shared" si="3"/>
        <v>F:\Libros Compras y Ventas\2023\202304\TXT</v>
      </c>
      <c r="N33" s="4" t="str">
        <f t="shared" si="4"/>
        <v>F:\Libros Compras y Ventas\2023\202304\TXT\Nombre de cliente 32\COMVEN LID\2023\04\</v>
      </c>
      <c r="O33" s="4" t="str">
        <f>TEXT(MONTH(F33),"00")&amp;"/"&amp;YEAR(F33)</f>
        <v>04/2023</v>
      </c>
      <c r="P33" s="2" t="str">
        <f>PROPER(TEXT(F33,"mmmm"))&amp;" "&amp;YEAR(F33)</f>
        <v>Abril 2023</v>
      </c>
      <c r="Q33" s="2" t="str">
        <f>YEAR(F33)&amp;TEXT(MONTH(F33),"00")</f>
        <v>202304</v>
      </c>
      <c r="R33" s="2" t="str">
        <f>CONCATENATE(TEXT(A33,"0"),"  - ",Q33," - ",SUBSTITUTE(D33,"-","")," - ",B33)</f>
        <v>0  - 202304 - 30000000000 - Nombre de cliente 32</v>
      </c>
      <c r="S33" s="2" t="str">
        <f>CONCATENATE(A33," - ",SUBSTITUTE(D33,"-","")," - ","LIV - ",Q33," - ",B33," SOS.txt")</f>
        <v>0 - 30000000000 - LIV - 202304 - Nombre de cliente 32 SOS.txt</v>
      </c>
      <c r="T33" s="2" t="str">
        <f>CONCATENATE(A33," - ",SUBSTITUTE(D33,"-","")," - ","LIV - ",Q33," - ",B33," Alicuota SOS.txt")</f>
        <v>0 - 30000000000 - LIV - 202304 - Nombre de cliente 32 Alicuota SOS.txt</v>
      </c>
      <c r="U33" s="2" t="str">
        <f>CONCATENATE(A33," - ",SUBSTITUTE(D33,"-","")," - ","LIC - ",Q33," - ",B33," SOS.txt")</f>
        <v>0 - 30000000000 - LIC - 202304 - Nombre de cliente 32 SOS.txt</v>
      </c>
      <c r="V33" s="2" t="str">
        <f>CONCATENATE(A33," - ",SUBSTITUTE(D33,"-","")," - ","LIC - ",Q33," - ",B33," Alicuota SOS.txt")</f>
        <v>0 - 30000000000 - LIC - 202304 - Nombre de cliente 32 Alicuota SOS.txt</v>
      </c>
      <c r="W33" s="4">
        <f>ROW(A33)</f>
        <v>33</v>
      </c>
      <c r="X33" s="4">
        <f>IF(C33=C32,1,0)</f>
        <v>1</v>
      </c>
      <c r="Y33" s="4">
        <f>IF(C33=C34,1,0)</f>
        <v>1</v>
      </c>
      <c r="Z33" s="5" t="str">
        <f>IFERROR(VLOOKUP(TEXT(W33,"0"),[1]Control!$A:$E,2,0),"")</f>
        <v/>
      </c>
      <c r="AA33" s="5" t="str">
        <f>IFERROR(VLOOKUP(TEXT(W33,"0"),[1]Control!$A:$E,3,0),"")</f>
        <v/>
      </c>
      <c r="AB33" s="4" t="str">
        <f>IFERROR(VLOOKUP(TEXT(W33,"0"),[1]Control!$A:$E,4,0),"")</f>
        <v/>
      </c>
    </row>
    <row r="34" spans="1:28" x14ac:dyDescent="0.25">
      <c r="A34" s="4" t="str">
        <f t="shared" ref="A34:A63" si="5">RIGHT(D34,1)</f>
        <v>0</v>
      </c>
      <c r="B34" t="str">
        <f t="shared" si="1"/>
        <v>Nombre de cliente 33</v>
      </c>
      <c r="C34">
        <v>20000000000</v>
      </c>
      <c r="D34" t="s">
        <v>26</v>
      </c>
      <c r="E34" t="str">
        <f t="shared" si="2"/>
        <v>Clave 33</v>
      </c>
      <c r="F34" s="3">
        <v>44986</v>
      </c>
      <c r="G34" s="3" t="s">
        <v>9</v>
      </c>
      <c r="H34" s="3"/>
      <c r="I34" t="s">
        <v>12</v>
      </c>
      <c r="K34" t="str">
        <f>"F:\Libros Compras y Ventas\"&amp;YEAR(F34)&amp;"\"&amp;Q34&amp;"\TXT"</f>
        <v>F:\Libros Compras y Ventas\2023\202303\TXT</v>
      </c>
      <c r="L34" s="4" t="str">
        <f>CONCATENATE(K34,"\",B34,"\","COMVEN LID","\",YEAR(F34),"\",TEXT(MONTH(F34),"00"),"\")</f>
        <v>F:\Libros Compras y Ventas\2023\202303\TXT\Nombre de cliente 33\COMVEN LID\2023\03\</v>
      </c>
      <c r="M34" t="str">
        <f t="shared" si="3"/>
        <v>F:\Libros Compras y Ventas\2023\202303\TXT</v>
      </c>
      <c r="N34" s="4" t="str">
        <f t="shared" si="4"/>
        <v>F:\Libros Compras y Ventas\2023\202303\TXT\Nombre de cliente 33\COMVEN LID\2023\03\</v>
      </c>
      <c r="O34" s="4" t="str">
        <f>TEXT(MONTH(F34),"00")&amp;"/"&amp;YEAR(F34)</f>
        <v>03/2023</v>
      </c>
      <c r="P34" s="2" t="str">
        <f>PROPER(TEXT(F34,"mmmm"))&amp;" "&amp;YEAR(F34)</f>
        <v>Marzo 2023</v>
      </c>
      <c r="Q34" s="2" t="str">
        <f>YEAR(F34)&amp;TEXT(MONTH(F34),"00")</f>
        <v>202303</v>
      </c>
      <c r="R34" s="2" t="str">
        <f>CONCATENATE(TEXT(A34,"0"),"  - ",Q34," - ",SUBSTITUTE(D34,"-","")," - ",B34)</f>
        <v>0  - 202303 - 30000000000 - Nombre de cliente 33</v>
      </c>
      <c r="S34" s="2" t="str">
        <f>CONCATENATE(A34," - ",SUBSTITUTE(D34,"-","")," - ","LIV - ",Q34," - ",B34," SOS.txt")</f>
        <v>0 - 30000000000 - LIV - 202303 - Nombre de cliente 33 SOS.txt</v>
      </c>
      <c r="T34" s="2" t="str">
        <f>CONCATENATE(A34," - ",SUBSTITUTE(D34,"-","")," - ","LIV - ",Q34," - ",B34," Alicuota SOS.txt")</f>
        <v>0 - 30000000000 - LIV - 202303 - Nombre de cliente 33 Alicuota SOS.txt</v>
      </c>
      <c r="U34" s="2" t="str">
        <f>CONCATENATE(A34," - ",SUBSTITUTE(D34,"-","")," - ","LIC - ",Q34," - ",B34," SOS.txt")</f>
        <v>0 - 30000000000 - LIC - 202303 - Nombre de cliente 33 SOS.txt</v>
      </c>
      <c r="V34" s="2" t="str">
        <f>CONCATENATE(A34," - ",SUBSTITUTE(D34,"-","")," - ","LIC - ",Q34," - ",B34," Alicuota SOS.txt")</f>
        <v>0 - 30000000000 - LIC - 202303 - Nombre de cliente 33 Alicuota SOS.txt</v>
      </c>
      <c r="W34" s="4">
        <f t="shared" ref="W34:W63" si="6">ROW(A34)</f>
        <v>34</v>
      </c>
      <c r="X34" s="4">
        <f t="shared" ref="X34:X63" si="7">IF(C34=C33,1,0)</f>
        <v>1</v>
      </c>
      <c r="Y34" s="4">
        <f t="shared" ref="Y34:Y63" si="8">IF(C34=C35,1,0)</f>
        <v>1</v>
      </c>
      <c r="Z34" s="5" t="str">
        <f>IFERROR(VLOOKUP(TEXT(W34,"0"),[1]Control!$A:$E,2,0),"")</f>
        <v/>
      </c>
      <c r="AA34" s="5" t="str">
        <f>IFERROR(VLOOKUP(TEXT(W34,"0"),[1]Control!$A:$E,3,0),"")</f>
        <v/>
      </c>
      <c r="AB34" s="4" t="str">
        <f>IFERROR(VLOOKUP(TEXT(W34,"0"),[1]Control!$A:$E,4,0),"")</f>
        <v/>
      </c>
    </row>
    <row r="35" spans="1:28" x14ac:dyDescent="0.25">
      <c r="A35" s="4" t="str">
        <f t="shared" si="5"/>
        <v>0</v>
      </c>
      <c r="B35" t="str">
        <f t="shared" si="1"/>
        <v>Nombre de cliente 34</v>
      </c>
      <c r="C35">
        <v>20000000000</v>
      </c>
      <c r="D35" t="s">
        <v>26</v>
      </c>
      <c r="E35" t="str">
        <f t="shared" si="2"/>
        <v>Clave 34</v>
      </c>
      <c r="F35" s="3">
        <v>45017</v>
      </c>
      <c r="G35" s="3" t="s">
        <v>9</v>
      </c>
      <c r="H35" s="3"/>
      <c r="I35" t="s">
        <v>13</v>
      </c>
      <c r="K35" t="str">
        <f>"F:\Libros Compras y Ventas\"&amp;YEAR(F35)&amp;"\"&amp;Q35&amp;"\TXT"</f>
        <v>F:\Libros Compras y Ventas\2023\202304\TXT</v>
      </c>
      <c r="L35" s="4" t="str">
        <f>CONCATENATE(K35,"\",B35,"\","COMVEN LID","\",YEAR(F35),"\",TEXT(MONTH(F35),"00"),"\")</f>
        <v>F:\Libros Compras y Ventas\2023\202304\TXT\Nombre de cliente 34\COMVEN LID\2023\04\</v>
      </c>
      <c r="M35" t="str">
        <f t="shared" si="3"/>
        <v>F:\Libros Compras y Ventas\2023\202304\TXT</v>
      </c>
      <c r="N35" s="4" t="str">
        <f t="shared" si="4"/>
        <v>F:\Libros Compras y Ventas\2023\202304\TXT\Nombre de cliente 34\COMVEN LID\2023\04\</v>
      </c>
      <c r="O35" s="4" t="str">
        <f>TEXT(MONTH(F35),"00")&amp;"/"&amp;YEAR(F35)</f>
        <v>04/2023</v>
      </c>
      <c r="P35" s="2" t="str">
        <f>PROPER(TEXT(F35,"mmmm"))&amp;" "&amp;YEAR(F35)</f>
        <v>Abril 2023</v>
      </c>
      <c r="Q35" s="2" t="str">
        <f>YEAR(F35)&amp;TEXT(MONTH(F35),"00")</f>
        <v>202304</v>
      </c>
      <c r="R35" s="2" t="str">
        <f>CONCATENATE(TEXT(A35,"0"),"  - ",Q35," - ",SUBSTITUTE(D35,"-","")," - ",B35)</f>
        <v>0  - 202304 - 30000000000 - Nombre de cliente 34</v>
      </c>
      <c r="S35" s="2" t="str">
        <f>CONCATENATE(A35," - ",SUBSTITUTE(D35,"-","")," - ","LIV - ",Q35," - ",B35," SOS.txt")</f>
        <v>0 - 30000000000 - LIV - 202304 - Nombre de cliente 34 SOS.txt</v>
      </c>
      <c r="T35" s="2" t="str">
        <f>CONCATENATE(A35," - ",SUBSTITUTE(D35,"-","")," - ","LIV - ",Q35," - ",B35," Alicuota SOS.txt")</f>
        <v>0 - 30000000000 - LIV - 202304 - Nombre de cliente 34 Alicuota SOS.txt</v>
      </c>
      <c r="U35" s="2" t="str">
        <f>CONCATENATE(A35," - ",SUBSTITUTE(D35,"-","")," - ","LIC - ",Q35," - ",B35," SOS.txt")</f>
        <v>0 - 30000000000 - LIC - 202304 - Nombre de cliente 34 SOS.txt</v>
      </c>
      <c r="V35" s="2" t="str">
        <f>CONCATENATE(A35," - ",SUBSTITUTE(D35,"-","")," - ","LIC - ",Q35," - ",B35," Alicuota SOS.txt")</f>
        <v>0 - 30000000000 - LIC - 202304 - Nombre de cliente 34 Alicuota SOS.txt</v>
      </c>
      <c r="W35" s="4">
        <f t="shared" si="6"/>
        <v>35</v>
      </c>
      <c r="X35" s="4">
        <f t="shared" si="7"/>
        <v>1</v>
      </c>
      <c r="Y35" s="4">
        <f t="shared" si="8"/>
        <v>1</v>
      </c>
      <c r="Z35" s="5" t="str">
        <f>IFERROR(VLOOKUP(TEXT(W35,"0"),[1]Control!$A:$E,2,0),"")</f>
        <v/>
      </c>
      <c r="AA35" s="5" t="str">
        <f>IFERROR(VLOOKUP(TEXT(W35,"0"),[1]Control!$A:$E,3,0),"")</f>
        <v/>
      </c>
      <c r="AB35" s="4" t="str">
        <f>IFERROR(VLOOKUP(TEXT(W35,"0"),[1]Control!$A:$E,4,0),"")</f>
        <v/>
      </c>
    </row>
    <row r="36" spans="1:28" x14ac:dyDescent="0.25">
      <c r="A36" s="4" t="str">
        <f t="shared" si="5"/>
        <v>0</v>
      </c>
      <c r="B36" t="str">
        <f t="shared" si="1"/>
        <v>Nombre de cliente 35</v>
      </c>
      <c r="C36">
        <v>20000000000</v>
      </c>
      <c r="D36" t="s">
        <v>26</v>
      </c>
      <c r="E36" t="str">
        <f t="shared" si="2"/>
        <v>Clave 35</v>
      </c>
      <c r="F36" s="3">
        <v>45017</v>
      </c>
      <c r="G36" s="3" t="s">
        <v>10</v>
      </c>
      <c r="H36" s="3" t="s">
        <v>31</v>
      </c>
      <c r="I36" t="s">
        <v>13</v>
      </c>
      <c r="K36" t="str">
        <f>"F:\Libros Compras y Ventas\"&amp;YEAR(F36)&amp;"\"&amp;Q36&amp;"\TXT"</f>
        <v>F:\Libros Compras y Ventas\2023\202304\TXT</v>
      </c>
      <c r="L36" s="4" t="str">
        <f>CONCATENATE(K36,"\",B36,"\","COMVEN LID","\",YEAR(F36),"\",TEXT(MONTH(F36),"00"),"\")</f>
        <v>F:\Libros Compras y Ventas\2023\202304\TXT\Nombre de cliente 35\COMVEN LID\2023\04\</v>
      </c>
      <c r="M36" t="str">
        <f t="shared" si="3"/>
        <v>F:\Libros Compras y Ventas\2023\202304\TXT</v>
      </c>
      <c r="N36" s="4" t="str">
        <f t="shared" si="4"/>
        <v>F:\Libros Compras y Ventas\2023\202304\TXT\Nombre de cliente 35\COMVEN LID\2023\04\</v>
      </c>
      <c r="O36" s="4" t="str">
        <f>TEXT(MONTH(F36),"00")&amp;"/"&amp;YEAR(F36)</f>
        <v>04/2023</v>
      </c>
      <c r="P36" s="2" t="str">
        <f>PROPER(TEXT(F36,"mmmm"))&amp;" "&amp;YEAR(F36)</f>
        <v>Abril 2023</v>
      </c>
      <c r="Q36" s="2" t="str">
        <f>YEAR(F36)&amp;TEXT(MONTH(F36),"00")</f>
        <v>202304</v>
      </c>
      <c r="R36" s="2" t="str">
        <f>CONCATENATE(TEXT(A36,"0"),"  - ",Q36," - ",SUBSTITUTE(D36,"-","")," - ",B36)</f>
        <v>0  - 202304 - 30000000000 - Nombre de cliente 35</v>
      </c>
      <c r="S36" s="2" t="str">
        <f>CONCATENATE(A36," - ",SUBSTITUTE(D36,"-","")," - ","LIV - ",Q36," - ",B36," SOS.txt")</f>
        <v>0 - 30000000000 - LIV - 202304 - Nombre de cliente 35 SOS.txt</v>
      </c>
      <c r="T36" s="2" t="str">
        <f>CONCATENATE(A36," - ",SUBSTITUTE(D36,"-","")," - ","LIV - ",Q36," - ",B36," Alicuota SOS.txt")</f>
        <v>0 - 30000000000 - LIV - 202304 - Nombre de cliente 35 Alicuota SOS.txt</v>
      </c>
      <c r="U36" s="2" t="str">
        <f>CONCATENATE(A36," - ",SUBSTITUTE(D36,"-","")," - ","LIC - ",Q36," - ",B36," SOS.txt")</f>
        <v>0 - 30000000000 - LIC - 202304 - Nombre de cliente 35 SOS.txt</v>
      </c>
      <c r="V36" s="2" t="str">
        <f>CONCATENATE(A36," - ",SUBSTITUTE(D36,"-","")," - ","LIC - ",Q36," - ",B36," Alicuota SOS.txt")</f>
        <v>0 - 30000000000 - LIC - 202304 - Nombre de cliente 35 Alicuota SOS.txt</v>
      </c>
      <c r="W36" s="4">
        <f t="shared" si="6"/>
        <v>36</v>
      </c>
      <c r="X36" s="4">
        <f t="shared" si="7"/>
        <v>1</v>
      </c>
      <c r="Y36" s="4">
        <f t="shared" si="8"/>
        <v>1</v>
      </c>
      <c r="Z36" s="5" t="str">
        <f>IFERROR(VLOOKUP(TEXT(W36,"0"),[1]Control!$A:$E,2,0),"")</f>
        <v/>
      </c>
      <c r="AA36" s="5" t="str">
        <f>IFERROR(VLOOKUP(TEXT(W36,"0"),[1]Control!$A:$E,3,0),"")</f>
        <v/>
      </c>
      <c r="AB36" s="4" t="str">
        <f>IFERROR(VLOOKUP(TEXT(W36,"0"),[1]Control!$A:$E,4,0),"")</f>
        <v/>
      </c>
    </row>
    <row r="37" spans="1:28" x14ac:dyDescent="0.25">
      <c r="A37" s="4" t="str">
        <f t="shared" si="5"/>
        <v>0</v>
      </c>
      <c r="B37" t="str">
        <f t="shared" si="1"/>
        <v>Nombre de cliente 36</v>
      </c>
      <c r="C37">
        <v>20000000000</v>
      </c>
      <c r="D37" t="s">
        <v>26</v>
      </c>
      <c r="E37" t="str">
        <f t="shared" si="2"/>
        <v>Clave 36</v>
      </c>
      <c r="F37" s="3">
        <v>45017</v>
      </c>
      <c r="G37" s="3" t="s">
        <v>9</v>
      </c>
      <c r="H37" s="3"/>
      <c r="I37" t="s">
        <v>13</v>
      </c>
      <c r="K37" t="str">
        <f>"F:\Libros Compras y Ventas\"&amp;YEAR(F37)&amp;"\"&amp;Q37&amp;"\TXT"</f>
        <v>F:\Libros Compras y Ventas\2023\202304\TXT</v>
      </c>
      <c r="L37" s="4" t="str">
        <f>CONCATENATE(K37,"\",B37,"\","COMVEN LID","\",YEAR(F37),"\",TEXT(MONTH(F37),"00"),"\")</f>
        <v>F:\Libros Compras y Ventas\2023\202304\TXT\Nombre de cliente 36\COMVEN LID\2023\04\</v>
      </c>
      <c r="M37" t="str">
        <f t="shared" si="3"/>
        <v>F:\Libros Compras y Ventas\2023\202304\TXT</v>
      </c>
      <c r="N37" s="4" t="str">
        <f t="shared" si="4"/>
        <v>F:\Libros Compras y Ventas\2023\202304\TXT\Nombre de cliente 36\COMVEN LID\2023\04\</v>
      </c>
      <c r="O37" s="4" t="str">
        <f>TEXT(MONTH(F37),"00")&amp;"/"&amp;YEAR(F37)</f>
        <v>04/2023</v>
      </c>
      <c r="P37" s="2" t="str">
        <f>PROPER(TEXT(F37,"mmmm"))&amp;" "&amp;YEAR(F37)</f>
        <v>Abril 2023</v>
      </c>
      <c r="Q37" s="2" t="str">
        <f>YEAR(F37)&amp;TEXT(MONTH(F37),"00")</f>
        <v>202304</v>
      </c>
      <c r="R37" s="2" t="str">
        <f>CONCATENATE(TEXT(A37,"0"),"  - ",Q37," - ",SUBSTITUTE(D37,"-","")," - ",B37)</f>
        <v>0  - 202304 - 30000000000 - Nombre de cliente 36</v>
      </c>
      <c r="S37" s="2" t="str">
        <f>CONCATENATE(A37," - ",SUBSTITUTE(D37,"-","")," - ","LIV - ",Q37," - ",B37," SOS.txt")</f>
        <v>0 - 30000000000 - LIV - 202304 - Nombre de cliente 36 SOS.txt</v>
      </c>
      <c r="T37" s="2" t="str">
        <f>CONCATENATE(A37," - ",SUBSTITUTE(D37,"-","")," - ","LIV - ",Q37," - ",B37," Alicuota SOS.txt")</f>
        <v>0 - 30000000000 - LIV - 202304 - Nombre de cliente 36 Alicuota SOS.txt</v>
      </c>
      <c r="U37" s="2" t="str">
        <f>CONCATENATE(A37," - ",SUBSTITUTE(D37,"-","")," - ","LIC - ",Q37," - ",B37," SOS.txt")</f>
        <v>0 - 30000000000 - LIC - 202304 - Nombre de cliente 36 SOS.txt</v>
      </c>
      <c r="V37" s="2" t="str">
        <f>CONCATENATE(A37," - ",SUBSTITUTE(D37,"-","")," - ","LIC - ",Q37," - ",B37," Alicuota SOS.txt")</f>
        <v>0 - 30000000000 - LIC - 202304 - Nombre de cliente 36 Alicuota SOS.txt</v>
      </c>
      <c r="W37" s="4">
        <f t="shared" si="6"/>
        <v>37</v>
      </c>
      <c r="X37" s="4">
        <f t="shared" si="7"/>
        <v>1</v>
      </c>
      <c r="Y37" s="4">
        <f t="shared" si="8"/>
        <v>1</v>
      </c>
      <c r="Z37" s="5" t="str">
        <f>IFERROR(VLOOKUP(TEXT(W37,"0"),[1]Control!$A:$E,2,0),"")</f>
        <v/>
      </c>
      <c r="AA37" s="5" t="str">
        <f>IFERROR(VLOOKUP(TEXT(W37,"0"),[1]Control!$A:$E,3,0),"")</f>
        <v/>
      </c>
      <c r="AB37" s="4" t="str">
        <f>IFERROR(VLOOKUP(TEXT(W37,"0"),[1]Control!$A:$E,4,0),"")</f>
        <v/>
      </c>
    </row>
    <row r="38" spans="1:28" x14ac:dyDescent="0.25">
      <c r="A38" s="4" t="str">
        <f t="shared" si="5"/>
        <v>0</v>
      </c>
      <c r="B38" t="str">
        <f t="shared" si="1"/>
        <v>Nombre de cliente 37</v>
      </c>
      <c r="C38">
        <v>20000000000</v>
      </c>
      <c r="D38" t="s">
        <v>26</v>
      </c>
      <c r="E38" t="str">
        <f t="shared" si="2"/>
        <v>Clave 37</v>
      </c>
      <c r="F38" s="3">
        <v>45017</v>
      </c>
      <c r="G38" s="3" t="s">
        <v>9</v>
      </c>
      <c r="H38" s="3"/>
      <c r="I38" t="s">
        <v>13</v>
      </c>
      <c r="K38" t="str">
        <f>"F:\Libros Compras y Ventas\"&amp;YEAR(F38)&amp;"\"&amp;Q38&amp;"\TXT"</f>
        <v>F:\Libros Compras y Ventas\2023\202304\TXT</v>
      </c>
      <c r="L38" s="4" t="str">
        <f>CONCATENATE(K38,"\",B38,"\","COMVEN LID","\",YEAR(F38),"\",TEXT(MONTH(F38),"00"),"\")</f>
        <v>F:\Libros Compras y Ventas\2023\202304\TXT\Nombre de cliente 37\COMVEN LID\2023\04\</v>
      </c>
      <c r="M38" t="str">
        <f t="shared" si="3"/>
        <v>F:\Libros Compras y Ventas\2023\202304\TXT</v>
      </c>
      <c r="N38" s="4" t="str">
        <f t="shared" si="4"/>
        <v>F:\Libros Compras y Ventas\2023\202304\TXT\Nombre de cliente 37\COMVEN LID\2023\04\</v>
      </c>
      <c r="O38" s="4" t="str">
        <f>TEXT(MONTH(F38),"00")&amp;"/"&amp;YEAR(F38)</f>
        <v>04/2023</v>
      </c>
      <c r="P38" s="2" t="str">
        <f>PROPER(TEXT(F38,"mmmm"))&amp;" "&amp;YEAR(F38)</f>
        <v>Abril 2023</v>
      </c>
      <c r="Q38" s="2" t="str">
        <f>YEAR(F38)&amp;TEXT(MONTH(F38),"00")</f>
        <v>202304</v>
      </c>
      <c r="R38" s="2" t="str">
        <f>CONCATENATE(TEXT(A38,"0"),"  - ",Q38," - ",SUBSTITUTE(D38,"-","")," - ",B38)</f>
        <v>0  - 202304 - 30000000000 - Nombre de cliente 37</v>
      </c>
      <c r="S38" s="2" t="str">
        <f>CONCATENATE(A38," - ",SUBSTITUTE(D38,"-","")," - ","LIV - ",Q38," - ",B38," SOS.txt")</f>
        <v>0 - 30000000000 - LIV - 202304 - Nombre de cliente 37 SOS.txt</v>
      </c>
      <c r="T38" s="2" t="str">
        <f>CONCATENATE(A38," - ",SUBSTITUTE(D38,"-","")," - ","LIV - ",Q38," - ",B38," Alicuota SOS.txt")</f>
        <v>0 - 30000000000 - LIV - 202304 - Nombre de cliente 37 Alicuota SOS.txt</v>
      </c>
      <c r="U38" s="2" t="str">
        <f>CONCATENATE(A38," - ",SUBSTITUTE(D38,"-","")," - ","LIC - ",Q38," - ",B38," SOS.txt")</f>
        <v>0 - 30000000000 - LIC - 202304 - Nombre de cliente 37 SOS.txt</v>
      </c>
      <c r="V38" s="2" t="str">
        <f>CONCATENATE(A38," - ",SUBSTITUTE(D38,"-","")," - ","LIC - ",Q38," - ",B38," Alicuota SOS.txt")</f>
        <v>0 - 30000000000 - LIC - 202304 - Nombre de cliente 37 Alicuota SOS.txt</v>
      </c>
      <c r="W38" s="4">
        <f t="shared" si="6"/>
        <v>38</v>
      </c>
      <c r="X38" s="4">
        <f t="shared" si="7"/>
        <v>1</v>
      </c>
      <c r="Y38" s="4">
        <f t="shared" si="8"/>
        <v>1</v>
      </c>
      <c r="Z38" s="5" t="str">
        <f>IFERROR(VLOOKUP(TEXT(W38,"0"),[1]Control!$A:$E,2,0),"")</f>
        <v/>
      </c>
      <c r="AA38" s="5" t="str">
        <f>IFERROR(VLOOKUP(TEXT(W38,"0"),[1]Control!$A:$E,3,0),"")</f>
        <v/>
      </c>
      <c r="AB38" s="4" t="str">
        <f>IFERROR(VLOOKUP(TEXT(W38,"0"),[1]Control!$A:$E,4,0),"")</f>
        <v/>
      </c>
    </row>
    <row r="39" spans="1:28" x14ac:dyDescent="0.25">
      <c r="A39" s="4" t="str">
        <f t="shared" si="5"/>
        <v>0</v>
      </c>
      <c r="B39" t="str">
        <f t="shared" si="1"/>
        <v>Nombre de cliente 38</v>
      </c>
      <c r="C39">
        <v>20000000000</v>
      </c>
      <c r="D39" t="s">
        <v>26</v>
      </c>
      <c r="E39" t="str">
        <f t="shared" si="2"/>
        <v>Clave 38</v>
      </c>
      <c r="F39" s="3">
        <v>45017</v>
      </c>
      <c r="G39" s="3" t="s">
        <v>10</v>
      </c>
      <c r="H39" s="3" t="s">
        <v>31</v>
      </c>
      <c r="I39" t="s">
        <v>13</v>
      </c>
      <c r="K39" t="str">
        <f>"F:\Libros Compras y Ventas\"&amp;YEAR(F39)&amp;"\"&amp;Q39&amp;"\TXT"</f>
        <v>F:\Libros Compras y Ventas\2023\202304\TXT</v>
      </c>
      <c r="L39" s="4" t="str">
        <f>CONCATENATE(K39,"\",B39,"\","COMVEN LID","\",YEAR(F39),"\",TEXT(MONTH(F39),"00"),"\")</f>
        <v>F:\Libros Compras y Ventas\2023\202304\TXT\Nombre de cliente 38\COMVEN LID\2023\04\</v>
      </c>
      <c r="M39" t="str">
        <f t="shared" si="3"/>
        <v>F:\Libros Compras y Ventas\2023\202304\TXT</v>
      </c>
      <c r="N39" s="4" t="str">
        <f t="shared" si="4"/>
        <v>F:\Libros Compras y Ventas\2023\202304\TXT\Nombre de cliente 38\COMVEN LID\2023\04\</v>
      </c>
      <c r="O39" s="4" t="str">
        <f>TEXT(MONTH(F39),"00")&amp;"/"&amp;YEAR(F39)</f>
        <v>04/2023</v>
      </c>
      <c r="P39" s="2" t="str">
        <f>PROPER(TEXT(F39,"mmmm"))&amp;" "&amp;YEAR(F39)</f>
        <v>Abril 2023</v>
      </c>
      <c r="Q39" s="2" t="str">
        <f>YEAR(F39)&amp;TEXT(MONTH(F39),"00")</f>
        <v>202304</v>
      </c>
      <c r="R39" s="2" t="str">
        <f>CONCATENATE(TEXT(A39,"0"),"  - ",Q39," - ",SUBSTITUTE(D39,"-","")," - ",B39)</f>
        <v>0  - 202304 - 30000000000 - Nombre de cliente 38</v>
      </c>
      <c r="S39" s="2" t="str">
        <f>CONCATENATE(A39," - ",SUBSTITUTE(D39,"-","")," - ","LIV - ",Q39," - ",B39," SOS.txt")</f>
        <v>0 - 30000000000 - LIV - 202304 - Nombre de cliente 38 SOS.txt</v>
      </c>
      <c r="T39" s="2" t="str">
        <f>CONCATENATE(A39," - ",SUBSTITUTE(D39,"-","")," - ","LIV - ",Q39," - ",B39," Alicuota SOS.txt")</f>
        <v>0 - 30000000000 - LIV - 202304 - Nombre de cliente 38 Alicuota SOS.txt</v>
      </c>
      <c r="U39" s="2" t="str">
        <f>CONCATENATE(A39," - ",SUBSTITUTE(D39,"-","")," - ","LIC - ",Q39," - ",B39," SOS.txt")</f>
        <v>0 - 30000000000 - LIC - 202304 - Nombre de cliente 38 SOS.txt</v>
      </c>
      <c r="V39" s="2" t="str">
        <f>CONCATENATE(A39," - ",SUBSTITUTE(D39,"-","")," - ","LIC - ",Q39," - ",B39," Alicuota SOS.txt")</f>
        <v>0 - 30000000000 - LIC - 202304 - Nombre de cliente 38 Alicuota SOS.txt</v>
      </c>
      <c r="W39" s="4">
        <f t="shared" si="6"/>
        <v>39</v>
      </c>
      <c r="X39" s="4">
        <f t="shared" si="7"/>
        <v>1</v>
      </c>
      <c r="Y39" s="4">
        <f t="shared" si="8"/>
        <v>1</v>
      </c>
      <c r="Z39" s="5" t="str">
        <f>IFERROR(VLOOKUP(TEXT(W39,"0"),[1]Control!$A:$E,2,0),"")</f>
        <v/>
      </c>
      <c r="AA39" s="5" t="str">
        <f>IFERROR(VLOOKUP(TEXT(W39,"0"),[1]Control!$A:$E,3,0),"")</f>
        <v/>
      </c>
      <c r="AB39" s="4" t="str">
        <f>IFERROR(VLOOKUP(TEXT(W39,"0"),[1]Control!$A:$E,4,0),"")</f>
        <v/>
      </c>
    </row>
    <row r="40" spans="1:28" x14ac:dyDescent="0.25">
      <c r="A40" s="4" t="str">
        <f t="shared" si="5"/>
        <v>0</v>
      </c>
      <c r="B40" t="str">
        <f t="shared" si="1"/>
        <v>Nombre de cliente 39</v>
      </c>
      <c r="C40">
        <v>20000000000</v>
      </c>
      <c r="D40" t="s">
        <v>26</v>
      </c>
      <c r="E40" t="str">
        <f t="shared" si="2"/>
        <v>Clave 39</v>
      </c>
      <c r="F40" s="3">
        <v>45017</v>
      </c>
      <c r="G40" s="3" t="s">
        <v>9</v>
      </c>
      <c r="H40" s="3"/>
      <c r="I40" t="s">
        <v>13</v>
      </c>
      <c r="K40" t="str">
        <f>"F:\Libros Compras y Ventas\"&amp;YEAR(F40)&amp;"\"&amp;Q40&amp;"\TXT"</f>
        <v>F:\Libros Compras y Ventas\2023\202304\TXT</v>
      </c>
      <c r="L40" s="4" t="str">
        <f>CONCATENATE(K40,"\",B40,"\","COMVEN LID","\",YEAR(F40),"\",TEXT(MONTH(F40),"00"),"\")</f>
        <v>F:\Libros Compras y Ventas\2023\202304\TXT\Nombre de cliente 39\COMVEN LID\2023\04\</v>
      </c>
      <c r="M40" t="str">
        <f t="shared" si="3"/>
        <v>F:\Libros Compras y Ventas\2023\202304\TXT</v>
      </c>
      <c r="N40" s="4" t="str">
        <f t="shared" si="4"/>
        <v>F:\Libros Compras y Ventas\2023\202304\TXT\Nombre de cliente 39\COMVEN LID\2023\04\</v>
      </c>
      <c r="O40" s="4" t="str">
        <f>TEXT(MONTH(F40),"00")&amp;"/"&amp;YEAR(F40)</f>
        <v>04/2023</v>
      </c>
      <c r="P40" s="2" t="str">
        <f>PROPER(TEXT(F40,"mmmm"))&amp;" "&amp;YEAR(F40)</f>
        <v>Abril 2023</v>
      </c>
      <c r="Q40" s="2" t="str">
        <f>YEAR(F40)&amp;TEXT(MONTH(F40),"00")</f>
        <v>202304</v>
      </c>
      <c r="R40" s="2" t="str">
        <f>CONCATENATE(TEXT(A40,"0"),"  - ",Q40," - ",SUBSTITUTE(D40,"-","")," - ",B40)</f>
        <v>0  - 202304 - 30000000000 - Nombre de cliente 39</v>
      </c>
      <c r="S40" s="2" t="str">
        <f>CONCATENATE(A40," - ",SUBSTITUTE(D40,"-","")," - ","LIV - ",Q40," - ",B40," SOS.txt")</f>
        <v>0 - 30000000000 - LIV - 202304 - Nombre de cliente 39 SOS.txt</v>
      </c>
      <c r="T40" s="2" t="str">
        <f>CONCATENATE(A40," - ",SUBSTITUTE(D40,"-","")," - ","LIV - ",Q40," - ",B40," Alicuota SOS.txt")</f>
        <v>0 - 30000000000 - LIV - 202304 - Nombre de cliente 39 Alicuota SOS.txt</v>
      </c>
      <c r="U40" s="2" t="str">
        <f>CONCATENATE(A40," - ",SUBSTITUTE(D40,"-","")," - ","LIC - ",Q40," - ",B40," SOS.txt")</f>
        <v>0 - 30000000000 - LIC - 202304 - Nombre de cliente 39 SOS.txt</v>
      </c>
      <c r="V40" s="2" t="str">
        <f>CONCATENATE(A40," - ",SUBSTITUTE(D40,"-","")," - ","LIC - ",Q40," - ",B40," Alicuota SOS.txt")</f>
        <v>0 - 30000000000 - LIC - 202304 - Nombre de cliente 39 Alicuota SOS.txt</v>
      </c>
      <c r="W40" s="4">
        <f t="shared" si="6"/>
        <v>40</v>
      </c>
      <c r="X40" s="4">
        <f t="shared" si="7"/>
        <v>1</v>
      </c>
      <c r="Y40" s="4">
        <f t="shared" si="8"/>
        <v>1</v>
      </c>
      <c r="Z40" s="5" t="str">
        <f>IFERROR(VLOOKUP(TEXT(W40,"0"),[1]Control!$A:$E,2,0),"")</f>
        <v/>
      </c>
      <c r="AA40" s="5" t="str">
        <f>IFERROR(VLOOKUP(TEXT(W40,"0"),[1]Control!$A:$E,3,0),"")</f>
        <v/>
      </c>
      <c r="AB40" s="4" t="str">
        <f>IFERROR(VLOOKUP(TEXT(W40,"0"),[1]Control!$A:$E,4,0),"")</f>
        <v/>
      </c>
    </row>
    <row r="41" spans="1:28" x14ac:dyDescent="0.25">
      <c r="A41" s="4" t="str">
        <f t="shared" si="5"/>
        <v>0</v>
      </c>
      <c r="B41" t="str">
        <f t="shared" si="1"/>
        <v>Nombre de cliente 40</v>
      </c>
      <c r="C41">
        <v>20000000000</v>
      </c>
      <c r="D41" t="s">
        <v>26</v>
      </c>
      <c r="E41" t="str">
        <f t="shared" si="2"/>
        <v>Clave 40</v>
      </c>
      <c r="F41" s="3">
        <v>45017</v>
      </c>
      <c r="G41" s="3" t="s">
        <v>9</v>
      </c>
      <c r="H41" s="3"/>
      <c r="I41" t="s">
        <v>13</v>
      </c>
      <c r="K41" t="str">
        <f>"F:\Libros Compras y Ventas\"&amp;YEAR(F41)&amp;"\"&amp;Q41&amp;"\TXT"</f>
        <v>F:\Libros Compras y Ventas\2023\202304\TXT</v>
      </c>
      <c r="L41" s="4" t="str">
        <f>CONCATENATE(K41,"\",B41,"\","COMVEN LID","\",YEAR(F41),"\",TEXT(MONTH(F41),"00"),"\")</f>
        <v>F:\Libros Compras y Ventas\2023\202304\TXT\Nombre de cliente 40\COMVEN LID\2023\04\</v>
      </c>
      <c r="M41" t="str">
        <f t="shared" si="3"/>
        <v>F:\Libros Compras y Ventas\2023\202304\TXT</v>
      </c>
      <c r="N41" s="4" t="str">
        <f t="shared" si="4"/>
        <v>F:\Libros Compras y Ventas\2023\202304\TXT\Nombre de cliente 40\COMVEN LID\2023\04\</v>
      </c>
      <c r="O41" s="4" t="str">
        <f>TEXT(MONTH(F41),"00")&amp;"/"&amp;YEAR(F41)</f>
        <v>04/2023</v>
      </c>
      <c r="P41" s="2" t="str">
        <f>PROPER(TEXT(F41,"mmmm"))&amp;" "&amp;YEAR(F41)</f>
        <v>Abril 2023</v>
      </c>
      <c r="Q41" s="2" t="str">
        <f>YEAR(F41)&amp;TEXT(MONTH(F41),"00")</f>
        <v>202304</v>
      </c>
      <c r="R41" s="2" t="str">
        <f>CONCATENATE(TEXT(A41,"0"),"  - ",Q41," - ",SUBSTITUTE(D41,"-","")," - ",B41)</f>
        <v>0  - 202304 - 30000000000 - Nombre de cliente 40</v>
      </c>
      <c r="S41" s="2" t="str">
        <f>CONCATENATE(A41," - ",SUBSTITUTE(D41,"-","")," - ","LIV - ",Q41," - ",B41," SOS.txt")</f>
        <v>0 - 30000000000 - LIV - 202304 - Nombre de cliente 40 SOS.txt</v>
      </c>
      <c r="T41" s="2" t="str">
        <f>CONCATENATE(A41," - ",SUBSTITUTE(D41,"-","")," - ","LIV - ",Q41," - ",B41," Alicuota SOS.txt")</f>
        <v>0 - 30000000000 - LIV - 202304 - Nombre de cliente 40 Alicuota SOS.txt</v>
      </c>
      <c r="U41" s="2" t="str">
        <f>CONCATENATE(A41," - ",SUBSTITUTE(D41,"-","")," - ","LIC - ",Q41," - ",B41," SOS.txt")</f>
        <v>0 - 30000000000 - LIC - 202304 - Nombre de cliente 40 SOS.txt</v>
      </c>
      <c r="V41" s="2" t="str">
        <f>CONCATENATE(A41," - ",SUBSTITUTE(D41,"-","")," - ","LIC - ",Q41," - ",B41," Alicuota SOS.txt")</f>
        <v>0 - 30000000000 - LIC - 202304 - Nombre de cliente 40 Alicuota SOS.txt</v>
      </c>
      <c r="W41" s="4">
        <f t="shared" si="6"/>
        <v>41</v>
      </c>
      <c r="X41" s="4">
        <f t="shared" si="7"/>
        <v>1</v>
      </c>
      <c r="Y41" s="4">
        <f t="shared" si="8"/>
        <v>1</v>
      </c>
      <c r="Z41" s="5" t="str">
        <f>IFERROR(VLOOKUP(TEXT(W41,"0"),[1]Control!$A:$E,2,0),"")</f>
        <v/>
      </c>
      <c r="AA41" s="5" t="str">
        <f>IFERROR(VLOOKUP(TEXT(W41,"0"),[1]Control!$A:$E,3,0),"")</f>
        <v/>
      </c>
      <c r="AB41" s="4" t="str">
        <f>IFERROR(VLOOKUP(TEXT(W41,"0"),[1]Control!$A:$E,4,0),"")</f>
        <v/>
      </c>
    </row>
    <row r="42" spans="1:28" x14ac:dyDescent="0.25">
      <c r="A42" s="4" t="str">
        <f t="shared" si="5"/>
        <v>0</v>
      </c>
      <c r="B42" t="str">
        <f t="shared" si="1"/>
        <v>Nombre de cliente 41</v>
      </c>
      <c r="C42">
        <v>20000000000</v>
      </c>
      <c r="D42" t="s">
        <v>26</v>
      </c>
      <c r="E42" t="str">
        <f t="shared" si="2"/>
        <v>Clave 41</v>
      </c>
      <c r="F42" s="3">
        <v>45017</v>
      </c>
      <c r="G42" s="3" t="s">
        <v>10</v>
      </c>
      <c r="H42" s="3" t="s">
        <v>31</v>
      </c>
      <c r="I42" t="s">
        <v>13</v>
      </c>
      <c r="K42" t="str">
        <f>"F:\Libros Compras y Ventas\"&amp;YEAR(F42)&amp;"\"&amp;Q42&amp;"\TXT"</f>
        <v>F:\Libros Compras y Ventas\2023\202304\TXT</v>
      </c>
      <c r="L42" s="4" t="str">
        <f>CONCATENATE(K42,"\",B42,"\","COMVEN LID","\",YEAR(F42),"\",TEXT(MONTH(F42),"00"),"\")</f>
        <v>F:\Libros Compras y Ventas\2023\202304\TXT\Nombre de cliente 41\COMVEN LID\2023\04\</v>
      </c>
      <c r="M42" t="str">
        <f t="shared" si="3"/>
        <v>F:\Libros Compras y Ventas\2023\202304\TXT</v>
      </c>
      <c r="N42" s="4" t="str">
        <f t="shared" si="4"/>
        <v>F:\Libros Compras y Ventas\2023\202304\TXT\Nombre de cliente 41\COMVEN LID\2023\04\</v>
      </c>
      <c r="O42" s="4" t="str">
        <f>TEXT(MONTH(F42),"00")&amp;"/"&amp;YEAR(F42)</f>
        <v>04/2023</v>
      </c>
      <c r="P42" s="2" t="str">
        <f>PROPER(TEXT(F42,"mmmm"))&amp;" "&amp;YEAR(F42)</f>
        <v>Abril 2023</v>
      </c>
      <c r="Q42" s="2" t="str">
        <f>YEAR(F42)&amp;TEXT(MONTH(F42),"00")</f>
        <v>202304</v>
      </c>
      <c r="R42" s="2" t="str">
        <f>CONCATENATE(TEXT(A42,"0"),"  - ",Q42," - ",SUBSTITUTE(D42,"-","")," - ",B42)</f>
        <v>0  - 202304 - 30000000000 - Nombre de cliente 41</v>
      </c>
      <c r="S42" s="2" t="str">
        <f>CONCATENATE(A42," - ",SUBSTITUTE(D42,"-","")," - ","LIV - ",Q42," - ",B42," SOS.txt")</f>
        <v>0 - 30000000000 - LIV - 202304 - Nombre de cliente 41 SOS.txt</v>
      </c>
      <c r="T42" s="2" t="str">
        <f>CONCATENATE(A42," - ",SUBSTITUTE(D42,"-","")," - ","LIV - ",Q42," - ",B42," Alicuota SOS.txt")</f>
        <v>0 - 30000000000 - LIV - 202304 - Nombre de cliente 41 Alicuota SOS.txt</v>
      </c>
      <c r="U42" s="2" t="str">
        <f>CONCATENATE(A42," - ",SUBSTITUTE(D42,"-","")," - ","LIC - ",Q42," - ",B42," SOS.txt")</f>
        <v>0 - 30000000000 - LIC - 202304 - Nombre de cliente 41 SOS.txt</v>
      </c>
      <c r="V42" s="2" t="str">
        <f>CONCATENATE(A42," - ",SUBSTITUTE(D42,"-","")," - ","LIC - ",Q42," - ",B42," Alicuota SOS.txt")</f>
        <v>0 - 30000000000 - LIC - 202304 - Nombre de cliente 41 Alicuota SOS.txt</v>
      </c>
      <c r="W42" s="4">
        <f t="shared" si="6"/>
        <v>42</v>
      </c>
      <c r="X42" s="4">
        <f t="shared" si="7"/>
        <v>1</v>
      </c>
      <c r="Y42" s="4">
        <f t="shared" si="8"/>
        <v>1</v>
      </c>
      <c r="Z42" s="5" t="str">
        <f>IFERROR(VLOOKUP(TEXT(W42,"0"),[1]Control!$A:$E,2,0),"")</f>
        <v/>
      </c>
      <c r="AA42" s="5" t="str">
        <f>IFERROR(VLOOKUP(TEXT(W42,"0"),[1]Control!$A:$E,3,0),"")</f>
        <v/>
      </c>
      <c r="AB42" s="4" t="str">
        <f>IFERROR(VLOOKUP(TEXT(W42,"0"),[1]Control!$A:$E,4,0),"")</f>
        <v/>
      </c>
    </row>
    <row r="43" spans="1:28" x14ac:dyDescent="0.25">
      <c r="A43" s="4" t="str">
        <f t="shared" si="5"/>
        <v>0</v>
      </c>
      <c r="B43" t="str">
        <f t="shared" si="1"/>
        <v>Nombre de cliente 42</v>
      </c>
      <c r="C43">
        <v>20000000000</v>
      </c>
      <c r="D43" t="s">
        <v>26</v>
      </c>
      <c r="E43" t="str">
        <f t="shared" si="2"/>
        <v>Clave 42</v>
      </c>
      <c r="F43" s="3">
        <v>44986</v>
      </c>
      <c r="G43" s="3" t="s">
        <v>9</v>
      </c>
      <c r="H43" s="3"/>
      <c r="I43" t="s">
        <v>12</v>
      </c>
      <c r="K43" t="str">
        <f>"F:\Libros Compras y Ventas\"&amp;YEAR(F43)&amp;"\"&amp;Q43&amp;"\TXT"</f>
        <v>F:\Libros Compras y Ventas\2023\202303\TXT</v>
      </c>
      <c r="L43" s="4" t="str">
        <f>CONCATENATE(K43,"\",B43,"\","COMVEN LID","\",YEAR(F43),"\",TEXT(MONTH(F43),"00"),"\")</f>
        <v>F:\Libros Compras y Ventas\2023\202303\TXT\Nombre de cliente 42\COMVEN LID\2023\03\</v>
      </c>
      <c r="M43" t="str">
        <f t="shared" si="3"/>
        <v>F:\Libros Compras y Ventas\2023\202303\TXT</v>
      </c>
      <c r="N43" s="4" t="str">
        <f t="shared" si="4"/>
        <v>F:\Libros Compras y Ventas\2023\202303\TXT\Nombre de cliente 42\COMVEN LID\2023\03\</v>
      </c>
      <c r="O43" s="4" t="str">
        <f>TEXT(MONTH(F43),"00")&amp;"/"&amp;YEAR(F43)</f>
        <v>03/2023</v>
      </c>
      <c r="P43" s="2" t="str">
        <f>PROPER(TEXT(F43,"mmmm"))&amp;" "&amp;YEAR(F43)</f>
        <v>Marzo 2023</v>
      </c>
      <c r="Q43" s="2" t="str">
        <f>YEAR(F43)&amp;TEXT(MONTH(F43),"00")</f>
        <v>202303</v>
      </c>
      <c r="R43" s="2" t="str">
        <f>CONCATENATE(TEXT(A43,"0"),"  - ",Q43," - ",SUBSTITUTE(D43,"-","")," - ",B43)</f>
        <v>0  - 202303 - 30000000000 - Nombre de cliente 42</v>
      </c>
      <c r="S43" s="2" t="str">
        <f>CONCATENATE(A43," - ",SUBSTITUTE(D43,"-","")," - ","LIV - ",Q43," - ",B43," SOS.txt")</f>
        <v>0 - 30000000000 - LIV - 202303 - Nombre de cliente 42 SOS.txt</v>
      </c>
      <c r="T43" s="2" t="str">
        <f>CONCATENATE(A43," - ",SUBSTITUTE(D43,"-","")," - ","LIV - ",Q43," - ",B43," Alicuota SOS.txt")</f>
        <v>0 - 30000000000 - LIV - 202303 - Nombre de cliente 42 Alicuota SOS.txt</v>
      </c>
      <c r="U43" s="2" t="str">
        <f>CONCATENATE(A43," - ",SUBSTITUTE(D43,"-","")," - ","LIC - ",Q43," - ",B43," SOS.txt")</f>
        <v>0 - 30000000000 - LIC - 202303 - Nombre de cliente 42 SOS.txt</v>
      </c>
      <c r="V43" s="2" t="str">
        <f>CONCATENATE(A43," - ",SUBSTITUTE(D43,"-","")," - ","LIC - ",Q43," - ",B43," Alicuota SOS.txt")</f>
        <v>0 - 30000000000 - LIC - 202303 - Nombre de cliente 42 Alicuota SOS.txt</v>
      </c>
      <c r="W43" s="4">
        <f t="shared" si="6"/>
        <v>43</v>
      </c>
      <c r="X43" s="4">
        <f t="shared" si="7"/>
        <v>1</v>
      </c>
      <c r="Y43" s="4">
        <f t="shared" si="8"/>
        <v>1</v>
      </c>
      <c r="Z43" s="5" t="str">
        <f>IFERROR(VLOOKUP(TEXT(W43,"0"),[1]Control!$A:$E,2,0),"")</f>
        <v/>
      </c>
      <c r="AA43" s="5" t="str">
        <f>IFERROR(VLOOKUP(TEXT(W43,"0"),[1]Control!$A:$E,3,0),"")</f>
        <v/>
      </c>
      <c r="AB43" s="4" t="str">
        <f>IFERROR(VLOOKUP(TEXT(W43,"0"),[1]Control!$A:$E,4,0),"")</f>
        <v/>
      </c>
    </row>
    <row r="44" spans="1:28" x14ac:dyDescent="0.25">
      <c r="A44" s="4" t="str">
        <f t="shared" si="5"/>
        <v>0</v>
      </c>
      <c r="B44" t="str">
        <f t="shared" si="1"/>
        <v>Nombre de cliente 43</v>
      </c>
      <c r="C44">
        <v>20000000000</v>
      </c>
      <c r="D44" t="s">
        <v>26</v>
      </c>
      <c r="E44" t="str">
        <f t="shared" si="2"/>
        <v>Clave 43</v>
      </c>
      <c r="F44" s="3">
        <v>44986</v>
      </c>
      <c r="G44" s="3" t="s">
        <v>9</v>
      </c>
      <c r="H44" s="3"/>
      <c r="I44" t="s">
        <v>12</v>
      </c>
      <c r="K44" t="str">
        <f>"F:\Libros Compras y Ventas\"&amp;YEAR(F44)&amp;"\"&amp;Q44&amp;"\TXT"</f>
        <v>F:\Libros Compras y Ventas\2023\202303\TXT</v>
      </c>
      <c r="L44" s="4" t="str">
        <f>CONCATENATE(K44,"\",B44,"\","COMVEN LID","\",YEAR(F44),"\",TEXT(MONTH(F44),"00"),"\")</f>
        <v>F:\Libros Compras y Ventas\2023\202303\TXT\Nombre de cliente 43\COMVEN LID\2023\03\</v>
      </c>
      <c r="M44" t="str">
        <f t="shared" si="3"/>
        <v>F:\Libros Compras y Ventas\2023\202303\TXT</v>
      </c>
      <c r="N44" s="4" t="str">
        <f t="shared" si="4"/>
        <v>F:\Libros Compras y Ventas\2023\202303\TXT\Nombre de cliente 43\COMVEN LID\2023\03\</v>
      </c>
      <c r="O44" s="4" t="str">
        <f>TEXT(MONTH(F44),"00")&amp;"/"&amp;YEAR(F44)</f>
        <v>03/2023</v>
      </c>
      <c r="P44" s="2" t="str">
        <f>PROPER(TEXT(F44,"mmmm"))&amp;" "&amp;YEAR(F44)</f>
        <v>Marzo 2023</v>
      </c>
      <c r="Q44" s="2" t="str">
        <f>YEAR(F44)&amp;TEXT(MONTH(F44),"00")</f>
        <v>202303</v>
      </c>
      <c r="R44" s="2" t="str">
        <f>CONCATENATE(TEXT(A44,"0"),"  - ",Q44," - ",SUBSTITUTE(D44,"-","")," - ",B44)</f>
        <v>0  - 202303 - 30000000000 - Nombre de cliente 43</v>
      </c>
      <c r="S44" s="2" t="str">
        <f>CONCATENATE(A44," - ",SUBSTITUTE(D44,"-","")," - ","LIV - ",Q44," - ",B44," SOS.txt")</f>
        <v>0 - 30000000000 - LIV - 202303 - Nombre de cliente 43 SOS.txt</v>
      </c>
      <c r="T44" s="2" t="str">
        <f>CONCATENATE(A44," - ",SUBSTITUTE(D44,"-","")," - ","LIV - ",Q44," - ",B44," Alicuota SOS.txt")</f>
        <v>0 - 30000000000 - LIV - 202303 - Nombre de cliente 43 Alicuota SOS.txt</v>
      </c>
      <c r="U44" s="2" t="str">
        <f>CONCATENATE(A44," - ",SUBSTITUTE(D44,"-","")," - ","LIC - ",Q44," - ",B44," SOS.txt")</f>
        <v>0 - 30000000000 - LIC - 202303 - Nombre de cliente 43 SOS.txt</v>
      </c>
      <c r="V44" s="2" t="str">
        <f>CONCATENATE(A44," - ",SUBSTITUTE(D44,"-","")," - ","LIC - ",Q44," - ",B44," Alicuota SOS.txt")</f>
        <v>0 - 30000000000 - LIC - 202303 - Nombre de cliente 43 Alicuota SOS.txt</v>
      </c>
      <c r="W44" s="4">
        <f t="shared" si="6"/>
        <v>44</v>
      </c>
      <c r="X44" s="4">
        <f t="shared" si="7"/>
        <v>1</v>
      </c>
      <c r="Y44" s="4">
        <f t="shared" si="8"/>
        <v>1</v>
      </c>
      <c r="Z44" s="5" t="str">
        <f>IFERROR(VLOOKUP(TEXT(W44,"0"),[1]Control!$A:$E,2,0),"")</f>
        <v/>
      </c>
      <c r="AA44" s="5" t="str">
        <f>IFERROR(VLOOKUP(TEXT(W44,"0"),[1]Control!$A:$E,3,0),"")</f>
        <v/>
      </c>
      <c r="AB44" s="4" t="str">
        <f>IFERROR(VLOOKUP(TEXT(W44,"0"),[1]Control!$A:$E,4,0),"")</f>
        <v/>
      </c>
    </row>
    <row r="45" spans="1:28" x14ac:dyDescent="0.25">
      <c r="A45" s="4" t="str">
        <f t="shared" si="5"/>
        <v>0</v>
      </c>
      <c r="B45" t="str">
        <f t="shared" si="1"/>
        <v>Nombre de cliente 44</v>
      </c>
      <c r="C45">
        <v>20000000000</v>
      </c>
      <c r="D45" t="s">
        <v>26</v>
      </c>
      <c r="E45" t="str">
        <f t="shared" si="2"/>
        <v>Clave 44</v>
      </c>
      <c r="F45" s="3">
        <v>45017</v>
      </c>
      <c r="G45" s="3" t="s">
        <v>9</v>
      </c>
      <c r="H45" s="3"/>
      <c r="I45" t="s">
        <v>13</v>
      </c>
      <c r="K45" t="str">
        <f>"F:\Libros Compras y Ventas\"&amp;YEAR(F45)&amp;"\"&amp;Q45&amp;"\TXT"</f>
        <v>F:\Libros Compras y Ventas\2023\202304\TXT</v>
      </c>
      <c r="L45" s="4" t="str">
        <f>CONCATENATE(K45,"\",B45,"\","COMVEN LID","\",YEAR(F45),"\",TEXT(MONTH(F45),"00"),"\")</f>
        <v>F:\Libros Compras y Ventas\2023\202304\TXT\Nombre de cliente 44\COMVEN LID\2023\04\</v>
      </c>
      <c r="M45" t="str">
        <f t="shared" si="3"/>
        <v>F:\Libros Compras y Ventas\2023\202304\TXT</v>
      </c>
      <c r="N45" s="4" t="str">
        <f t="shared" si="4"/>
        <v>F:\Libros Compras y Ventas\2023\202304\TXT\Nombre de cliente 44\COMVEN LID\2023\04\</v>
      </c>
      <c r="O45" s="4" t="str">
        <f>TEXT(MONTH(F45),"00")&amp;"/"&amp;YEAR(F45)</f>
        <v>04/2023</v>
      </c>
      <c r="P45" s="2" t="str">
        <f>PROPER(TEXT(F45,"mmmm"))&amp;" "&amp;YEAR(F45)</f>
        <v>Abril 2023</v>
      </c>
      <c r="Q45" s="2" t="str">
        <f>YEAR(F45)&amp;TEXT(MONTH(F45),"00")</f>
        <v>202304</v>
      </c>
      <c r="R45" s="2" t="str">
        <f>CONCATENATE(TEXT(A45,"0"),"  - ",Q45," - ",SUBSTITUTE(D45,"-","")," - ",B45)</f>
        <v>0  - 202304 - 30000000000 - Nombre de cliente 44</v>
      </c>
      <c r="S45" s="2" t="str">
        <f>CONCATENATE(A45," - ",SUBSTITUTE(D45,"-","")," - ","LIV - ",Q45," - ",B45," SOS.txt")</f>
        <v>0 - 30000000000 - LIV - 202304 - Nombre de cliente 44 SOS.txt</v>
      </c>
      <c r="T45" s="2" t="str">
        <f>CONCATENATE(A45," - ",SUBSTITUTE(D45,"-","")," - ","LIV - ",Q45," - ",B45," Alicuota SOS.txt")</f>
        <v>0 - 30000000000 - LIV - 202304 - Nombre de cliente 44 Alicuota SOS.txt</v>
      </c>
      <c r="U45" s="2" t="str">
        <f>CONCATENATE(A45," - ",SUBSTITUTE(D45,"-","")," - ","LIC - ",Q45," - ",B45," SOS.txt")</f>
        <v>0 - 30000000000 - LIC - 202304 - Nombre de cliente 44 SOS.txt</v>
      </c>
      <c r="V45" s="2" t="str">
        <f>CONCATENATE(A45," - ",SUBSTITUTE(D45,"-","")," - ","LIC - ",Q45," - ",B45," Alicuota SOS.txt")</f>
        <v>0 - 30000000000 - LIC - 202304 - Nombre de cliente 44 Alicuota SOS.txt</v>
      </c>
      <c r="W45" s="4">
        <f t="shared" si="6"/>
        <v>45</v>
      </c>
      <c r="X45" s="4">
        <f t="shared" si="7"/>
        <v>1</v>
      </c>
      <c r="Y45" s="4">
        <f t="shared" si="8"/>
        <v>1</v>
      </c>
      <c r="Z45" s="5" t="str">
        <f>IFERROR(VLOOKUP(TEXT(W45,"0"),[1]Control!$A:$E,2,0),"")</f>
        <v/>
      </c>
      <c r="AA45" s="5" t="str">
        <f>IFERROR(VLOOKUP(TEXT(W45,"0"),[1]Control!$A:$E,3,0),"")</f>
        <v/>
      </c>
      <c r="AB45" s="4" t="str">
        <f>IFERROR(VLOOKUP(TEXT(W45,"0"),[1]Control!$A:$E,4,0),"")</f>
        <v/>
      </c>
    </row>
    <row r="46" spans="1:28" x14ac:dyDescent="0.25">
      <c r="A46" s="4" t="str">
        <f t="shared" si="5"/>
        <v>0</v>
      </c>
      <c r="B46" t="str">
        <f t="shared" si="1"/>
        <v>Nombre de cliente 45</v>
      </c>
      <c r="C46">
        <v>20000000000</v>
      </c>
      <c r="D46" t="s">
        <v>26</v>
      </c>
      <c r="E46" t="str">
        <f t="shared" si="2"/>
        <v>Clave 45</v>
      </c>
      <c r="F46" s="3">
        <v>45017</v>
      </c>
      <c r="G46" s="3" t="s">
        <v>9</v>
      </c>
      <c r="H46" s="3"/>
      <c r="I46" t="s">
        <v>13</v>
      </c>
      <c r="K46" t="str">
        <f>"F:\Libros Compras y Ventas\"&amp;YEAR(F46)&amp;"\"&amp;Q46&amp;"\TXT"</f>
        <v>F:\Libros Compras y Ventas\2023\202304\TXT</v>
      </c>
      <c r="L46" s="4" t="str">
        <f>CONCATENATE(K46,"\",B46,"\","COMVEN LID","\",YEAR(F46),"\",TEXT(MONTH(F46),"00"),"\")</f>
        <v>F:\Libros Compras y Ventas\2023\202304\TXT\Nombre de cliente 45\COMVEN LID\2023\04\</v>
      </c>
      <c r="M46" t="str">
        <f t="shared" si="3"/>
        <v>F:\Libros Compras y Ventas\2023\202304\TXT</v>
      </c>
      <c r="N46" s="4" t="str">
        <f t="shared" si="4"/>
        <v>F:\Libros Compras y Ventas\2023\202304\TXT\Nombre de cliente 45\COMVEN LID\2023\04\</v>
      </c>
      <c r="O46" s="4" t="str">
        <f>TEXT(MONTH(F46),"00")&amp;"/"&amp;YEAR(F46)</f>
        <v>04/2023</v>
      </c>
      <c r="P46" s="2" t="str">
        <f>PROPER(TEXT(F46,"mmmm"))&amp;" "&amp;YEAR(F46)</f>
        <v>Abril 2023</v>
      </c>
      <c r="Q46" s="2" t="str">
        <f>YEAR(F46)&amp;TEXT(MONTH(F46),"00")</f>
        <v>202304</v>
      </c>
      <c r="R46" s="2" t="str">
        <f>CONCATENATE(TEXT(A46,"0"),"  - ",Q46," - ",SUBSTITUTE(D46,"-","")," - ",B46)</f>
        <v>0  - 202304 - 30000000000 - Nombre de cliente 45</v>
      </c>
      <c r="S46" s="2" t="str">
        <f>CONCATENATE(A46," - ",SUBSTITUTE(D46,"-","")," - ","LIV - ",Q46," - ",B46," SOS.txt")</f>
        <v>0 - 30000000000 - LIV - 202304 - Nombre de cliente 45 SOS.txt</v>
      </c>
      <c r="T46" s="2" t="str">
        <f>CONCATENATE(A46," - ",SUBSTITUTE(D46,"-","")," - ","LIV - ",Q46," - ",B46," Alicuota SOS.txt")</f>
        <v>0 - 30000000000 - LIV - 202304 - Nombre de cliente 45 Alicuota SOS.txt</v>
      </c>
      <c r="U46" s="2" t="str">
        <f>CONCATENATE(A46," - ",SUBSTITUTE(D46,"-","")," - ","LIC - ",Q46," - ",B46," SOS.txt")</f>
        <v>0 - 30000000000 - LIC - 202304 - Nombre de cliente 45 SOS.txt</v>
      </c>
      <c r="V46" s="2" t="str">
        <f>CONCATENATE(A46," - ",SUBSTITUTE(D46,"-","")," - ","LIC - ",Q46," - ",B46," Alicuota SOS.txt")</f>
        <v>0 - 30000000000 - LIC - 202304 - Nombre de cliente 45 Alicuota SOS.txt</v>
      </c>
      <c r="W46" s="4">
        <f t="shared" si="6"/>
        <v>46</v>
      </c>
      <c r="X46" s="4">
        <f t="shared" si="7"/>
        <v>1</v>
      </c>
      <c r="Y46" s="4">
        <f t="shared" si="8"/>
        <v>1</v>
      </c>
      <c r="Z46" s="5" t="str">
        <f>IFERROR(VLOOKUP(TEXT(W46,"0"),[1]Control!$A:$E,2,0),"")</f>
        <v/>
      </c>
      <c r="AA46" s="5" t="str">
        <f>IFERROR(VLOOKUP(TEXT(W46,"0"),[1]Control!$A:$E,3,0),"")</f>
        <v/>
      </c>
      <c r="AB46" s="4" t="str">
        <f>IFERROR(VLOOKUP(TEXT(W46,"0"),[1]Control!$A:$E,4,0),"")</f>
        <v/>
      </c>
    </row>
    <row r="47" spans="1:28" x14ac:dyDescent="0.25">
      <c r="A47" s="4" t="str">
        <f t="shared" si="5"/>
        <v>0</v>
      </c>
      <c r="B47" t="str">
        <f t="shared" si="1"/>
        <v>Nombre de cliente 46</v>
      </c>
      <c r="C47">
        <v>20000000000</v>
      </c>
      <c r="D47" t="s">
        <v>26</v>
      </c>
      <c r="E47" t="str">
        <f t="shared" si="2"/>
        <v>Clave 46</v>
      </c>
      <c r="F47" s="3">
        <v>44986</v>
      </c>
      <c r="G47" s="3" t="s">
        <v>9</v>
      </c>
      <c r="H47" s="3"/>
      <c r="I47" t="s">
        <v>12</v>
      </c>
      <c r="K47" t="str">
        <f>"F:\Libros Compras y Ventas\"&amp;YEAR(F47)&amp;"\"&amp;Q47&amp;"\TXT"</f>
        <v>F:\Libros Compras y Ventas\2023\202303\TXT</v>
      </c>
      <c r="L47" s="4" t="str">
        <f>CONCATENATE(K47,"\",B47,"\","COMVEN LID","\",YEAR(F47),"\",TEXT(MONTH(F47),"00"),"\")</f>
        <v>F:\Libros Compras y Ventas\2023\202303\TXT\Nombre de cliente 46\COMVEN LID\2023\03\</v>
      </c>
      <c r="M47" t="str">
        <f t="shared" si="3"/>
        <v>F:\Libros Compras y Ventas\2023\202303\TXT</v>
      </c>
      <c r="N47" s="4" t="str">
        <f t="shared" si="4"/>
        <v>F:\Libros Compras y Ventas\2023\202303\TXT\Nombre de cliente 46\COMVEN LID\2023\03\</v>
      </c>
      <c r="O47" s="4" t="str">
        <f>TEXT(MONTH(F47),"00")&amp;"/"&amp;YEAR(F47)</f>
        <v>03/2023</v>
      </c>
      <c r="P47" s="2" t="str">
        <f>PROPER(TEXT(F47,"mmmm"))&amp;" "&amp;YEAR(F47)</f>
        <v>Marzo 2023</v>
      </c>
      <c r="Q47" s="2" t="str">
        <f>YEAR(F47)&amp;TEXT(MONTH(F47),"00")</f>
        <v>202303</v>
      </c>
      <c r="R47" s="2" t="str">
        <f>CONCATENATE(TEXT(A47,"0"),"  - ",Q47," - ",SUBSTITUTE(D47,"-","")," - ",B47)</f>
        <v>0  - 202303 - 30000000000 - Nombre de cliente 46</v>
      </c>
      <c r="S47" s="2" t="str">
        <f>CONCATENATE(A47," - ",SUBSTITUTE(D47,"-","")," - ","LIV - ",Q47," - ",B47," SOS.txt")</f>
        <v>0 - 30000000000 - LIV - 202303 - Nombre de cliente 46 SOS.txt</v>
      </c>
      <c r="T47" s="2" t="str">
        <f>CONCATENATE(A47," - ",SUBSTITUTE(D47,"-","")," - ","LIV - ",Q47," - ",B47," Alicuota SOS.txt")</f>
        <v>0 - 30000000000 - LIV - 202303 - Nombre de cliente 46 Alicuota SOS.txt</v>
      </c>
      <c r="U47" s="2" t="str">
        <f>CONCATENATE(A47," - ",SUBSTITUTE(D47,"-","")," - ","LIC - ",Q47," - ",B47," SOS.txt")</f>
        <v>0 - 30000000000 - LIC - 202303 - Nombre de cliente 46 SOS.txt</v>
      </c>
      <c r="V47" s="2" t="str">
        <f>CONCATENATE(A47," - ",SUBSTITUTE(D47,"-","")," - ","LIC - ",Q47," - ",B47," Alicuota SOS.txt")</f>
        <v>0 - 30000000000 - LIC - 202303 - Nombre de cliente 46 Alicuota SOS.txt</v>
      </c>
      <c r="W47" s="4">
        <f t="shared" si="6"/>
        <v>47</v>
      </c>
      <c r="X47" s="4">
        <f t="shared" si="7"/>
        <v>1</v>
      </c>
      <c r="Y47" s="4">
        <f t="shared" si="8"/>
        <v>1</v>
      </c>
      <c r="Z47" s="5" t="str">
        <f>IFERROR(VLOOKUP(TEXT(W47,"0"),[1]Control!$A:$E,2,0),"")</f>
        <v/>
      </c>
      <c r="AA47" s="5" t="str">
        <f>IFERROR(VLOOKUP(TEXT(W47,"0"),[1]Control!$A:$E,3,0),"")</f>
        <v/>
      </c>
      <c r="AB47" s="4" t="str">
        <f>IFERROR(VLOOKUP(TEXT(W47,"0"),[1]Control!$A:$E,4,0),"")</f>
        <v/>
      </c>
    </row>
    <row r="48" spans="1:28" x14ac:dyDescent="0.25">
      <c r="A48" s="4" t="str">
        <f t="shared" si="5"/>
        <v>0</v>
      </c>
      <c r="B48" t="str">
        <f t="shared" si="1"/>
        <v>Nombre de cliente 47</v>
      </c>
      <c r="C48">
        <v>20000000000</v>
      </c>
      <c r="D48" t="s">
        <v>26</v>
      </c>
      <c r="E48" t="str">
        <f t="shared" si="2"/>
        <v>Clave 47</v>
      </c>
      <c r="F48" s="3">
        <v>45017</v>
      </c>
      <c r="G48" s="3" t="s">
        <v>9</v>
      </c>
      <c r="H48" s="3"/>
      <c r="I48" t="s">
        <v>13</v>
      </c>
      <c r="K48" t="str">
        <f>"F:\Libros Compras y Ventas\"&amp;YEAR(F48)&amp;"\"&amp;Q48&amp;"\TXT"</f>
        <v>F:\Libros Compras y Ventas\2023\202304\TXT</v>
      </c>
      <c r="L48" s="4" t="str">
        <f>CONCATENATE(K48,"\",B48,"\","COMVEN LID","\",YEAR(F48),"\",TEXT(MONTH(F48),"00"),"\")</f>
        <v>F:\Libros Compras y Ventas\2023\202304\TXT\Nombre de cliente 47\COMVEN LID\2023\04\</v>
      </c>
      <c r="M48" t="str">
        <f t="shared" si="3"/>
        <v>F:\Libros Compras y Ventas\2023\202304\TXT</v>
      </c>
      <c r="N48" s="4" t="str">
        <f t="shared" si="4"/>
        <v>F:\Libros Compras y Ventas\2023\202304\TXT\Nombre de cliente 47\COMVEN LID\2023\04\</v>
      </c>
      <c r="O48" s="4" t="str">
        <f>TEXT(MONTH(F48),"00")&amp;"/"&amp;YEAR(F48)</f>
        <v>04/2023</v>
      </c>
      <c r="P48" s="2" t="str">
        <f>PROPER(TEXT(F48,"mmmm"))&amp;" "&amp;YEAR(F48)</f>
        <v>Abril 2023</v>
      </c>
      <c r="Q48" s="2" t="str">
        <f>YEAR(F48)&amp;TEXT(MONTH(F48),"00")</f>
        <v>202304</v>
      </c>
      <c r="R48" s="2" t="str">
        <f>CONCATENATE(TEXT(A48,"0"),"  - ",Q48," - ",SUBSTITUTE(D48,"-","")," - ",B48)</f>
        <v>0  - 202304 - 30000000000 - Nombre de cliente 47</v>
      </c>
      <c r="S48" s="2" t="str">
        <f>CONCATENATE(A48," - ",SUBSTITUTE(D48,"-","")," - ","LIV - ",Q48," - ",B48," SOS.txt")</f>
        <v>0 - 30000000000 - LIV - 202304 - Nombre de cliente 47 SOS.txt</v>
      </c>
      <c r="T48" s="2" t="str">
        <f>CONCATENATE(A48," - ",SUBSTITUTE(D48,"-","")," - ","LIV - ",Q48," - ",B48," Alicuota SOS.txt")</f>
        <v>0 - 30000000000 - LIV - 202304 - Nombre de cliente 47 Alicuota SOS.txt</v>
      </c>
      <c r="U48" s="2" t="str">
        <f>CONCATENATE(A48," - ",SUBSTITUTE(D48,"-","")," - ","LIC - ",Q48," - ",B48," SOS.txt")</f>
        <v>0 - 30000000000 - LIC - 202304 - Nombre de cliente 47 SOS.txt</v>
      </c>
      <c r="V48" s="2" t="str">
        <f>CONCATENATE(A48," - ",SUBSTITUTE(D48,"-","")," - ","LIC - ",Q48," - ",B48," Alicuota SOS.txt")</f>
        <v>0 - 30000000000 - LIC - 202304 - Nombre de cliente 47 Alicuota SOS.txt</v>
      </c>
      <c r="W48" s="4">
        <f t="shared" si="6"/>
        <v>48</v>
      </c>
      <c r="X48" s="4">
        <f t="shared" si="7"/>
        <v>1</v>
      </c>
      <c r="Y48" s="4">
        <f t="shared" si="8"/>
        <v>1</v>
      </c>
      <c r="Z48" s="5" t="str">
        <f>IFERROR(VLOOKUP(TEXT(W48,"0"),[1]Control!$A:$E,2,0),"")</f>
        <v/>
      </c>
      <c r="AA48" s="5" t="str">
        <f>IFERROR(VLOOKUP(TEXT(W48,"0"),[1]Control!$A:$E,3,0),"")</f>
        <v/>
      </c>
      <c r="AB48" s="4" t="str">
        <f>IFERROR(VLOOKUP(TEXT(W48,"0"),[1]Control!$A:$E,4,0),"")</f>
        <v/>
      </c>
    </row>
    <row r="49" spans="1:28" x14ac:dyDescent="0.25">
      <c r="A49" s="4" t="str">
        <f t="shared" si="5"/>
        <v>0</v>
      </c>
      <c r="B49" t="str">
        <f t="shared" si="1"/>
        <v>Nombre de cliente 48</v>
      </c>
      <c r="C49">
        <v>20000000000</v>
      </c>
      <c r="D49" t="s">
        <v>26</v>
      </c>
      <c r="E49" t="str">
        <f t="shared" si="2"/>
        <v>Clave 48</v>
      </c>
      <c r="F49" s="3">
        <v>45017</v>
      </c>
      <c r="G49" s="3" t="s">
        <v>9</v>
      </c>
      <c r="H49" s="3"/>
      <c r="I49" t="s">
        <v>13</v>
      </c>
      <c r="K49" t="str">
        <f>"F:\Libros Compras y Ventas\"&amp;YEAR(F49)&amp;"\"&amp;Q49&amp;"\TXT"</f>
        <v>F:\Libros Compras y Ventas\2023\202304\TXT</v>
      </c>
      <c r="L49" s="4" t="str">
        <f>CONCATENATE(K49,"\",B49,"\","COMVEN LID","\",YEAR(F49),"\",TEXT(MONTH(F49),"00"),"\")</f>
        <v>F:\Libros Compras y Ventas\2023\202304\TXT\Nombre de cliente 48\COMVEN LID\2023\04\</v>
      </c>
      <c r="M49" t="str">
        <f t="shared" si="3"/>
        <v>F:\Libros Compras y Ventas\2023\202304\TXT</v>
      </c>
      <c r="N49" s="4" t="str">
        <f t="shared" si="4"/>
        <v>F:\Libros Compras y Ventas\2023\202304\TXT\Nombre de cliente 48\COMVEN LID\2023\04\</v>
      </c>
      <c r="O49" s="4" t="str">
        <f>TEXT(MONTH(F49),"00")&amp;"/"&amp;YEAR(F49)</f>
        <v>04/2023</v>
      </c>
      <c r="P49" s="2" t="str">
        <f>PROPER(TEXT(F49,"mmmm"))&amp;" "&amp;YEAR(F49)</f>
        <v>Abril 2023</v>
      </c>
      <c r="Q49" s="2" t="str">
        <f>YEAR(F49)&amp;TEXT(MONTH(F49),"00")</f>
        <v>202304</v>
      </c>
      <c r="R49" s="2" t="str">
        <f>CONCATENATE(TEXT(A49,"0"),"  - ",Q49," - ",SUBSTITUTE(D49,"-","")," - ",B49)</f>
        <v>0  - 202304 - 30000000000 - Nombre de cliente 48</v>
      </c>
      <c r="S49" s="2" t="str">
        <f>CONCATENATE(A49," - ",SUBSTITUTE(D49,"-","")," - ","LIV - ",Q49," - ",B49," SOS.txt")</f>
        <v>0 - 30000000000 - LIV - 202304 - Nombre de cliente 48 SOS.txt</v>
      </c>
      <c r="T49" s="2" t="str">
        <f>CONCATENATE(A49," - ",SUBSTITUTE(D49,"-","")," - ","LIV - ",Q49," - ",B49," Alicuota SOS.txt")</f>
        <v>0 - 30000000000 - LIV - 202304 - Nombre de cliente 48 Alicuota SOS.txt</v>
      </c>
      <c r="U49" s="2" t="str">
        <f>CONCATENATE(A49," - ",SUBSTITUTE(D49,"-","")," - ","LIC - ",Q49," - ",B49," SOS.txt")</f>
        <v>0 - 30000000000 - LIC - 202304 - Nombre de cliente 48 SOS.txt</v>
      </c>
      <c r="V49" s="2" t="str">
        <f>CONCATENATE(A49," - ",SUBSTITUTE(D49,"-","")," - ","LIC - ",Q49," - ",B49," Alicuota SOS.txt")</f>
        <v>0 - 30000000000 - LIC - 202304 - Nombre de cliente 48 Alicuota SOS.txt</v>
      </c>
      <c r="W49" s="4">
        <f t="shared" si="6"/>
        <v>49</v>
      </c>
      <c r="X49" s="4">
        <f t="shared" si="7"/>
        <v>1</v>
      </c>
      <c r="Y49" s="4">
        <f t="shared" si="8"/>
        <v>1</v>
      </c>
      <c r="Z49" s="5" t="str">
        <f>IFERROR(VLOOKUP(TEXT(W49,"0"),[1]Control!$A:$E,2,0),"")</f>
        <v/>
      </c>
      <c r="AA49" s="5" t="str">
        <f>IFERROR(VLOOKUP(TEXT(W49,"0"),[1]Control!$A:$E,3,0),"")</f>
        <v/>
      </c>
      <c r="AB49" s="4" t="str">
        <f>IFERROR(VLOOKUP(TEXT(W49,"0"),[1]Control!$A:$E,4,0),"")</f>
        <v/>
      </c>
    </row>
    <row r="50" spans="1:28" x14ac:dyDescent="0.25">
      <c r="A50" s="4" t="str">
        <f t="shared" si="5"/>
        <v>0</v>
      </c>
      <c r="B50" t="str">
        <f t="shared" si="1"/>
        <v>Nombre de cliente 49</v>
      </c>
      <c r="C50">
        <v>20000000000</v>
      </c>
      <c r="D50" t="s">
        <v>26</v>
      </c>
      <c r="E50" t="str">
        <f t="shared" si="2"/>
        <v>Clave 49</v>
      </c>
      <c r="F50" s="3">
        <v>44986</v>
      </c>
      <c r="G50" s="3" t="s">
        <v>9</v>
      </c>
      <c r="H50" s="3"/>
      <c r="I50" t="s">
        <v>12</v>
      </c>
      <c r="K50" t="str">
        <f>"F:\Libros Compras y Ventas\"&amp;YEAR(F50)&amp;"\"&amp;Q50&amp;"\TXT"</f>
        <v>F:\Libros Compras y Ventas\2023\202303\TXT</v>
      </c>
      <c r="L50" s="4" t="str">
        <f>CONCATENATE(K50,"\",B50,"\","COMVEN LID","\",YEAR(F50),"\",TEXT(MONTH(F50),"00"),"\")</f>
        <v>F:\Libros Compras y Ventas\2023\202303\TXT\Nombre de cliente 49\COMVEN LID\2023\03\</v>
      </c>
      <c r="M50" t="str">
        <f t="shared" si="3"/>
        <v>F:\Libros Compras y Ventas\2023\202303\TXT</v>
      </c>
      <c r="N50" s="4" t="str">
        <f t="shared" si="4"/>
        <v>F:\Libros Compras y Ventas\2023\202303\TXT\Nombre de cliente 49\COMVEN LID\2023\03\</v>
      </c>
      <c r="O50" s="4" t="str">
        <f>TEXT(MONTH(F50),"00")&amp;"/"&amp;YEAR(F50)</f>
        <v>03/2023</v>
      </c>
      <c r="P50" s="2" t="str">
        <f>PROPER(TEXT(F50,"mmmm"))&amp;" "&amp;YEAR(F50)</f>
        <v>Marzo 2023</v>
      </c>
      <c r="Q50" s="2" t="str">
        <f>YEAR(F50)&amp;TEXT(MONTH(F50),"00")</f>
        <v>202303</v>
      </c>
      <c r="R50" s="2" t="str">
        <f>CONCATENATE(TEXT(A50,"0"),"  - ",Q50," - ",SUBSTITUTE(D50,"-","")," - ",B50)</f>
        <v>0  - 202303 - 30000000000 - Nombre de cliente 49</v>
      </c>
      <c r="S50" s="2" t="str">
        <f>CONCATENATE(A50," - ",SUBSTITUTE(D50,"-","")," - ","LIV - ",Q50," - ",B50," SOS.txt")</f>
        <v>0 - 30000000000 - LIV - 202303 - Nombre de cliente 49 SOS.txt</v>
      </c>
      <c r="T50" s="2" t="str">
        <f>CONCATENATE(A50," - ",SUBSTITUTE(D50,"-","")," - ","LIV - ",Q50," - ",B50," Alicuota SOS.txt")</f>
        <v>0 - 30000000000 - LIV - 202303 - Nombre de cliente 49 Alicuota SOS.txt</v>
      </c>
      <c r="U50" s="2" t="str">
        <f>CONCATENATE(A50," - ",SUBSTITUTE(D50,"-","")," - ","LIC - ",Q50," - ",B50," SOS.txt")</f>
        <v>0 - 30000000000 - LIC - 202303 - Nombre de cliente 49 SOS.txt</v>
      </c>
      <c r="V50" s="2" t="str">
        <f>CONCATENATE(A50," - ",SUBSTITUTE(D50,"-","")," - ","LIC - ",Q50," - ",B50," Alicuota SOS.txt")</f>
        <v>0 - 30000000000 - LIC - 202303 - Nombre de cliente 49 Alicuota SOS.txt</v>
      </c>
      <c r="W50" s="4">
        <f t="shared" si="6"/>
        <v>50</v>
      </c>
      <c r="X50" s="4">
        <f t="shared" si="7"/>
        <v>1</v>
      </c>
      <c r="Y50" s="4">
        <f t="shared" si="8"/>
        <v>1</v>
      </c>
      <c r="Z50" s="5" t="str">
        <f>IFERROR(VLOOKUP(TEXT(W50,"0"),[1]Control!$A:$E,2,0),"")</f>
        <v/>
      </c>
      <c r="AA50" s="5" t="str">
        <f>IFERROR(VLOOKUP(TEXT(W50,"0"),[1]Control!$A:$E,3,0),"")</f>
        <v/>
      </c>
      <c r="AB50" s="4" t="str">
        <f>IFERROR(VLOOKUP(TEXT(W50,"0"),[1]Control!$A:$E,4,0),"")</f>
        <v/>
      </c>
    </row>
    <row r="51" spans="1:28" x14ac:dyDescent="0.25">
      <c r="A51" s="4" t="str">
        <f t="shared" si="5"/>
        <v>0</v>
      </c>
      <c r="B51" t="str">
        <f t="shared" si="1"/>
        <v>Nombre de cliente 50</v>
      </c>
      <c r="C51">
        <v>20000000000</v>
      </c>
      <c r="D51" t="s">
        <v>26</v>
      </c>
      <c r="E51" t="str">
        <f t="shared" si="2"/>
        <v>Clave 50</v>
      </c>
      <c r="F51" s="3">
        <v>44986</v>
      </c>
      <c r="G51" s="3" t="s">
        <v>9</v>
      </c>
      <c r="H51" s="3"/>
      <c r="I51" t="s">
        <v>12</v>
      </c>
      <c r="K51" t="str">
        <f>"F:\Libros Compras y Ventas\"&amp;YEAR(F51)&amp;"\"&amp;Q51&amp;"\TXT"</f>
        <v>F:\Libros Compras y Ventas\2023\202303\TXT</v>
      </c>
      <c r="L51" s="4" t="str">
        <f>CONCATENATE(K51,"\",B51,"\","COMVEN LID","\",YEAR(F51),"\",TEXT(MONTH(F51),"00"),"\")</f>
        <v>F:\Libros Compras y Ventas\2023\202303\TXT\Nombre de cliente 50\COMVEN LID\2023\03\</v>
      </c>
      <c r="M51" t="str">
        <f t="shared" si="3"/>
        <v>F:\Libros Compras y Ventas\2023\202303\TXT</v>
      </c>
      <c r="N51" s="4" t="str">
        <f t="shared" si="4"/>
        <v>F:\Libros Compras y Ventas\2023\202303\TXT\Nombre de cliente 50\COMVEN LID\2023\03\</v>
      </c>
      <c r="O51" s="4" t="str">
        <f>TEXT(MONTH(F51),"00")&amp;"/"&amp;YEAR(F51)</f>
        <v>03/2023</v>
      </c>
      <c r="P51" s="2" t="str">
        <f>PROPER(TEXT(F51,"mmmm"))&amp;" "&amp;YEAR(F51)</f>
        <v>Marzo 2023</v>
      </c>
      <c r="Q51" s="2" t="str">
        <f>YEAR(F51)&amp;TEXT(MONTH(F51),"00")</f>
        <v>202303</v>
      </c>
      <c r="R51" s="2" t="str">
        <f>CONCATENATE(TEXT(A51,"0"),"  - ",Q51," - ",SUBSTITUTE(D51,"-","")," - ",B51)</f>
        <v>0  - 202303 - 30000000000 - Nombre de cliente 50</v>
      </c>
      <c r="S51" s="2" t="str">
        <f>CONCATENATE(A51," - ",SUBSTITUTE(D51,"-","")," - ","LIV - ",Q51," - ",B51," SOS.txt")</f>
        <v>0 - 30000000000 - LIV - 202303 - Nombre de cliente 50 SOS.txt</v>
      </c>
      <c r="T51" s="2" t="str">
        <f>CONCATENATE(A51," - ",SUBSTITUTE(D51,"-","")," - ","LIV - ",Q51," - ",B51," Alicuota SOS.txt")</f>
        <v>0 - 30000000000 - LIV - 202303 - Nombre de cliente 50 Alicuota SOS.txt</v>
      </c>
      <c r="U51" s="2" t="str">
        <f>CONCATENATE(A51," - ",SUBSTITUTE(D51,"-","")," - ","LIC - ",Q51," - ",B51," SOS.txt")</f>
        <v>0 - 30000000000 - LIC - 202303 - Nombre de cliente 50 SOS.txt</v>
      </c>
      <c r="V51" s="2" t="str">
        <f>CONCATENATE(A51," - ",SUBSTITUTE(D51,"-","")," - ","LIC - ",Q51," - ",B51," Alicuota SOS.txt")</f>
        <v>0 - 30000000000 - LIC - 202303 - Nombre de cliente 50 Alicuota SOS.txt</v>
      </c>
      <c r="W51" s="4">
        <f t="shared" si="6"/>
        <v>51</v>
      </c>
      <c r="X51" s="4">
        <f t="shared" si="7"/>
        <v>1</v>
      </c>
      <c r="Y51" s="4">
        <f t="shared" si="8"/>
        <v>1</v>
      </c>
      <c r="Z51" s="5" t="str">
        <f>IFERROR(VLOOKUP(TEXT(W51,"0"),[1]Control!$A:$E,2,0),"")</f>
        <v/>
      </c>
      <c r="AA51" s="5" t="str">
        <f>IFERROR(VLOOKUP(TEXT(W51,"0"),[1]Control!$A:$E,3,0),"")</f>
        <v/>
      </c>
      <c r="AB51" s="4" t="str">
        <f>IFERROR(VLOOKUP(TEXT(W51,"0"),[1]Control!$A:$E,4,0),"")</f>
        <v/>
      </c>
    </row>
    <row r="52" spans="1:28" x14ac:dyDescent="0.25">
      <c r="A52" s="4" t="str">
        <f t="shared" si="5"/>
        <v>0</v>
      </c>
      <c r="B52" t="str">
        <f t="shared" si="1"/>
        <v>Nombre de cliente 51</v>
      </c>
      <c r="C52">
        <v>20000000000</v>
      </c>
      <c r="D52" t="s">
        <v>26</v>
      </c>
      <c r="E52" t="str">
        <f t="shared" si="2"/>
        <v>Clave 51</v>
      </c>
      <c r="F52" s="3">
        <v>44986</v>
      </c>
      <c r="G52" s="3" t="s">
        <v>9</v>
      </c>
      <c r="H52" s="3"/>
      <c r="I52" t="s">
        <v>12</v>
      </c>
      <c r="K52" t="str">
        <f>"F:\Libros Compras y Ventas\"&amp;YEAR(F52)&amp;"\"&amp;Q52&amp;"\TXT"</f>
        <v>F:\Libros Compras y Ventas\2023\202303\TXT</v>
      </c>
      <c r="L52" s="4" t="str">
        <f>CONCATENATE(K52,"\",B52,"\","COMVEN LID","\",YEAR(F52),"\",TEXT(MONTH(F52),"00"),"\")</f>
        <v>F:\Libros Compras y Ventas\2023\202303\TXT\Nombre de cliente 51\COMVEN LID\2023\03\</v>
      </c>
      <c r="M52" t="str">
        <f t="shared" si="3"/>
        <v>F:\Libros Compras y Ventas\2023\202303\TXT</v>
      </c>
      <c r="N52" s="4" t="str">
        <f t="shared" si="4"/>
        <v>F:\Libros Compras y Ventas\2023\202303\TXT\Nombre de cliente 51\COMVEN LID\2023\03\</v>
      </c>
      <c r="O52" s="4" t="str">
        <f>TEXT(MONTH(F52),"00")&amp;"/"&amp;YEAR(F52)</f>
        <v>03/2023</v>
      </c>
      <c r="P52" s="2" t="str">
        <f>PROPER(TEXT(F52,"mmmm"))&amp;" "&amp;YEAR(F52)</f>
        <v>Marzo 2023</v>
      </c>
      <c r="Q52" s="2" t="str">
        <f>YEAR(F52)&amp;TEXT(MONTH(F52),"00")</f>
        <v>202303</v>
      </c>
      <c r="R52" s="2" t="str">
        <f>CONCATENATE(TEXT(A52,"0"),"  - ",Q52," - ",SUBSTITUTE(D52,"-","")," - ",B52)</f>
        <v>0  - 202303 - 30000000000 - Nombre de cliente 51</v>
      </c>
      <c r="S52" s="2" t="str">
        <f>CONCATENATE(A52," - ",SUBSTITUTE(D52,"-","")," - ","LIV - ",Q52," - ",B52," SOS.txt")</f>
        <v>0 - 30000000000 - LIV - 202303 - Nombre de cliente 51 SOS.txt</v>
      </c>
      <c r="T52" s="2" t="str">
        <f>CONCATENATE(A52," - ",SUBSTITUTE(D52,"-","")," - ","LIV - ",Q52," - ",B52," Alicuota SOS.txt")</f>
        <v>0 - 30000000000 - LIV - 202303 - Nombre de cliente 51 Alicuota SOS.txt</v>
      </c>
      <c r="U52" s="2" t="str">
        <f>CONCATENATE(A52," - ",SUBSTITUTE(D52,"-","")," - ","LIC - ",Q52," - ",B52," SOS.txt")</f>
        <v>0 - 30000000000 - LIC - 202303 - Nombre de cliente 51 SOS.txt</v>
      </c>
      <c r="V52" s="2" t="str">
        <f>CONCATENATE(A52," - ",SUBSTITUTE(D52,"-","")," - ","LIC - ",Q52," - ",B52," Alicuota SOS.txt")</f>
        <v>0 - 30000000000 - LIC - 202303 - Nombre de cliente 51 Alicuota SOS.txt</v>
      </c>
      <c r="W52" s="4">
        <f t="shared" si="6"/>
        <v>52</v>
      </c>
      <c r="X52" s="4">
        <f t="shared" si="7"/>
        <v>1</v>
      </c>
      <c r="Y52" s="4">
        <f t="shared" si="8"/>
        <v>1</v>
      </c>
      <c r="Z52" s="5" t="str">
        <f>IFERROR(VLOOKUP(TEXT(W52,"0"),[1]Control!$A:$E,2,0),"")</f>
        <v/>
      </c>
      <c r="AA52" s="5" t="str">
        <f>IFERROR(VLOOKUP(TEXT(W52,"0"),[1]Control!$A:$E,3,0),"")</f>
        <v/>
      </c>
      <c r="AB52" s="4" t="str">
        <f>IFERROR(VLOOKUP(TEXT(W52,"0"),[1]Control!$A:$E,4,0),"")</f>
        <v/>
      </c>
    </row>
    <row r="53" spans="1:28" x14ac:dyDescent="0.25">
      <c r="A53" s="4" t="str">
        <f t="shared" si="5"/>
        <v>0</v>
      </c>
      <c r="B53" t="str">
        <f t="shared" si="1"/>
        <v>Nombre de cliente 52</v>
      </c>
      <c r="C53">
        <v>20000000000</v>
      </c>
      <c r="D53" t="s">
        <v>26</v>
      </c>
      <c r="E53" t="str">
        <f t="shared" si="2"/>
        <v>Clave 52</v>
      </c>
      <c r="F53" s="3">
        <v>45017</v>
      </c>
      <c r="G53" s="3" t="s">
        <v>9</v>
      </c>
      <c r="H53" s="3"/>
      <c r="I53" t="s">
        <v>13</v>
      </c>
      <c r="K53" t="str">
        <f>"F:\Libros Compras y Ventas\"&amp;YEAR(F53)&amp;"\"&amp;Q53&amp;"\TXT"</f>
        <v>F:\Libros Compras y Ventas\2023\202304\TXT</v>
      </c>
      <c r="L53" s="4" t="str">
        <f>CONCATENATE(K53,"\",B53,"\","COMVEN LID","\",YEAR(F53),"\",TEXT(MONTH(F53),"00"),"\")</f>
        <v>F:\Libros Compras y Ventas\2023\202304\TXT\Nombre de cliente 52\COMVEN LID\2023\04\</v>
      </c>
      <c r="M53" t="str">
        <f t="shared" si="3"/>
        <v>F:\Libros Compras y Ventas\2023\202304\TXT</v>
      </c>
      <c r="N53" s="4" t="str">
        <f t="shared" si="4"/>
        <v>F:\Libros Compras y Ventas\2023\202304\TXT\Nombre de cliente 52\COMVEN LID\2023\04\</v>
      </c>
      <c r="O53" s="4" t="str">
        <f>TEXT(MONTH(F53),"00")&amp;"/"&amp;YEAR(F53)</f>
        <v>04/2023</v>
      </c>
      <c r="P53" s="2" t="str">
        <f>PROPER(TEXT(F53,"mmmm"))&amp;" "&amp;YEAR(F53)</f>
        <v>Abril 2023</v>
      </c>
      <c r="Q53" s="2" t="str">
        <f>YEAR(F53)&amp;TEXT(MONTH(F53),"00")</f>
        <v>202304</v>
      </c>
      <c r="R53" s="2" t="str">
        <f>CONCATENATE(TEXT(A53,"0"),"  - ",Q53," - ",SUBSTITUTE(D53,"-","")," - ",B53)</f>
        <v>0  - 202304 - 30000000000 - Nombre de cliente 52</v>
      </c>
      <c r="S53" s="2" t="str">
        <f>CONCATENATE(A53," - ",SUBSTITUTE(D53,"-","")," - ","LIV - ",Q53," - ",B53," SOS.txt")</f>
        <v>0 - 30000000000 - LIV - 202304 - Nombre de cliente 52 SOS.txt</v>
      </c>
      <c r="T53" s="2" t="str">
        <f>CONCATENATE(A53," - ",SUBSTITUTE(D53,"-","")," - ","LIV - ",Q53," - ",B53," Alicuota SOS.txt")</f>
        <v>0 - 30000000000 - LIV - 202304 - Nombre de cliente 52 Alicuota SOS.txt</v>
      </c>
      <c r="U53" s="2" t="str">
        <f>CONCATENATE(A53," - ",SUBSTITUTE(D53,"-","")," - ","LIC - ",Q53," - ",B53," SOS.txt")</f>
        <v>0 - 30000000000 - LIC - 202304 - Nombre de cliente 52 SOS.txt</v>
      </c>
      <c r="V53" s="2" t="str">
        <f>CONCATENATE(A53," - ",SUBSTITUTE(D53,"-","")," - ","LIC - ",Q53," - ",B53," Alicuota SOS.txt")</f>
        <v>0 - 30000000000 - LIC - 202304 - Nombre de cliente 52 Alicuota SOS.txt</v>
      </c>
      <c r="W53" s="4">
        <f t="shared" si="6"/>
        <v>53</v>
      </c>
      <c r="X53" s="4">
        <f t="shared" si="7"/>
        <v>1</v>
      </c>
      <c r="Y53" s="4">
        <f t="shared" si="8"/>
        <v>1</v>
      </c>
      <c r="Z53" s="5" t="str">
        <f>IFERROR(VLOOKUP(TEXT(W53,"0"),[1]Control!$A:$E,2,0),"")</f>
        <v/>
      </c>
      <c r="AA53" s="5" t="str">
        <f>IFERROR(VLOOKUP(TEXT(W53,"0"),[1]Control!$A:$E,3,0),"")</f>
        <v/>
      </c>
      <c r="AB53" s="4" t="str">
        <f>IFERROR(VLOOKUP(TEXT(W53,"0"),[1]Control!$A:$E,4,0),"")</f>
        <v/>
      </c>
    </row>
    <row r="54" spans="1:28" x14ac:dyDescent="0.25">
      <c r="A54" s="4" t="str">
        <f t="shared" si="5"/>
        <v>0</v>
      </c>
      <c r="B54" t="str">
        <f t="shared" si="1"/>
        <v>Nombre de cliente 53</v>
      </c>
      <c r="C54">
        <v>20000000000</v>
      </c>
      <c r="D54" t="s">
        <v>26</v>
      </c>
      <c r="E54" t="str">
        <f t="shared" si="2"/>
        <v>Clave 53</v>
      </c>
      <c r="F54" s="3">
        <v>44986</v>
      </c>
      <c r="G54" s="3" t="s">
        <v>9</v>
      </c>
      <c r="H54" s="3"/>
      <c r="I54" t="s">
        <v>12</v>
      </c>
      <c r="K54" t="str">
        <f>"F:\Libros Compras y Ventas\"&amp;YEAR(F54)&amp;"\"&amp;Q54&amp;"\TXT"</f>
        <v>F:\Libros Compras y Ventas\2023\202303\TXT</v>
      </c>
      <c r="L54" s="4" t="str">
        <f>CONCATENATE(K54,"\",B54,"\","COMVEN LID","\",YEAR(F54),"\",TEXT(MONTH(F54),"00"),"\")</f>
        <v>F:\Libros Compras y Ventas\2023\202303\TXT\Nombre de cliente 53\COMVEN LID\2023\03\</v>
      </c>
      <c r="M54" t="str">
        <f t="shared" si="3"/>
        <v>F:\Libros Compras y Ventas\2023\202303\TXT</v>
      </c>
      <c r="N54" s="4" t="str">
        <f t="shared" si="4"/>
        <v>F:\Libros Compras y Ventas\2023\202303\TXT\Nombre de cliente 53\COMVEN LID\2023\03\</v>
      </c>
      <c r="O54" s="4" t="str">
        <f>TEXT(MONTH(F54),"00")&amp;"/"&amp;YEAR(F54)</f>
        <v>03/2023</v>
      </c>
      <c r="P54" s="2" t="str">
        <f>PROPER(TEXT(F54,"mmmm"))&amp;" "&amp;YEAR(F54)</f>
        <v>Marzo 2023</v>
      </c>
      <c r="Q54" s="2" t="str">
        <f>YEAR(F54)&amp;TEXT(MONTH(F54),"00")</f>
        <v>202303</v>
      </c>
      <c r="R54" s="2" t="str">
        <f>CONCATENATE(TEXT(A54,"0"),"  - ",Q54," - ",SUBSTITUTE(D54,"-","")," - ",B54)</f>
        <v>0  - 202303 - 30000000000 - Nombre de cliente 53</v>
      </c>
      <c r="S54" s="2" t="str">
        <f>CONCATENATE(A54," - ",SUBSTITUTE(D54,"-","")," - ","LIV - ",Q54," - ",B54," SOS.txt")</f>
        <v>0 - 30000000000 - LIV - 202303 - Nombre de cliente 53 SOS.txt</v>
      </c>
      <c r="T54" s="2" t="str">
        <f>CONCATENATE(A54," - ",SUBSTITUTE(D54,"-","")," - ","LIV - ",Q54," - ",B54," Alicuota SOS.txt")</f>
        <v>0 - 30000000000 - LIV - 202303 - Nombre de cliente 53 Alicuota SOS.txt</v>
      </c>
      <c r="U54" s="2" t="str">
        <f>CONCATENATE(A54," - ",SUBSTITUTE(D54,"-","")," - ","LIC - ",Q54," - ",B54," SOS.txt")</f>
        <v>0 - 30000000000 - LIC - 202303 - Nombre de cliente 53 SOS.txt</v>
      </c>
      <c r="V54" s="2" t="str">
        <f>CONCATENATE(A54," - ",SUBSTITUTE(D54,"-","")," - ","LIC - ",Q54," - ",B54," Alicuota SOS.txt")</f>
        <v>0 - 30000000000 - LIC - 202303 - Nombre de cliente 53 Alicuota SOS.txt</v>
      </c>
      <c r="W54" s="4">
        <f t="shared" si="6"/>
        <v>54</v>
      </c>
      <c r="X54" s="4">
        <f t="shared" si="7"/>
        <v>1</v>
      </c>
      <c r="Y54" s="4">
        <f t="shared" si="8"/>
        <v>1</v>
      </c>
      <c r="Z54" s="5" t="str">
        <f>IFERROR(VLOOKUP(TEXT(W54,"0"),[1]Control!$A:$E,2,0),"")</f>
        <v/>
      </c>
      <c r="AA54" s="5" t="str">
        <f>IFERROR(VLOOKUP(TEXT(W54,"0"),[1]Control!$A:$E,3,0),"")</f>
        <v/>
      </c>
      <c r="AB54" s="4" t="str">
        <f>IFERROR(VLOOKUP(TEXT(W54,"0"),[1]Control!$A:$E,4,0),"")</f>
        <v/>
      </c>
    </row>
    <row r="55" spans="1:28" x14ac:dyDescent="0.25">
      <c r="A55" s="4" t="str">
        <f t="shared" si="5"/>
        <v>0</v>
      </c>
      <c r="B55" t="str">
        <f t="shared" si="1"/>
        <v>Nombre de cliente 54</v>
      </c>
      <c r="C55">
        <v>20000000000</v>
      </c>
      <c r="D55" t="s">
        <v>26</v>
      </c>
      <c r="E55" t="str">
        <f t="shared" si="2"/>
        <v>Clave 54</v>
      </c>
      <c r="F55" s="3">
        <v>45017</v>
      </c>
      <c r="G55" s="3" t="s">
        <v>10</v>
      </c>
      <c r="H55" s="3" t="s">
        <v>31</v>
      </c>
      <c r="I55" t="s">
        <v>13</v>
      </c>
      <c r="K55" t="str">
        <f>"F:\Libros Compras y Ventas\"&amp;YEAR(F55)&amp;"\"&amp;Q55&amp;"\TXT"</f>
        <v>F:\Libros Compras y Ventas\2023\202304\TXT</v>
      </c>
      <c r="L55" s="4" t="str">
        <f>CONCATENATE(K55,"\",B55,"\","COMVEN LID","\",YEAR(F55),"\",TEXT(MONTH(F55),"00"),"\")</f>
        <v>F:\Libros Compras y Ventas\2023\202304\TXT\Nombre de cliente 54\COMVEN LID\2023\04\</v>
      </c>
      <c r="M55" t="str">
        <f t="shared" si="3"/>
        <v>F:\Libros Compras y Ventas\2023\202304\TXT</v>
      </c>
      <c r="N55" s="4" t="str">
        <f t="shared" si="4"/>
        <v>F:\Libros Compras y Ventas\2023\202304\TXT\Nombre de cliente 54\COMVEN LID\2023\04\</v>
      </c>
      <c r="O55" s="4" t="str">
        <f>TEXT(MONTH(F55),"00")&amp;"/"&amp;YEAR(F55)</f>
        <v>04/2023</v>
      </c>
      <c r="P55" s="2" t="str">
        <f>PROPER(TEXT(F55,"mmmm"))&amp;" "&amp;YEAR(F55)</f>
        <v>Abril 2023</v>
      </c>
      <c r="Q55" s="2" t="str">
        <f>YEAR(F55)&amp;TEXT(MONTH(F55),"00")</f>
        <v>202304</v>
      </c>
      <c r="R55" s="2" t="str">
        <f>CONCATENATE(TEXT(A55,"0"),"  - ",Q55," - ",SUBSTITUTE(D55,"-","")," - ",B55)</f>
        <v>0  - 202304 - 30000000000 - Nombre de cliente 54</v>
      </c>
      <c r="S55" s="2" t="str">
        <f>CONCATENATE(A55," - ",SUBSTITUTE(D55,"-","")," - ","LIV - ",Q55," - ",B55," SOS.txt")</f>
        <v>0 - 30000000000 - LIV - 202304 - Nombre de cliente 54 SOS.txt</v>
      </c>
      <c r="T55" s="2" t="str">
        <f>CONCATENATE(A55," - ",SUBSTITUTE(D55,"-","")," - ","LIV - ",Q55," - ",B55," Alicuota SOS.txt")</f>
        <v>0 - 30000000000 - LIV - 202304 - Nombre de cliente 54 Alicuota SOS.txt</v>
      </c>
      <c r="U55" s="2" t="str">
        <f>CONCATENATE(A55," - ",SUBSTITUTE(D55,"-","")," - ","LIC - ",Q55," - ",B55," SOS.txt")</f>
        <v>0 - 30000000000 - LIC - 202304 - Nombre de cliente 54 SOS.txt</v>
      </c>
      <c r="V55" s="2" t="str">
        <f>CONCATENATE(A55," - ",SUBSTITUTE(D55,"-","")," - ","LIC - ",Q55," - ",B55," Alicuota SOS.txt")</f>
        <v>0 - 30000000000 - LIC - 202304 - Nombre de cliente 54 Alicuota SOS.txt</v>
      </c>
      <c r="W55" s="4">
        <f t="shared" si="6"/>
        <v>55</v>
      </c>
      <c r="X55" s="4">
        <f t="shared" si="7"/>
        <v>1</v>
      </c>
      <c r="Y55" s="4">
        <f t="shared" si="8"/>
        <v>1</v>
      </c>
      <c r="Z55" s="5" t="str">
        <f>IFERROR(VLOOKUP(TEXT(W55,"0"),[1]Control!$A:$E,2,0),"")</f>
        <v/>
      </c>
      <c r="AA55" s="5" t="str">
        <f>IFERROR(VLOOKUP(TEXT(W55,"0"),[1]Control!$A:$E,3,0),"")</f>
        <v/>
      </c>
      <c r="AB55" s="4" t="str">
        <f>IFERROR(VLOOKUP(TEXT(W55,"0"),[1]Control!$A:$E,4,0),"")</f>
        <v/>
      </c>
    </row>
    <row r="56" spans="1:28" x14ac:dyDescent="0.25">
      <c r="A56" s="4" t="str">
        <f t="shared" si="5"/>
        <v>0</v>
      </c>
      <c r="B56" t="str">
        <f t="shared" si="1"/>
        <v>Nombre de cliente 55</v>
      </c>
      <c r="C56">
        <v>20000000000</v>
      </c>
      <c r="D56" t="s">
        <v>26</v>
      </c>
      <c r="E56" t="str">
        <f t="shared" si="2"/>
        <v>Clave 55</v>
      </c>
      <c r="F56" s="3">
        <v>44986</v>
      </c>
      <c r="G56" s="3" t="s">
        <v>9</v>
      </c>
      <c r="H56" s="3"/>
      <c r="I56" t="s">
        <v>12</v>
      </c>
      <c r="K56" t="str">
        <f>"F:\Libros Compras y Ventas\"&amp;YEAR(F56)&amp;"\"&amp;Q56&amp;"\TXT"</f>
        <v>F:\Libros Compras y Ventas\2023\202303\TXT</v>
      </c>
      <c r="L56" s="4" t="str">
        <f>CONCATENATE(K56,"\",B56,"\","COMVEN LID","\",YEAR(F56),"\",TEXT(MONTH(F56),"00"),"\")</f>
        <v>F:\Libros Compras y Ventas\2023\202303\TXT\Nombre de cliente 55\COMVEN LID\2023\03\</v>
      </c>
      <c r="M56" t="str">
        <f t="shared" si="3"/>
        <v>F:\Libros Compras y Ventas\2023\202303\TXT</v>
      </c>
      <c r="N56" s="4" t="str">
        <f t="shared" si="4"/>
        <v>F:\Libros Compras y Ventas\2023\202303\TXT\Nombre de cliente 55\COMVEN LID\2023\03\</v>
      </c>
      <c r="O56" s="4" t="str">
        <f>TEXT(MONTH(F56),"00")&amp;"/"&amp;YEAR(F56)</f>
        <v>03/2023</v>
      </c>
      <c r="P56" s="2" t="str">
        <f>PROPER(TEXT(F56,"mmmm"))&amp;" "&amp;YEAR(F56)</f>
        <v>Marzo 2023</v>
      </c>
      <c r="Q56" s="2" t="str">
        <f>YEAR(F56)&amp;TEXT(MONTH(F56),"00")</f>
        <v>202303</v>
      </c>
      <c r="R56" s="2" t="str">
        <f>CONCATENATE(TEXT(A56,"0"),"  - ",Q56," - ",SUBSTITUTE(D56,"-","")," - ",B56)</f>
        <v>0  - 202303 - 30000000000 - Nombre de cliente 55</v>
      </c>
      <c r="S56" s="2" t="str">
        <f>CONCATENATE(A56," - ",SUBSTITUTE(D56,"-","")," - ","LIV - ",Q56," - ",B56," SOS.txt")</f>
        <v>0 - 30000000000 - LIV - 202303 - Nombre de cliente 55 SOS.txt</v>
      </c>
      <c r="T56" s="2" t="str">
        <f>CONCATENATE(A56," - ",SUBSTITUTE(D56,"-","")," - ","LIV - ",Q56," - ",B56," Alicuota SOS.txt")</f>
        <v>0 - 30000000000 - LIV - 202303 - Nombre de cliente 55 Alicuota SOS.txt</v>
      </c>
      <c r="U56" s="2" t="str">
        <f>CONCATENATE(A56," - ",SUBSTITUTE(D56,"-","")," - ","LIC - ",Q56," - ",B56," SOS.txt")</f>
        <v>0 - 30000000000 - LIC - 202303 - Nombre de cliente 55 SOS.txt</v>
      </c>
      <c r="V56" s="2" t="str">
        <f>CONCATENATE(A56," - ",SUBSTITUTE(D56,"-","")," - ","LIC - ",Q56," - ",B56," Alicuota SOS.txt")</f>
        <v>0 - 30000000000 - LIC - 202303 - Nombre de cliente 55 Alicuota SOS.txt</v>
      </c>
      <c r="W56" s="4">
        <f t="shared" si="6"/>
        <v>56</v>
      </c>
      <c r="X56" s="4">
        <f t="shared" si="7"/>
        <v>1</v>
      </c>
      <c r="Y56" s="4">
        <f t="shared" si="8"/>
        <v>1</v>
      </c>
      <c r="Z56" s="5" t="str">
        <f>IFERROR(VLOOKUP(TEXT(W56,"0"),[1]Control!$A:$E,2,0),"")</f>
        <v/>
      </c>
      <c r="AA56" s="5" t="str">
        <f>IFERROR(VLOOKUP(TEXT(W56,"0"),[1]Control!$A:$E,3,0),"")</f>
        <v/>
      </c>
      <c r="AB56" s="4" t="str">
        <f>IFERROR(VLOOKUP(TEXT(W56,"0"),[1]Control!$A:$E,4,0),"")</f>
        <v/>
      </c>
    </row>
    <row r="57" spans="1:28" x14ac:dyDescent="0.25">
      <c r="A57" s="4" t="str">
        <f t="shared" si="5"/>
        <v>0</v>
      </c>
      <c r="B57" t="str">
        <f t="shared" si="1"/>
        <v>Nombre de cliente 56</v>
      </c>
      <c r="C57">
        <v>20000000000</v>
      </c>
      <c r="D57" t="s">
        <v>26</v>
      </c>
      <c r="E57" t="str">
        <f t="shared" si="2"/>
        <v>Clave 56</v>
      </c>
      <c r="F57" s="3">
        <v>44986</v>
      </c>
      <c r="G57" s="3" t="s">
        <v>9</v>
      </c>
      <c r="H57" s="3"/>
      <c r="I57" t="s">
        <v>12</v>
      </c>
      <c r="K57" t="str">
        <f>"F:\Libros Compras y Ventas\"&amp;YEAR(F57)&amp;"\"&amp;Q57&amp;"\TXT"</f>
        <v>F:\Libros Compras y Ventas\2023\202303\TXT</v>
      </c>
      <c r="L57" s="4" t="str">
        <f>CONCATENATE(K57,"\",B57,"\","COMVEN LID","\",YEAR(F57),"\",TEXT(MONTH(F57),"00"),"\")</f>
        <v>F:\Libros Compras y Ventas\2023\202303\TXT\Nombre de cliente 56\COMVEN LID\2023\03\</v>
      </c>
      <c r="M57" t="str">
        <f t="shared" si="3"/>
        <v>F:\Libros Compras y Ventas\2023\202303\TXT</v>
      </c>
      <c r="N57" s="4" t="str">
        <f t="shared" si="4"/>
        <v>F:\Libros Compras y Ventas\2023\202303\TXT\Nombre de cliente 56\COMVEN LID\2023\03\</v>
      </c>
      <c r="O57" s="4" t="str">
        <f>TEXT(MONTH(F57),"00")&amp;"/"&amp;YEAR(F57)</f>
        <v>03/2023</v>
      </c>
      <c r="P57" s="2" t="str">
        <f>PROPER(TEXT(F57,"mmmm"))&amp;" "&amp;YEAR(F57)</f>
        <v>Marzo 2023</v>
      </c>
      <c r="Q57" s="2" t="str">
        <f>YEAR(F57)&amp;TEXT(MONTH(F57),"00")</f>
        <v>202303</v>
      </c>
      <c r="R57" s="2" t="str">
        <f>CONCATENATE(TEXT(A57,"0"),"  - ",Q57," - ",SUBSTITUTE(D57,"-","")," - ",B57)</f>
        <v>0  - 202303 - 30000000000 - Nombre de cliente 56</v>
      </c>
      <c r="S57" s="2" t="str">
        <f>CONCATENATE(A57," - ",SUBSTITUTE(D57,"-","")," - ","LIV - ",Q57," - ",B57," SOS.txt")</f>
        <v>0 - 30000000000 - LIV - 202303 - Nombre de cliente 56 SOS.txt</v>
      </c>
      <c r="T57" s="2" t="str">
        <f>CONCATENATE(A57," - ",SUBSTITUTE(D57,"-","")," - ","LIV - ",Q57," - ",B57," Alicuota SOS.txt")</f>
        <v>0 - 30000000000 - LIV - 202303 - Nombre de cliente 56 Alicuota SOS.txt</v>
      </c>
      <c r="U57" s="2" t="str">
        <f>CONCATENATE(A57," - ",SUBSTITUTE(D57,"-","")," - ","LIC - ",Q57," - ",B57," SOS.txt")</f>
        <v>0 - 30000000000 - LIC - 202303 - Nombre de cliente 56 SOS.txt</v>
      </c>
      <c r="V57" s="2" t="str">
        <f>CONCATENATE(A57," - ",SUBSTITUTE(D57,"-","")," - ","LIC - ",Q57," - ",B57," Alicuota SOS.txt")</f>
        <v>0 - 30000000000 - LIC - 202303 - Nombre de cliente 56 Alicuota SOS.txt</v>
      </c>
      <c r="W57" s="4">
        <f t="shared" si="6"/>
        <v>57</v>
      </c>
      <c r="X57" s="4">
        <f t="shared" si="7"/>
        <v>1</v>
      </c>
      <c r="Y57" s="4">
        <f t="shared" si="8"/>
        <v>1</v>
      </c>
      <c r="Z57" s="5" t="str">
        <f>IFERROR(VLOOKUP(TEXT(W57,"0"),[1]Control!$A:$E,2,0),"")</f>
        <v/>
      </c>
      <c r="AA57" s="5" t="str">
        <f>IFERROR(VLOOKUP(TEXT(W57,"0"),[1]Control!$A:$E,3,0),"")</f>
        <v/>
      </c>
      <c r="AB57" s="4" t="str">
        <f>IFERROR(VLOOKUP(TEXT(W57,"0"),[1]Control!$A:$E,4,0),"")</f>
        <v/>
      </c>
    </row>
    <row r="58" spans="1:28" x14ac:dyDescent="0.25">
      <c r="A58" s="4" t="str">
        <f t="shared" si="5"/>
        <v>0</v>
      </c>
      <c r="B58" t="str">
        <f t="shared" si="1"/>
        <v>Nombre de cliente 57</v>
      </c>
      <c r="C58">
        <v>20000000000</v>
      </c>
      <c r="D58" t="s">
        <v>26</v>
      </c>
      <c r="E58" t="str">
        <f t="shared" si="2"/>
        <v>Clave 57</v>
      </c>
      <c r="F58" s="3">
        <v>44986</v>
      </c>
      <c r="G58" s="3" t="s">
        <v>9</v>
      </c>
      <c r="H58" s="3"/>
      <c r="I58" t="s">
        <v>12</v>
      </c>
      <c r="K58" t="str">
        <f>"F:\Libros Compras y Ventas\"&amp;YEAR(F58)&amp;"\"&amp;Q58&amp;"\TXT"</f>
        <v>F:\Libros Compras y Ventas\2023\202303\TXT</v>
      </c>
      <c r="L58" s="4" t="str">
        <f>CONCATENATE(K58,"\",B58,"\","COMVEN LID","\",YEAR(F58),"\",TEXT(MONTH(F58),"00"),"\")</f>
        <v>F:\Libros Compras y Ventas\2023\202303\TXT\Nombre de cliente 57\COMVEN LID\2023\03\</v>
      </c>
      <c r="M58" t="str">
        <f t="shared" si="3"/>
        <v>F:\Libros Compras y Ventas\2023\202303\TXT</v>
      </c>
      <c r="N58" s="4" t="str">
        <f t="shared" si="4"/>
        <v>F:\Libros Compras y Ventas\2023\202303\TXT\Nombre de cliente 57\COMVEN LID\2023\03\</v>
      </c>
      <c r="O58" s="4" t="str">
        <f>TEXT(MONTH(F58),"00")&amp;"/"&amp;YEAR(F58)</f>
        <v>03/2023</v>
      </c>
      <c r="P58" s="2" t="str">
        <f>PROPER(TEXT(F58,"mmmm"))&amp;" "&amp;YEAR(F58)</f>
        <v>Marzo 2023</v>
      </c>
      <c r="Q58" s="2" t="str">
        <f>YEAR(F58)&amp;TEXT(MONTH(F58),"00")</f>
        <v>202303</v>
      </c>
      <c r="R58" s="2" t="str">
        <f>CONCATENATE(TEXT(A58,"0"),"  - ",Q58," - ",SUBSTITUTE(D58,"-","")," - ",B58)</f>
        <v>0  - 202303 - 30000000000 - Nombre de cliente 57</v>
      </c>
      <c r="S58" s="2" t="str">
        <f>CONCATENATE(A58," - ",SUBSTITUTE(D58,"-","")," - ","LIV - ",Q58," - ",B58," SOS.txt")</f>
        <v>0 - 30000000000 - LIV - 202303 - Nombre de cliente 57 SOS.txt</v>
      </c>
      <c r="T58" s="2" t="str">
        <f>CONCATENATE(A58," - ",SUBSTITUTE(D58,"-","")," - ","LIV - ",Q58," - ",B58," Alicuota SOS.txt")</f>
        <v>0 - 30000000000 - LIV - 202303 - Nombre de cliente 57 Alicuota SOS.txt</v>
      </c>
      <c r="U58" s="2" t="str">
        <f>CONCATENATE(A58," - ",SUBSTITUTE(D58,"-","")," - ","LIC - ",Q58," - ",B58," SOS.txt")</f>
        <v>0 - 30000000000 - LIC - 202303 - Nombre de cliente 57 SOS.txt</v>
      </c>
      <c r="V58" s="2" t="str">
        <f>CONCATENATE(A58," - ",SUBSTITUTE(D58,"-","")," - ","LIC - ",Q58," - ",B58," Alicuota SOS.txt")</f>
        <v>0 - 30000000000 - LIC - 202303 - Nombre de cliente 57 Alicuota SOS.txt</v>
      </c>
      <c r="W58" s="4">
        <f t="shared" si="6"/>
        <v>58</v>
      </c>
      <c r="X58" s="4">
        <f t="shared" si="7"/>
        <v>1</v>
      </c>
      <c r="Y58" s="4">
        <f t="shared" si="8"/>
        <v>1</v>
      </c>
      <c r="Z58" s="5" t="str">
        <f>IFERROR(VLOOKUP(TEXT(W58,"0"),[1]Control!$A:$E,2,0),"")</f>
        <v/>
      </c>
      <c r="AA58" s="5" t="str">
        <f>IFERROR(VLOOKUP(TEXT(W58,"0"),[1]Control!$A:$E,3,0),"")</f>
        <v/>
      </c>
      <c r="AB58" s="4" t="str">
        <f>IFERROR(VLOOKUP(TEXT(W58,"0"),[1]Control!$A:$E,4,0),"")</f>
        <v/>
      </c>
    </row>
    <row r="59" spans="1:28" x14ac:dyDescent="0.25">
      <c r="A59" s="4" t="str">
        <f t="shared" si="5"/>
        <v>0</v>
      </c>
      <c r="B59" t="str">
        <f t="shared" si="1"/>
        <v>Nombre de cliente 58</v>
      </c>
      <c r="C59">
        <v>20000000000</v>
      </c>
      <c r="D59" t="s">
        <v>26</v>
      </c>
      <c r="E59" t="str">
        <f t="shared" si="2"/>
        <v>Clave 58</v>
      </c>
      <c r="F59" s="3">
        <v>44986</v>
      </c>
      <c r="G59" s="3" t="s">
        <v>9</v>
      </c>
      <c r="H59" s="3"/>
      <c r="I59" t="s">
        <v>12</v>
      </c>
      <c r="K59" t="str">
        <f>"F:\Libros Compras y Ventas\"&amp;YEAR(F59)&amp;"\"&amp;Q59&amp;"\TXT"</f>
        <v>F:\Libros Compras y Ventas\2023\202303\TXT</v>
      </c>
      <c r="L59" s="4" t="str">
        <f>CONCATENATE(K59,"\",B59,"\","COMVEN LID","\",YEAR(F59),"\",TEXT(MONTH(F59),"00"),"\")</f>
        <v>F:\Libros Compras y Ventas\2023\202303\TXT\Nombre de cliente 58\COMVEN LID\2023\03\</v>
      </c>
      <c r="M59" t="str">
        <f t="shared" si="3"/>
        <v>F:\Libros Compras y Ventas\2023\202303\TXT</v>
      </c>
      <c r="N59" s="4" t="str">
        <f t="shared" si="4"/>
        <v>F:\Libros Compras y Ventas\2023\202303\TXT\Nombre de cliente 58\COMVEN LID\2023\03\</v>
      </c>
      <c r="O59" s="4" t="str">
        <f>TEXT(MONTH(F59),"00")&amp;"/"&amp;YEAR(F59)</f>
        <v>03/2023</v>
      </c>
      <c r="P59" s="2" t="str">
        <f>PROPER(TEXT(F59,"mmmm"))&amp;" "&amp;YEAR(F59)</f>
        <v>Marzo 2023</v>
      </c>
      <c r="Q59" s="2" t="str">
        <f>YEAR(F59)&amp;TEXT(MONTH(F59),"00")</f>
        <v>202303</v>
      </c>
      <c r="R59" s="2" t="str">
        <f>CONCATENATE(TEXT(A59,"0"),"  - ",Q59," - ",SUBSTITUTE(D59,"-","")," - ",B59)</f>
        <v>0  - 202303 - 30000000000 - Nombre de cliente 58</v>
      </c>
      <c r="S59" s="2" t="str">
        <f>CONCATENATE(A59," - ",SUBSTITUTE(D59,"-","")," - ","LIV - ",Q59," - ",B59," SOS.txt")</f>
        <v>0 - 30000000000 - LIV - 202303 - Nombre de cliente 58 SOS.txt</v>
      </c>
      <c r="T59" s="2" t="str">
        <f>CONCATENATE(A59," - ",SUBSTITUTE(D59,"-","")," - ","LIV - ",Q59," - ",B59," Alicuota SOS.txt")</f>
        <v>0 - 30000000000 - LIV - 202303 - Nombre de cliente 58 Alicuota SOS.txt</v>
      </c>
      <c r="U59" s="2" t="str">
        <f>CONCATENATE(A59," - ",SUBSTITUTE(D59,"-","")," - ","LIC - ",Q59," - ",B59," SOS.txt")</f>
        <v>0 - 30000000000 - LIC - 202303 - Nombre de cliente 58 SOS.txt</v>
      </c>
      <c r="V59" s="2" t="str">
        <f>CONCATENATE(A59," - ",SUBSTITUTE(D59,"-","")," - ","LIC - ",Q59," - ",B59," Alicuota SOS.txt")</f>
        <v>0 - 30000000000 - LIC - 202303 - Nombre de cliente 58 Alicuota SOS.txt</v>
      </c>
      <c r="W59" s="4">
        <f t="shared" si="6"/>
        <v>59</v>
      </c>
      <c r="X59" s="4">
        <f t="shared" si="7"/>
        <v>1</v>
      </c>
      <c r="Y59" s="4">
        <f t="shared" si="8"/>
        <v>1</v>
      </c>
      <c r="Z59" s="5" t="str">
        <f>IFERROR(VLOOKUP(TEXT(W59,"0"),[1]Control!$A:$E,2,0),"")</f>
        <v/>
      </c>
      <c r="AA59" s="5" t="str">
        <f>IFERROR(VLOOKUP(TEXT(W59,"0"),[1]Control!$A:$E,3,0),"")</f>
        <v/>
      </c>
      <c r="AB59" s="4" t="str">
        <f>IFERROR(VLOOKUP(TEXT(W59,"0"),[1]Control!$A:$E,4,0),"")</f>
        <v/>
      </c>
    </row>
    <row r="60" spans="1:28" x14ac:dyDescent="0.25">
      <c r="A60" s="4" t="str">
        <f t="shared" si="5"/>
        <v>0</v>
      </c>
      <c r="B60" t="str">
        <f t="shared" si="1"/>
        <v>Nombre de cliente 59</v>
      </c>
      <c r="C60">
        <v>20000000000</v>
      </c>
      <c r="D60" t="s">
        <v>26</v>
      </c>
      <c r="E60" t="str">
        <f t="shared" si="2"/>
        <v>Clave 59</v>
      </c>
      <c r="F60" s="3">
        <v>45017</v>
      </c>
      <c r="G60" s="3" t="s">
        <v>9</v>
      </c>
      <c r="H60" s="3"/>
      <c r="I60" t="s">
        <v>13</v>
      </c>
      <c r="K60" t="str">
        <f>"F:\Libros Compras y Ventas\"&amp;YEAR(F60)&amp;"\"&amp;Q60&amp;"\TXT"</f>
        <v>F:\Libros Compras y Ventas\2023\202304\TXT</v>
      </c>
      <c r="L60" s="4" t="str">
        <f>CONCATENATE(K60,"\",B60,"\","COMVEN LID","\",YEAR(F60),"\",TEXT(MONTH(F60),"00"),"\")</f>
        <v>F:\Libros Compras y Ventas\2023\202304\TXT\Nombre de cliente 59\COMVEN LID\2023\04\</v>
      </c>
      <c r="M60" t="str">
        <f t="shared" si="3"/>
        <v>F:\Libros Compras y Ventas\2023\202304\TXT</v>
      </c>
      <c r="N60" s="4" t="str">
        <f t="shared" si="4"/>
        <v>F:\Libros Compras y Ventas\2023\202304\TXT\Nombre de cliente 59\COMVEN LID\2023\04\</v>
      </c>
      <c r="O60" s="4" t="str">
        <f>TEXT(MONTH(F60),"00")&amp;"/"&amp;YEAR(F60)</f>
        <v>04/2023</v>
      </c>
      <c r="P60" s="2" t="str">
        <f>PROPER(TEXT(F60,"mmmm"))&amp;" "&amp;YEAR(F60)</f>
        <v>Abril 2023</v>
      </c>
      <c r="Q60" s="2" t="str">
        <f>YEAR(F60)&amp;TEXT(MONTH(F60),"00")</f>
        <v>202304</v>
      </c>
      <c r="R60" s="2" t="str">
        <f>CONCATENATE(TEXT(A60,"0"),"  - ",Q60," - ",SUBSTITUTE(D60,"-","")," - ",B60)</f>
        <v>0  - 202304 - 30000000000 - Nombre de cliente 59</v>
      </c>
      <c r="S60" s="2" t="str">
        <f>CONCATENATE(A60," - ",SUBSTITUTE(D60,"-","")," - ","LIV - ",Q60," - ",B60," SOS.txt")</f>
        <v>0 - 30000000000 - LIV - 202304 - Nombre de cliente 59 SOS.txt</v>
      </c>
      <c r="T60" s="2" t="str">
        <f>CONCATENATE(A60," - ",SUBSTITUTE(D60,"-","")," - ","LIV - ",Q60," - ",B60," Alicuota SOS.txt")</f>
        <v>0 - 30000000000 - LIV - 202304 - Nombre de cliente 59 Alicuota SOS.txt</v>
      </c>
      <c r="U60" s="2" t="str">
        <f>CONCATENATE(A60," - ",SUBSTITUTE(D60,"-","")," - ","LIC - ",Q60," - ",B60," SOS.txt")</f>
        <v>0 - 30000000000 - LIC - 202304 - Nombre de cliente 59 SOS.txt</v>
      </c>
      <c r="V60" s="2" t="str">
        <f>CONCATENATE(A60," - ",SUBSTITUTE(D60,"-","")," - ","LIC - ",Q60," - ",B60," Alicuota SOS.txt")</f>
        <v>0 - 30000000000 - LIC - 202304 - Nombre de cliente 59 Alicuota SOS.txt</v>
      </c>
      <c r="W60" s="4">
        <f t="shared" si="6"/>
        <v>60</v>
      </c>
      <c r="X60" s="4">
        <f t="shared" si="7"/>
        <v>1</v>
      </c>
      <c r="Y60" s="4">
        <f t="shared" si="8"/>
        <v>1</v>
      </c>
      <c r="Z60" s="5" t="str">
        <f>IFERROR(VLOOKUP(TEXT(W60,"0"),[1]Control!$A:$E,2,0),"")</f>
        <v/>
      </c>
      <c r="AA60" s="5" t="str">
        <f>IFERROR(VLOOKUP(TEXT(W60,"0"),[1]Control!$A:$E,3,0),"")</f>
        <v/>
      </c>
      <c r="AB60" s="4" t="str">
        <f>IFERROR(VLOOKUP(TEXT(W60,"0"),[1]Control!$A:$E,4,0),"")</f>
        <v/>
      </c>
    </row>
    <row r="61" spans="1:28" x14ac:dyDescent="0.25">
      <c r="A61" s="4" t="str">
        <f t="shared" si="5"/>
        <v>0</v>
      </c>
      <c r="B61" t="str">
        <f t="shared" si="1"/>
        <v>Nombre de cliente 60</v>
      </c>
      <c r="C61">
        <v>20000000000</v>
      </c>
      <c r="D61" t="s">
        <v>26</v>
      </c>
      <c r="E61" t="str">
        <f t="shared" si="2"/>
        <v>Clave 60</v>
      </c>
      <c r="F61" s="3">
        <v>44986</v>
      </c>
      <c r="G61" s="3" t="s">
        <v>9</v>
      </c>
      <c r="H61" s="3"/>
      <c r="I61" t="s">
        <v>12</v>
      </c>
      <c r="K61" t="str">
        <f>"F:\Libros Compras y Ventas\"&amp;YEAR(F61)&amp;"\"&amp;Q61&amp;"\TXT"</f>
        <v>F:\Libros Compras y Ventas\2023\202303\TXT</v>
      </c>
      <c r="L61" s="4" t="str">
        <f>CONCATENATE(K61,"\",B61,"\","COMVEN LID","\",YEAR(F61),"\",TEXT(MONTH(F61),"00"),"\")</f>
        <v>F:\Libros Compras y Ventas\2023\202303\TXT\Nombre de cliente 60\COMVEN LID\2023\03\</v>
      </c>
      <c r="M61" t="str">
        <f t="shared" si="3"/>
        <v>F:\Libros Compras y Ventas\2023\202303\TXT</v>
      </c>
      <c r="N61" s="4" t="str">
        <f t="shared" si="4"/>
        <v>F:\Libros Compras y Ventas\2023\202303\TXT\Nombre de cliente 60\COMVEN LID\2023\03\</v>
      </c>
      <c r="O61" s="4" t="str">
        <f>TEXT(MONTH(F61),"00")&amp;"/"&amp;YEAR(F61)</f>
        <v>03/2023</v>
      </c>
      <c r="P61" s="2" t="str">
        <f>PROPER(TEXT(F61,"mmmm"))&amp;" "&amp;YEAR(F61)</f>
        <v>Marzo 2023</v>
      </c>
      <c r="Q61" s="2" t="str">
        <f>YEAR(F61)&amp;TEXT(MONTH(F61),"00")</f>
        <v>202303</v>
      </c>
      <c r="R61" s="2" t="str">
        <f>CONCATENATE(TEXT(A61,"0"),"  - ",Q61," - ",SUBSTITUTE(D61,"-","")," - ",B61)</f>
        <v>0  - 202303 - 30000000000 - Nombre de cliente 60</v>
      </c>
      <c r="S61" s="2" t="str">
        <f>CONCATENATE(A61," - ",SUBSTITUTE(D61,"-","")," - ","LIV - ",Q61," - ",B61," SOS.txt")</f>
        <v>0 - 30000000000 - LIV - 202303 - Nombre de cliente 60 SOS.txt</v>
      </c>
      <c r="T61" s="2" t="str">
        <f>CONCATENATE(A61," - ",SUBSTITUTE(D61,"-","")," - ","LIV - ",Q61," - ",B61," Alicuota SOS.txt")</f>
        <v>0 - 30000000000 - LIV - 202303 - Nombre de cliente 60 Alicuota SOS.txt</v>
      </c>
      <c r="U61" s="2" t="str">
        <f>CONCATENATE(A61," - ",SUBSTITUTE(D61,"-","")," - ","LIC - ",Q61," - ",B61," SOS.txt")</f>
        <v>0 - 30000000000 - LIC - 202303 - Nombre de cliente 60 SOS.txt</v>
      </c>
      <c r="V61" s="2" t="str">
        <f>CONCATENATE(A61," - ",SUBSTITUTE(D61,"-","")," - ","LIC - ",Q61," - ",B61," Alicuota SOS.txt")</f>
        <v>0 - 30000000000 - LIC - 202303 - Nombre de cliente 60 Alicuota SOS.txt</v>
      </c>
      <c r="W61" s="4">
        <f t="shared" si="6"/>
        <v>61</v>
      </c>
      <c r="X61" s="4">
        <f t="shared" si="7"/>
        <v>1</v>
      </c>
      <c r="Y61" s="4">
        <f t="shared" si="8"/>
        <v>1</v>
      </c>
      <c r="Z61" s="5" t="str">
        <f>IFERROR(VLOOKUP(TEXT(W61,"0"),[1]Control!$A:$E,2,0),"")</f>
        <v/>
      </c>
      <c r="AA61" s="5" t="str">
        <f>IFERROR(VLOOKUP(TEXT(W61,"0"),[1]Control!$A:$E,3,0),"")</f>
        <v/>
      </c>
      <c r="AB61" s="4" t="str">
        <f>IFERROR(VLOOKUP(TEXT(W61,"0"),[1]Control!$A:$E,4,0),"")</f>
        <v/>
      </c>
    </row>
    <row r="62" spans="1:28" x14ac:dyDescent="0.25">
      <c r="A62" s="4" t="str">
        <f t="shared" si="5"/>
        <v>0</v>
      </c>
      <c r="B62" t="str">
        <f t="shared" si="1"/>
        <v>Nombre de cliente 61</v>
      </c>
      <c r="C62">
        <v>20000000000</v>
      </c>
      <c r="D62" t="s">
        <v>26</v>
      </c>
      <c r="E62" t="str">
        <f t="shared" si="2"/>
        <v>Clave 61</v>
      </c>
      <c r="F62" s="3">
        <v>45017</v>
      </c>
      <c r="G62" s="3" t="s">
        <v>9</v>
      </c>
      <c r="H62" s="3"/>
      <c r="I62" t="s">
        <v>13</v>
      </c>
      <c r="K62" t="str">
        <f>"F:\Libros Compras y Ventas\"&amp;YEAR(F62)&amp;"\"&amp;Q62&amp;"\TXT"</f>
        <v>F:\Libros Compras y Ventas\2023\202304\TXT</v>
      </c>
      <c r="L62" s="4" t="str">
        <f>CONCATENATE(K62,"\",B62,"\","COMVEN LID","\",YEAR(F62),"\",TEXT(MONTH(F62),"00"),"\")</f>
        <v>F:\Libros Compras y Ventas\2023\202304\TXT\Nombre de cliente 61\COMVEN LID\2023\04\</v>
      </c>
      <c r="M62" t="str">
        <f t="shared" si="3"/>
        <v>F:\Libros Compras y Ventas\2023\202304\TXT</v>
      </c>
      <c r="N62" s="4" t="str">
        <f t="shared" si="4"/>
        <v>F:\Libros Compras y Ventas\2023\202304\TXT\Nombre de cliente 61\COMVEN LID\2023\04\</v>
      </c>
      <c r="O62" s="4" t="str">
        <f>TEXT(MONTH(F62),"00")&amp;"/"&amp;YEAR(F62)</f>
        <v>04/2023</v>
      </c>
      <c r="P62" s="2" t="str">
        <f>PROPER(TEXT(F62,"mmmm"))&amp;" "&amp;YEAR(F62)</f>
        <v>Abril 2023</v>
      </c>
      <c r="Q62" s="2" t="str">
        <f>YEAR(F62)&amp;TEXT(MONTH(F62),"00")</f>
        <v>202304</v>
      </c>
      <c r="R62" s="2" t="str">
        <f>CONCATENATE(TEXT(A62,"0"),"  - ",Q62," - ",SUBSTITUTE(D62,"-","")," - ",B62)</f>
        <v>0  - 202304 - 30000000000 - Nombre de cliente 61</v>
      </c>
      <c r="S62" s="2" t="str">
        <f>CONCATENATE(A62," - ",SUBSTITUTE(D62,"-","")," - ","LIV - ",Q62," - ",B62," SOS.txt")</f>
        <v>0 - 30000000000 - LIV - 202304 - Nombre de cliente 61 SOS.txt</v>
      </c>
      <c r="T62" s="2" t="str">
        <f>CONCATENATE(A62," - ",SUBSTITUTE(D62,"-","")," - ","LIV - ",Q62," - ",B62," Alicuota SOS.txt")</f>
        <v>0 - 30000000000 - LIV - 202304 - Nombre de cliente 61 Alicuota SOS.txt</v>
      </c>
      <c r="U62" s="2" t="str">
        <f>CONCATENATE(A62," - ",SUBSTITUTE(D62,"-","")," - ","LIC - ",Q62," - ",B62," SOS.txt")</f>
        <v>0 - 30000000000 - LIC - 202304 - Nombre de cliente 61 SOS.txt</v>
      </c>
      <c r="V62" s="2" t="str">
        <f>CONCATENATE(A62," - ",SUBSTITUTE(D62,"-","")," - ","LIC - ",Q62," - ",B62," Alicuota SOS.txt")</f>
        <v>0 - 30000000000 - LIC - 202304 - Nombre de cliente 61 Alicuota SOS.txt</v>
      </c>
      <c r="W62" s="4">
        <f t="shared" si="6"/>
        <v>62</v>
      </c>
      <c r="X62" s="4">
        <f t="shared" si="7"/>
        <v>1</v>
      </c>
      <c r="Y62" s="4">
        <f t="shared" si="8"/>
        <v>1</v>
      </c>
      <c r="Z62" s="5" t="str">
        <f>IFERROR(VLOOKUP(TEXT(W62,"0"),[1]Control!$A:$E,2,0),"")</f>
        <v/>
      </c>
      <c r="AA62" s="5" t="str">
        <f>IFERROR(VLOOKUP(TEXT(W62,"0"),[1]Control!$A:$E,3,0),"")</f>
        <v/>
      </c>
      <c r="AB62" s="4" t="str">
        <f>IFERROR(VLOOKUP(TEXT(W62,"0"),[1]Control!$A:$E,4,0),"")</f>
        <v/>
      </c>
    </row>
    <row r="63" spans="1:28" x14ac:dyDescent="0.25">
      <c r="A63" s="4" t="str">
        <f t="shared" si="5"/>
        <v>0</v>
      </c>
      <c r="B63" t="str">
        <f t="shared" si="1"/>
        <v>Nombre de cliente 62</v>
      </c>
      <c r="C63">
        <v>20000000000</v>
      </c>
      <c r="D63" t="s">
        <v>26</v>
      </c>
      <c r="E63" t="str">
        <f t="shared" si="2"/>
        <v>Clave 62</v>
      </c>
      <c r="F63" s="3">
        <v>45017</v>
      </c>
      <c r="G63" s="3" t="s">
        <v>9</v>
      </c>
      <c r="H63" s="3"/>
      <c r="I63" t="s">
        <v>13</v>
      </c>
      <c r="K63" t="str">
        <f>"F:\Libros Compras y Ventas\"&amp;YEAR(F63)&amp;"\"&amp;Q63&amp;"\TXT"</f>
        <v>F:\Libros Compras y Ventas\2023\202304\TXT</v>
      </c>
      <c r="L63" s="4" t="str">
        <f>CONCATENATE(K63,"\",B63,"\","COMVEN LID","\",YEAR(F63),"\",TEXT(MONTH(F63),"00"),"\")</f>
        <v>F:\Libros Compras y Ventas\2023\202304\TXT\Nombre de cliente 62\COMVEN LID\2023\04\</v>
      </c>
      <c r="M63" t="str">
        <f t="shared" si="3"/>
        <v>F:\Libros Compras y Ventas\2023\202304\TXT</v>
      </c>
      <c r="N63" s="4" t="str">
        <f t="shared" si="4"/>
        <v>F:\Libros Compras y Ventas\2023\202304\TXT\Nombre de cliente 62\COMVEN LID\2023\04\</v>
      </c>
      <c r="O63" s="4" t="str">
        <f>TEXT(MONTH(F63),"00")&amp;"/"&amp;YEAR(F63)</f>
        <v>04/2023</v>
      </c>
      <c r="P63" s="2" t="str">
        <f>PROPER(TEXT(F63,"mmmm"))&amp;" "&amp;YEAR(F63)</f>
        <v>Abril 2023</v>
      </c>
      <c r="Q63" s="2" t="str">
        <f>YEAR(F63)&amp;TEXT(MONTH(F63),"00")</f>
        <v>202304</v>
      </c>
      <c r="R63" s="2" t="str">
        <f>CONCATENATE(TEXT(A63,"0"),"  - ",Q63," - ",SUBSTITUTE(D63,"-","")," - ",B63)</f>
        <v>0  - 202304 - 30000000000 - Nombre de cliente 62</v>
      </c>
      <c r="S63" s="2" t="str">
        <f>CONCATENATE(A63," - ",SUBSTITUTE(D63,"-","")," - ","LIV - ",Q63," - ",B63," SOS.txt")</f>
        <v>0 - 30000000000 - LIV - 202304 - Nombre de cliente 62 SOS.txt</v>
      </c>
      <c r="T63" s="2" t="str">
        <f>CONCATENATE(A63," - ",SUBSTITUTE(D63,"-","")," - ","LIV - ",Q63," - ",B63," Alicuota SOS.txt")</f>
        <v>0 - 30000000000 - LIV - 202304 - Nombre de cliente 62 Alicuota SOS.txt</v>
      </c>
      <c r="U63" s="2" t="str">
        <f>CONCATENATE(A63," - ",SUBSTITUTE(D63,"-","")," - ","LIC - ",Q63," - ",B63," SOS.txt")</f>
        <v>0 - 30000000000 - LIC - 202304 - Nombre de cliente 62 SOS.txt</v>
      </c>
      <c r="V63" s="2" t="str">
        <f>CONCATENATE(A63," - ",SUBSTITUTE(D63,"-","")," - ","LIC - ",Q63," - ",B63," Alicuota SOS.txt")</f>
        <v>0 - 30000000000 - LIC - 202304 - Nombre de cliente 62 Alicuota SOS.txt</v>
      </c>
      <c r="W63" s="4">
        <f t="shared" si="6"/>
        <v>63</v>
      </c>
      <c r="X63" s="4">
        <f t="shared" si="7"/>
        <v>1</v>
      </c>
      <c r="Y63" s="4">
        <f t="shared" si="8"/>
        <v>0</v>
      </c>
      <c r="Z63" s="5" t="str">
        <f>IFERROR(VLOOKUP(TEXT(W63,"0"),[1]Control!$A:$E,2,0),"")</f>
        <v/>
      </c>
      <c r="AA63" s="5" t="str">
        <f>IFERROR(VLOOKUP(TEXT(W63,"0"),[1]Control!$A:$E,3,0),"")</f>
        <v/>
      </c>
      <c r="AB63" s="4" t="str">
        <f>IFERROR(VLOOKUP(TEXT(W63,"0"),[1]Control!$A:$E,4,0),"")</f>
        <v/>
      </c>
    </row>
  </sheetData>
  <autoFilter ref="A1:AB63" xr:uid="{6FBF04AE-FC2A-4C65-BCBC-63B3810A467E}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Agustín Bustos</cp:lastModifiedBy>
  <dcterms:created xsi:type="dcterms:W3CDTF">2015-06-05T18:19:34Z</dcterms:created>
  <dcterms:modified xsi:type="dcterms:W3CDTF">2023-08-14T01:45:40Z</dcterms:modified>
</cp:coreProperties>
</file>