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yecto Uipath\IVA-Compras-y-Ventas-PDF-y-TXT-de-LID\"/>
    </mc:Choice>
  </mc:AlternateContent>
  <xr:revisionPtr revIDLastSave="0" documentId="13_ncr:1_{4DF91157-C208-4148-B481-21A472E0DE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Listado!$A$1:$O$69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9" i="1" l="1"/>
  <c r="T69" i="1"/>
  <c r="P69" i="1"/>
  <c r="Q69" i="1" s="1"/>
  <c r="O69" i="1"/>
  <c r="K69" i="1"/>
  <c r="J69" i="1"/>
  <c r="L69" i="1" s="1"/>
  <c r="U68" i="1"/>
  <c r="T68" i="1"/>
  <c r="P68" i="1"/>
  <c r="Q68" i="1" s="1"/>
  <c r="O68" i="1"/>
  <c r="K68" i="1"/>
  <c r="J68" i="1"/>
  <c r="L68" i="1" s="1"/>
  <c r="U67" i="1"/>
  <c r="T67" i="1"/>
  <c r="P67" i="1"/>
  <c r="Q67" i="1" s="1"/>
  <c r="O67" i="1"/>
  <c r="L67" i="1"/>
  <c r="K67" i="1"/>
  <c r="J67" i="1"/>
  <c r="U66" i="1"/>
  <c r="T66" i="1"/>
  <c r="P66" i="1"/>
  <c r="Q66" i="1" s="1"/>
  <c r="O66" i="1"/>
  <c r="K66" i="1"/>
  <c r="J66" i="1"/>
  <c r="L66" i="1" s="1"/>
  <c r="U65" i="1"/>
  <c r="T65" i="1"/>
  <c r="P65" i="1"/>
  <c r="Q65" i="1" s="1"/>
  <c r="O65" i="1"/>
  <c r="K65" i="1"/>
  <c r="J65" i="1"/>
  <c r="L65" i="1" s="1"/>
  <c r="U64" i="1"/>
  <c r="T64" i="1"/>
  <c r="P64" i="1"/>
  <c r="Q64" i="1" s="1"/>
  <c r="O64" i="1"/>
  <c r="K64" i="1"/>
  <c r="J64" i="1"/>
  <c r="L64" i="1" s="1"/>
  <c r="U63" i="1"/>
  <c r="T63" i="1"/>
  <c r="P63" i="1"/>
  <c r="Q63" i="1" s="1"/>
  <c r="O63" i="1"/>
  <c r="K63" i="1"/>
  <c r="J63" i="1"/>
  <c r="L63" i="1" s="1"/>
  <c r="U62" i="1"/>
  <c r="T62" i="1"/>
  <c r="P62" i="1"/>
  <c r="Q62" i="1" s="1"/>
  <c r="O62" i="1"/>
  <c r="L62" i="1"/>
  <c r="K62" i="1"/>
  <c r="J62" i="1"/>
  <c r="U61" i="1"/>
  <c r="T61" i="1"/>
  <c r="P61" i="1"/>
  <c r="Q61" i="1" s="1"/>
  <c r="O61" i="1"/>
  <c r="L61" i="1"/>
  <c r="K61" i="1"/>
  <c r="J61" i="1"/>
  <c r="U60" i="1"/>
  <c r="T60" i="1"/>
  <c r="P60" i="1"/>
  <c r="Q60" i="1" s="1"/>
  <c r="O60" i="1"/>
  <c r="K60" i="1"/>
  <c r="J60" i="1"/>
  <c r="L60" i="1" s="1"/>
  <c r="U59" i="1"/>
  <c r="T59" i="1"/>
  <c r="P59" i="1"/>
  <c r="Q59" i="1" s="1"/>
  <c r="O59" i="1"/>
  <c r="L59" i="1"/>
  <c r="K59" i="1"/>
  <c r="J59" i="1"/>
  <c r="U58" i="1"/>
  <c r="T58" i="1"/>
  <c r="P58" i="1"/>
  <c r="Q58" i="1" s="1"/>
  <c r="O58" i="1"/>
  <c r="K58" i="1"/>
  <c r="J58" i="1"/>
  <c r="L58" i="1" s="1"/>
  <c r="U57" i="1"/>
  <c r="T57" i="1"/>
  <c r="P57" i="1"/>
  <c r="Q57" i="1" s="1"/>
  <c r="O57" i="1"/>
  <c r="K57" i="1"/>
  <c r="J57" i="1"/>
  <c r="L57" i="1" s="1"/>
  <c r="U56" i="1"/>
  <c r="T56" i="1"/>
  <c r="P56" i="1"/>
  <c r="Q56" i="1" s="1"/>
  <c r="O56" i="1"/>
  <c r="K56" i="1"/>
  <c r="J56" i="1"/>
  <c r="L56" i="1" s="1"/>
  <c r="U55" i="1"/>
  <c r="T55" i="1"/>
  <c r="P55" i="1"/>
  <c r="Q55" i="1" s="1"/>
  <c r="O55" i="1"/>
  <c r="L55" i="1"/>
  <c r="K55" i="1"/>
  <c r="J55" i="1"/>
  <c r="U54" i="1"/>
  <c r="T54" i="1"/>
  <c r="P54" i="1"/>
  <c r="Q54" i="1" s="1"/>
  <c r="O54" i="1"/>
  <c r="K54" i="1"/>
  <c r="J54" i="1"/>
  <c r="L54" i="1" s="1"/>
  <c r="U53" i="1"/>
  <c r="T53" i="1"/>
  <c r="P53" i="1"/>
  <c r="Q53" i="1" s="1"/>
  <c r="O53" i="1"/>
  <c r="L53" i="1"/>
  <c r="K53" i="1"/>
  <c r="J53" i="1"/>
  <c r="U52" i="1"/>
  <c r="T52" i="1"/>
  <c r="P52" i="1"/>
  <c r="Q52" i="1" s="1"/>
  <c r="O52" i="1"/>
  <c r="K52" i="1"/>
  <c r="J52" i="1"/>
  <c r="L52" i="1" s="1"/>
  <c r="U51" i="1"/>
  <c r="T51" i="1"/>
  <c r="P51" i="1"/>
  <c r="Q51" i="1" s="1"/>
  <c r="O51" i="1"/>
  <c r="K51" i="1"/>
  <c r="J51" i="1"/>
  <c r="L51" i="1" s="1"/>
  <c r="U50" i="1"/>
  <c r="T50" i="1"/>
  <c r="P50" i="1"/>
  <c r="Q50" i="1" s="1"/>
  <c r="O50" i="1"/>
  <c r="K50" i="1"/>
  <c r="J50" i="1"/>
  <c r="L50" i="1" s="1"/>
  <c r="U49" i="1"/>
  <c r="T49" i="1"/>
  <c r="P49" i="1"/>
  <c r="Q49" i="1" s="1"/>
  <c r="O49" i="1"/>
  <c r="L49" i="1"/>
  <c r="K49" i="1"/>
  <c r="J49" i="1"/>
  <c r="U48" i="1"/>
  <c r="T48" i="1"/>
  <c r="P48" i="1"/>
  <c r="Q48" i="1" s="1"/>
  <c r="O48" i="1"/>
  <c r="K48" i="1"/>
  <c r="J48" i="1"/>
  <c r="L48" i="1" s="1"/>
  <c r="U47" i="1"/>
  <c r="T47" i="1"/>
  <c r="P47" i="1"/>
  <c r="Q47" i="1" s="1"/>
  <c r="O47" i="1"/>
  <c r="L47" i="1"/>
  <c r="K47" i="1"/>
  <c r="J47" i="1"/>
  <c r="U46" i="1"/>
  <c r="T46" i="1"/>
  <c r="P46" i="1"/>
  <c r="Q46" i="1" s="1"/>
  <c r="O46" i="1"/>
  <c r="K46" i="1"/>
  <c r="J46" i="1"/>
  <c r="L46" i="1" s="1"/>
  <c r="U45" i="1"/>
  <c r="T45" i="1"/>
  <c r="P45" i="1"/>
  <c r="Q45" i="1" s="1"/>
  <c r="O45" i="1"/>
  <c r="K45" i="1"/>
  <c r="J45" i="1"/>
  <c r="L45" i="1" s="1"/>
  <c r="U44" i="1"/>
  <c r="T44" i="1"/>
  <c r="P44" i="1"/>
  <c r="Q44" i="1" s="1"/>
  <c r="O44" i="1"/>
  <c r="L44" i="1"/>
  <c r="K44" i="1"/>
  <c r="J44" i="1"/>
  <c r="U43" i="1"/>
  <c r="T43" i="1"/>
  <c r="P43" i="1"/>
  <c r="Q43" i="1" s="1"/>
  <c r="O43" i="1"/>
  <c r="K43" i="1"/>
  <c r="J43" i="1"/>
  <c r="L43" i="1" s="1"/>
  <c r="U42" i="1"/>
  <c r="T42" i="1"/>
  <c r="P42" i="1"/>
  <c r="Q42" i="1" s="1"/>
  <c r="O42" i="1"/>
  <c r="K42" i="1"/>
  <c r="J42" i="1"/>
  <c r="L42" i="1" s="1"/>
  <c r="U41" i="1"/>
  <c r="T41" i="1"/>
  <c r="P41" i="1"/>
  <c r="Q41" i="1" s="1"/>
  <c r="O41" i="1"/>
  <c r="L41" i="1"/>
  <c r="K41" i="1"/>
  <c r="J41" i="1"/>
  <c r="U40" i="1"/>
  <c r="T40" i="1"/>
  <c r="P40" i="1"/>
  <c r="Q40" i="1" s="1"/>
  <c r="O40" i="1"/>
  <c r="K40" i="1"/>
  <c r="J40" i="1"/>
  <c r="L40" i="1" s="1"/>
  <c r="U39" i="1"/>
  <c r="T39" i="1"/>
  <c r="P39" i="1"/>
  <c r="Q39" i="1" s="1"/>
  <c r="O39" i="1"/>
  <c r="K39" i="1"/>
  <c r="J39" i="1"/>
  <c r="L39" i="1" s="1"/>
  <c r="U38" i="1"/>
  <c r="T38" i="1"/>
  <c r="P38" i="1"/>
  <c r="Q38" i="1" s="1"/>
  <c r="O38" i="1"/>
  <c r="K38" i="1"/>
  <c r="J38" i="1"/>
  <c r="L38" i="1" s="1"/>
  <c r="U37" i="1"/>
  <c r="T37" i="1"/>
  <c r="P37" i="1"/>
  <c r="Q37" i="1" s="1"/>
  <c r="O37" i="1"/>
  <c r="L37" i="1"/>
  <c r="K37" i="1"/>
  <c r="J37" i="1"/>
  <c r="U36" i="1"/>
  <c r="T36" i="1"/>
  <c r="P36" i="1"/>
  <c r="Q36" i="1" s="1"/>
  <c r="O36" i="1"/>
  <c r="M36" i="1"/>
  <c r="L36" i="1"/>
  <c r="K36" i="1"/>
  <c r="J36" i="1"/>
  <c r="U35" i="1"/>
  <c r="T35" i="1"/>
  <c r="P35" i="1"/>
  <c r="Q35" i="1" s="1"/>
  <c r="O35" i="1"/>
  <c r="L35" i="1"/>
  <c r="K35" i="1"/>
  <c r="J35" i="1"/>
  <c r="U34" i="1"/>
  <c r="T34" i="1"/>
  <c r="P34" i="1"/>
  <c r="Q34" i="1" s="1"/>
  <c r="O34" i="1"/>
  <c r="K34" i="1"/>
  <c r="J34" i="1"/>
  <c r="L34" i="1" s="1"/>
  <c r="U33" i="1"/>
  <c r="T33" i="1"/>
  <c r="P33" i="1"/>
  <c r="Q33" i="1" s="1"/>
  <c r="O33" i="1"/>
  <c r="L33" i="1"/>
  <c r="K33" i="1"/>
  <c r="J33" i="1"/>
  <c r="U32" i="1"/>
  <c r="T32" i="1"/>
  <c r="P32" i="1"/>
  <c r="Q32" i="1" s="1"/>
  <c r="O32" i="1"/>
  <c r="L32" i="1"/>
  <c r="K32" i="1"/>
  <c r="J32" i="1"/>
  <c r="U31" i="1"/>
  <c r="T31" i="1"/>
  <c r="P31" i="1"/>
  <c r="Q31" i="1" s="1"/>
  <c r="O31" i="1"/>
  <c r="K31" i="1"/>
  <c r="J31" i="1"/>
  <c r="L31" i="1" s="1"/>
  <c r="U30" i="1"/>
  <c r="T30" i="1"/>
  <c r="P30" i="1"/>
  <c r="Q30" i="1" s="1"/>
  <c r="O30" i="1"/>
  <c r="K30" i="1"/>
  <c r="J30" i="1"/>
  <c r="L30" i="1" s="1"/>
  <c r="U29" i="1"/>
  <c r="T29" i="1"/>
  <c r="P29" i="1"/>
  <c r="Q29" i="1" s="1"/>
  <c r="O29" i="1"/>
  <c r="L29" i="1"/>
  <c r="K29" i="1"/>
  <c r="J29" i="1"/>
  <c r="U28" i="1"/>
  <c r="T28" i="1"/>
  <c r="P28" i="1"/>
  <c r="Q28" i="1" s="1"/>
  <c r="O28" i="1"/>
  <c r="K28" i="1"/>
  <c r="J28" i="1"/>
  <c r="L28" i="1" s="1"/>
  <c r="U27" i="1"/>
  <c r="T27" i="1"/>
  <c r="P27" i="1"/>
  <c r="Q27" i="1" s="1"/>
  <c r="O27" i="1"/>
  <c r="K27" i="1"/>
  <c r="J27" i="1"/>
  <c r="L27" i="1" s="1"/>
  <c r="U26" i="1"/>
  <c r="T26" i="1"/>
  <c r="P26" i="1"/>
  <c r="Q26" i="1" s="1"/>
  <c r="O26" i="1"/>
  <c r="L26" i="1"/>
  <c r="K26" i="1"/>
  <c r="J26" i="1"/>
  <c r="U25" i="1"/>
  <c r="T25" i="1"/>
  <c r="P25" i="1"/>
  <c r="Q25" i="1" s="1"/>
  <c r="O25" i="1"/>
  <c r="L25" i="1"/>
  <c r="K25" i="1"/>
  <c r="J25" i="1"/>
  <c r="U24" i="1"/>
  <c r="T24" i="1"/>
  <c r="P24" i="1"/>
  <c r="Q24" i="1" s="1"/>
  <c r="O24" i="1"/>
  <c r="L24" i="1"/>
  <c r="K24" i="1"/>
  <c r="J24" i="1"/>
  <c r="U23" i="1"/>
  <c r="T23" i="1"/>
  <c r="P23" i="1"/>
  <c r="Q23" i="1" s="1"/>
  <c r="O23" i="1"/>
  <c r="N23" i="1"/>
  <c r="K23" i="1"/>
  <c r="J23" i="1"/>
  <c r="L23" i="1" s="1"/>
  <c r="U22" i="1"/>
  <c r="T22" i="1"/>
  <c r="P22" i="1"/>
  <c r="Q22" i="1" s="1"/>
  <c r="O22" i="1"/>
  <c r="K22" i="1"/>
  <c r="J22" i="1"/>
  <c r="L22" i="1" s="1"/>
  <c r="U21" i="1"/>
  <c r="T21" i="1"/>
  <c r="P21" i="1"/>
  <c r="Q21" i="1" s="1"/>
  <c r="O21" i="1"/>
  <c r="K21" i="1"/>
  <c r="J21" i="1"/>
  <c r="L21" i="1" s="1"/>
  <c r="U20" i="1"/>
  <c r="T20" i="1"/>
  <c r="P20" i="1"/>
  <c r="Q20" i="1" s="1"/>
  <c r="O20" i="1"/>
  <c r="L20" i="1"/>
  <c r="K20" i="1"/>
  <c r="J20" i="1"/>
  <c r="U19" i="1"/>
  <c r="T19" i="1"/>
  <c r="P19" i="1"/>
  <c r="Q19" i="1" s="1"/>
  <c r="O19" i="1"/>
  <c r="K19" i="1"/>
  <c r="J19" i="1"/>
  <c r="L19" i="1" s="1"/>
  <c r="U18" i="1"/>
  <c r="T18" i="1"/>
  <c r="P18" i="1"/>
  <c r="Q18" i="1" s="1"/>
  <c r="O18" i="1"/>
  <c r="L18" i="1"/>
  <c r="K18" i="1"/>
  <c r="J18" i="1"/>
  <c r="U17" i="1"/>
  <c r="T17" i="1"/>
  <c r="P17" i="1"/>
  <c r="Q17" i="1" s="1"/>
  <c r="O17" i="1"/>
  <c r="K17" i="1"/>
  <c r="J17" i="1"/>
  <c r="L17" i="1" s="1"/>
  <c r="U16" i="1"/>
  <c r="T16" i="1"/>
  <c r="P16" i="1"/>
  <c r="Q16" i="1" s="1"/>
  <c r="O16" i="1"/>
  <c r="K16" i="1"/>
  <c r="J16" i="1"/>
  <c r="L16" i="1" s="1"/>
  <c r="U15" i="1"/>
  <c r="T15" i="1"/>
  <c r="P15" i="1"/>
  <c r="Q15" i="1" s="1"/>
  <c r="O15" i="1"/>
  <c r="K15" i="1"/>
  <c r="J15" i="1"/>
  <c r="L15" i="1" s="1"/>
  <c r="U14" i="1"/>
  <c r="T14" i="1"/>
  <c r="P14" i="1"/>
  <c r="Q14" i="1" s="1"/>
  <c r="O14" i="1"/>
  <c r="L14" i="1"/>
  <c r="K14" i="1"/>
  <c r="J14" i="1"/>
  <c r="U13" i="1"/>
  <c r="T13" i="1"/>
  <c r="P13" i="1"/>
  <c r="Q13" i="1" s="1"/>
  <c r="O13" i="1"/>
  <c r="M13" i="1"/>
  <c r="K13" i="1"/>
  <c r="J13" i="1"/>
  <c r="L13" i="1" s="1"/>
  <c r="U12" i="1"/>
  <c r="M12" i="1" s="1"/>
  <c r="T12" i="1"/>
  <c r="P12" i="1"/>
  <c r="Q12" i="1" s="1"/>
  <c r="O12" i="1"/>
  <c r="K12" i="1"/>
  <c r="J12" i="1"/>
  <c r="L12" i="1" s="1"/>
  <c r="U11" i="1"/>
  <c r="T11" i="1"/>
  <c r="P11" i="1"/>
  <c r="Q11" i="1" s="1"/>
  <c r="O11" i="1"/>
  <c r="K11" i="1"/>
  <c r="J11" i="1"/>
  <c r="L11" i="1" s="1"/>
  <c r="U10" i="1"/>
  <c r="T10" i="1"/>
  <c r="P10" i="1"/>
  <c r="Q10" i="1" s="1"/>
  <c r="O10" i="1"/>
  <c r="K10" i="1"/>
  <c r="J10" i="1"/>
  <c r="L10" i="1" s="1"/>
  <c r="U9" i="1"/>
  <c r="T9" i="1"/>
  <c r="P9" i="1"/>
  <c r="Q9" i="1" s="1"/>
  <c r="O9" i="1"/>
  <c r="K9" i="1"/>
  <c r="J9" i="1"/>
  <c r="L9" i="1" s="1"/>
  <c r="U8" i="1"/>
  <c r="T8" i="1"/>
  <c r="P8" i="1"/>
  <c r="Q8" i="1" s="1"/>
  <c r="O8" i="1"/>
  <c r="M8" i="1"/>
  <c r="L8" i="1"/>
  <c r="K8" i="1"/>
  <c r="J8" i="1"/>
  <c r="U7" i="1"/>
  <c r="T7" i="1"/>
  <c r="P7" i="1"/>
  <c r="Q7" i="1" s="1"/>
  <c r="O7" i="1"/>
  <c r="K7" i="1"/>
  <c r="J7" i="1"/>
  <c r="L7" i="1" s="1"/>
  <c r="U6" i="1"/>
  <c r="N6" i="1" s="1"/>
  <c r="T6" i="1"/>
  <c r="P6" i="1"/>
  <c r="Q6" i="1" s="1"/>
  <c r="O6" i="1"/>
  <c r="K6" i="1"/>
  <c r="J6" i="1"/>
  <c r="L6" i="1" s="1"/>
  <c r="U5" i="1"/>
  <c r="T5" i="1"/>
  <c r="P5" i="1"/>
  <c r="Q5" i="1" s="1"/>
  <c r="O5" i="1"/>
  <c r="L5" i="1"/>
  <c r="K5" i="1"/>
  <c r="J5" i="1"/>
  <c r="U4" i="1"/>
  <c r="T4" i="1"/>
  <c r="P4" i="1"/>
  <c r="Q4" i="1" s="1"/>
  <c r="O4" i="1"/>
  <c r="K4" i="1"/>
  <c r="J4" i="1"/>
  <c r="L4" i="1" s="1"/>
  <c r="U3" i="1"/>
  <c r="T3" i="1"/>
  <c r="P3" i="1"/>
  <c r="Q3" i="1" s="1"/>
  <c r="O3" i="1"/>
  <c r="K3" i="1"/>
  <c r="J3" i="1"/>
  <c r="L3" i="1" s="1"/>
  <c r="U2" i="1"/>
  <c r="K2" i="1"/>
  <c r="A69" i="1"/>
  <c r="A68" i="1"/>
  <c r="N68" i="1" s="1"/>
  <c r="A39" i="1"/>
  <c r="N39" i="1" s="1"/>
  <c r="A51" i="1"/>
  <c r="N51" i="1" s="1"/>
  <c r="A58" i="1"/>
  <c r="N58" i="1" s="1"/>
  <c r="A65" i="1"/>
  <c r="N65" i="1" s="1"/>
  <c r="A61" i="1"/>
  <c r="N61" i="1" s="1"/>
  <c r="A59" i="1"/>
  <c r="N59" i="1" s="1"/>
  <c r="A18" i="1"/>
  <c r="N18" i="1" s="1"/>
  <c r="A13" i="1"/>
  <c r="N13" i="1" s="1"/>
  <c r="A40" i="1"/>
  <c r="N40" i="1" s="1"/>
  <c r="A30" i="1"/>
  <c r="N30" i="1" s="1"/>
  <c r="A52" i="1"/>
  <c r="N52" i="1" s="1"/>
  <c r="A12" i="1"/>
  <c r="N12" i="1" s="1"/>
  <c r="A36" i="1"/>
  <c r="N36" i="1" s="1"/>
  <c r="A35" i="1"/>
  <c r="N35" i="1" s="1"/>
  <c r="A66" i="1"/>
  <c r="N66" i="1" s="1"/>
  <c r="A21" i="1"/>
  <c r="N21" i="1" s="1"/>
  <c r="A27" i="1"/>
  <c r="N27" i="1" s="1"/>
  <c r="A23" i="1"/>
  <c r="A50" i="1"/>
  <c r="N50" i="1" s="1"/>
  <c r="A49" i="1"/>
  <c r="N49" i="1" s="1"/>
  <c r="A16" i="1"/>
  <c r="N16" i="1" s="1"/>
  <c r="A67" i="1"/>
  <c r="N67" i="1" s="1"/>
  <c r="A22" i="1"/>
  <c r="N22" i="1" s="1"/>
  <c r="A29" i="1"/>
  <c r="N29" i="1" s="1"/>
  <c r="A6" i="1"/>
  <c r="A8" i="1"/>
  <c r="N8" i="1" s="1"/>
  <c r="A7" i="1"/>
  <c r="N7" i="1" s="1"/>
  <c r="M7" i="1" l="1"/>
  <c r="M39" i="1"/>
  <c r="M50" i="1"/>
  <c r="M51" i="1"/>
  <c r="M68" i="1"/>
  <c r="M23" i="1"/>
  <c r="M29" i="1"/>
  <c r="M35" i="1"/>
  <c r="M49" i="1"/>
  <c r="M59" i="1"/>
  <c r="M61" i="1"/>
  <c r="M65" i="1"/>
  <c r="M67" i="1"/>
  <c r="M30" i="1"/>
  <c r="M6" i="1"/>
  <c r="M16" i="1"/>
  <c r="M18" i="1"/>
  <c r="M22" i="1"/>
  <c r="M40" i="1"/>
  <c r="M52" i="1"/>
  <c r="M58" i="1"/>
  <c r="M66" i="1"/>
  <c r="M21" i="1"/>
  <c r="M27" i="1"/>
  <c r="N69" i="1"/>
  <c r="M69" i="1"/>
  <c r="H23" i="1"/>
  <c r="D64" i="1" l="1"/>
  <c r="A64" i="1" s="1"/>
  <c r="D63" i="1"/>
  <c r="A63" i="1" s="1"/>
  <c r="D60" i="1"/>
  <c r="A60" i="1" s="1"/>
  <c r="D62" i="1"/>
  <c r="A62" i="1" s="1"/>
  <c r="D54" i="1"/>
  <c r="A54" i="1" s="1"/>
  <c r="D57" i="1"/>
  <c r="A57" i="1" s="1"/>
  <c r="D56" i="1"/>
  <c r="A56" i="1" s="1"/>
  <c r="D55" i="1"/>
  <c r="A55" i="1" s="1"/>
  <c r="D53" i="1"/>
  <c r="A53" i="1" s="1"/>
  <c r="D44" i="1"/>
  <c r="D42" i="1"/>
  <c r="D47" i="1"/>
  <c r="A47" i="1" s="1"/>
  <c r="D48" i="1"/>
  <c r="A48" i="1" s="1"/>
  <c r="D46" i="1"/>
  <c r="A46" i="1" s="1"/>
  <c r="D41" i="1"/>
  <c r="D43" i="1"/>
  <c r="D45" i="1"/>
  <c r="D37" i="1"/>
  <c r="D38" i="1"/>
  <c r="D31" i="1"/>
  <c r="A31" i="1" s="1"/>
  <c r="D32" i="1"/>
  <c r="D34" i="1"/>
  <c r="D33" i="1"/>
  <c r="D28" i="1"/>
  <c r="D25" i="1"/>
  <c r="D26" i="1"/>
  <c r="D24" i="1"/>
  <c r="D19" i="1"/>
  <c r="D20" i="1"/>
  <c r="A20" i="1" s="1"/>
  <c r="D14" i="1"/>
  <c r="D17" i="1"/>
  <c r="D15" i="1"/>
  <c r="D10" i="1"/>
  <c r="D11" i="1"/>
  <c r="D9" i="1"/>
  <c r="D3" i="1"/>
  <c r="D5" i="1"/>
  <c r="D4" i="1"/>
  <c r="T2" i="1"/>
  <c r="P2" i="1"/>
  <c r="Q2" i="1" s="1"/>
  <c r="O2" i="1"/>
  <c r="J2" i="1"/>
  <c r="L2" i="1" s="1"/>
  <c r="D2" i="1"/>
  <c r="N47" i="1" l="1"/>
  <c r="M47" i="1"/>
  <c r="N53" i="1"/>
  <c r="M53" i="1"/>
  <c r="N55" i="1"/>
  <c r="M55" i="1"/>
  <c r="M56" i="1"/>
  <c r="N56" i="1"/>
  <c r="N31" i="1"/>
  <c r="M31" i="1"/>
  <c r="N57" i="1"/>
  <c r="M57" i="1"/>
  <c r="N20" i="1"/>
  <c r="M20" i="1"/>
  <c r="N54" i="1"/>
  <c r="M54" i="1"/>
  <c r="N62" i="1"/>
  <c r="M62" i="1"/>
  <c r="N60" i="1"/>
  <c r="M60" i="1"/>
  <c r="N46" i="1"/>
  <c r="M46" i="1"/>
  <c r="N63" i="1"/>
  <c r="M63" i="1"/>
  <c r="N48" i="1"/>
  <c r="M48" i="1"/>
  <c r="N64" i="1"/>
  <c r="M64" i="1"/>
  <c r="A9" i="1"/>
  <c r="A15" i="1"/>
  <c r="A25" i="1"/>
  <c r="A11" i="1"/>
  <c r="A37" i="1"/>
  <c r="A14" i="1"/>
  <c r="A2" i="1"/>
  <c r="A17" i="1"/>
  <c r="A38" i="1"/>
  <c r="A4" i="1"/>
  <c r="A3" i="1"/>
  <c r="A28" i="1"/>
  <c r="A34" i="1"/>
  <c r="A42" i="1"/>
  <c r="A24" i="1"/>
  <c r="A43" i="1"/>
  <c r="A10" i="1"/>
  <c r="A19" i="1"/>
  <c r="A5" i="1"/>
  <c r="A33" i="1"/>
  <c r="A44" i="1"/>
  <c r="A32" i="1"/>
  <c r="A26" i="1"/>
  <c r="A45" i="1"/>
  <c r="A41" i="1"/>
  <c r="H68" i="1"/>
  <c r="H38" i="1"/>
  <c r="H45" i="1"/>
  <c r="H55" i="1"/>
  <c r="H9" i="1"/>
  <c r="H34" i="1"/>
  <c r="H61" i="1"/>
  <c r="H35" i="1"/>
  <c r="H53" i="1"/>
  <c r="H3" i="1"/>
  <c r="H14" i="1"/>
  <c r="H4" i="1"/>
  <c r="H6" i="1"/>
  <c r="H56" i="1"/>
  <c r="H17" i="1"/>
  <c r="H54" i="1"/>
  <c r="H60" i="1"/>
  <c r="H29" i="1"/>
  <c r="H49" i="1"/>
  <c r="H48" i="1"/>
  <c r="H7" i="1"/>
  <c r="H2" i="1"/>
  <c r="H40" i="1"/>
  <c r="H13" i="1"/>
  <c r="H11" i="1"/>
  <c r="H26" i="1"/>
  <c r="H51" i="1"/>
  <c r="H8" i="1"/>
  <c r="H21" i="1"/>
  <c r="H27" i="1"/>
  <c r="H25" i="1"/>
  <c r="H43" i="1"/>
  <c r="H47" i="1"/>
  <c r="H30" i="1"/>
  <c r="H39" i="1"/>
  <c r="H5" i="1"/>
  <c r="H15" i="1"/>
  <c r="H50" i="1"/>
  <c r="H19" i="1"/>
  <c r="H31" i="1"/>
  <c r="H67" i="1"/>
  <c r="H16" i="1"/>
  <c r="H24" i="1"/>
  <c r="H33" i="1"/>
  <c r="H37" i="1"/>
  <c r="H46" i="1"/>
  <c r="H44" i="1"/>
  <c r="H57" i="1"/>
  <c r="H10" i="1"/>
  <c r="H22" i="1"/>
  <c r="H20" i="1"/>
  <c r="H32" i="1"/>
  <c r="H36" i="1"/>
  <c r="H59" i="1"/>
  <c r="H62" i="1"/>
  <c r="H58" i="1"/>
  <c r="H66" i="1"/>
  <c r="H28" i="1"/>
  <c r="H52" i="1"/>
  <c r="H12" i="1"/>
  <c r="H41" i="1"/>
  <c r="H42" i="1"/>
  <c r="H18" i="1"/>
  <c r="H69" i="1"/>
  <c r="H63" i="1"/>
  <c r="H64" i="1"/>
  <c r="N33" i="1" l="1"/>
  <c r="M33" i="1"/>
  <c r="N17" i="1"/>
  <c r="M17" i="1"/>
  <c r="N5" i="1"/>
  <c r="M5" i="1"/>
  <c r="N19" i="1"/>
  <c r="M19" i="1"/>
  <c r="N14" i="1"/>
  <c r="M14" i="1"/>
  <c r="N10" i="1"/>
  <c r="M10" i="1"/>
  <c r="N37" i="1"/>
  <c r="M37" i="1"/>
  <c r="N43" i="1"/>
  <c r="M43" i="1"/>
  <c r="N11" i="1"/>
  <c r="M11" i="1"/>
  <c r="N24" i="1"/>
  <c r="M24" i="1"/>
  <c r="N25" i="1"/>
  <c r="M25" i="1"/>
  <c r="N42" i="1"/>
  <c r="M42" i="1"/>
  <c r="N15" i="1"/>
  <c r="M15" i="1"/>
  <c r="N41" i="1"/>
  <c r="M41" i="1"/>
  <c r="N34" i="1"/>
  <c r="M34" i="1"/>
  <c r="N9" i="1"/>
  <c r="M9" i="1"/>
  <c r="N45" i="1"/>
  <c r="M45" i="1"/>
  <c r="N28" i="1"/>
  <c r="M28" i="1"/>
  <c r="M26" i="1"/>
  <c r="N26" i="1"/>
  <c r="N3" i="1"/>
  <c r="M3" i="1"/>
  <c r="N32" i="1"/>
  <c r="M32" i="1"/>
  <c r="N4" i="1"/>
  <c r="M4" i="1"/>
  <c r="M44" i="1"/>
  <c r="N44" i="1"/>
  <c r="N38" i="1"/>
  <c r="M38" i="1"/>
  <c r="N2" i="1"/>
  <c r="M2" i="1"/>
</calcChain>
</file>

<file path=xl/sharedStrings.xml><?xml version="1.0" encoding="utf-8"?>
<sst xmlns="http://schemas.openxmlformats.org/spreadsheetml/2006/main" count="203" uniqueCount="130">
  <si>
    <t>SOTO MIGUEL GERONIMO</t>
  </si>
  <si>
    <t>HOPE RICARDO MARIO</t>
  </si>
  <si>
    <t>BUSTOS GONZALO</t>
  </si>
  <si>
    <t>LINDSTROM PLINIO</t>
  </si>
  <si>
    <t>33-71237082-9</t>
  </si>
  <si>
    <t>KM 0 SA</t>
  </si>
  <si>
    <t>33-71252990-9</t>
  </si>
  <si>
    <t>INMUEBLES SRL</t>
  </si>
  <si>
    <t>33-65352043-9</t>
  </si>
  <si>
    <t>FAX SRL</t>
  </si>
  <si>
    <t>30-71508540-9</t>
  </si>
  <si>
    <t>COND. INVERNADA</t>
  </si>
  <si>
    <t>20-17525581-9</t>
  </si>
  <si>
    <t>BEITIA CRISPIN</t>
  </si>
  <si>
    <t>SPAGNOLI SUSANA</t>
  </si>
  <si>
    <t>MARTIN MONICA ADRIANA</t>
  </si>
  <si>
    <t>CASTRO OLIVERA GONZALO</t>
  </si>
  <si>
    <t>URRUTIA DIEGO</t>
  </si>
  <si>
    <t>30-70129953-8</t>
  </si>
  <si>
    <t>FORESTAL SA</t>
  </si>
  <si>
    <t>30-70862634-8</t>
  </si>
  <si>
    <t>FIDEIC. PDAS INMOB</t>
  </si>
  <si>
    <t>CASTRO OLIVERA CARLOS</t>
  </si>
  <si>
    <t>SCOTTO OLGA MARIA</t>
  </si>
  <si>
    <t>ROKO MARIA EUGENIA</t>
  </si>
  <si>
    <t>PENSA LUCIANO ANIBAL</t>
  </si>
  <si>
    <t>HOPE HUGO</t>
  </si>
  <si>
    <t>FERREYRA CARLOS ANDRES</t>
  </si>
  <si>
    <t>VARENIZA NESTOR LEONEL</t>
  </si>
  <si>
    <t>TABBIA ENRIQUE</t>
  </si>
  <si>
    <t>PENSA ANIBAL</t>
  </si>
  <si>
    <t>30-71202679-7</t>
  </si>
  <si>
    <t>COND. LARZABAL</t>
  </si>
  <si>
    <t>30-67237269-7</t>
  </si>
  <si>
    <t>CEBAC</t>
  </si>
  <si>
    <t>30-65094066-7</t>
  </si>
  <si>
    <t>BUSTOS-HOPE S.H</t>
  </si>
  <si>
    <t>30-70941956-7</t>
  </si>
  <si>
    <t>AITA S.A.</t>
  </si>
  <si>
    <t xml:space="preserve">SZYCHOWSKI AMANDA </t>
  </si>
  <si>
    <t>CARBALLO GRACELA</t>
  </si>
  <si>
    <t>30-71650381-6</t>
  </si>
  <si>
    <t>PENSA PROPIEDADES</t>
  </si>
  <si>
    <t>20-14946635-6</t>
  </si>
  <si>
    <t>ENRIQUEZ RUBEN</t>
  </si>
  <si>
    <t>30-71534792-6</t>
  </si>
  <si>
    <t>CONSULTORIO SAN MARTIN</t>
  </si>
  <si>
    <t>FERREYRA MARCELO JORGE</t>
  </si>
  <si>
    <t>SZYCHOWSKI RICARDO</t>
  </si>
  <si>
    <t>CORONAS ALINE</t>
  </si>
  <si>
    <t>CANTELI GRACIELA</t>
  </si>
  <si>
    <t>TUFRO MARIA MAGDALENA</t>
  </si>
  <si>
    <t>SESMERO MARIA GABRIELA</t>
  </si>
  <si>
    <t>FERREYRA CARMEN VICTORIA</t>
  </si>
  <si>
    <t>FERNADEZ SOSA RODOLFO</t>
  </si>
  <si>
    <t>30-71579586-4</t>
  </si>
  <si>
    <t>VECINAS SRL</t>
  </si>
  <si>
    <t>23-35189707-4</t>
  </si>
  <si>
    <t>SCOTO LUCILA</t>
  </si>
  <si>
    <t>30-70943183-4</t>
  </si>
  <si>
    <t>DVC SRL</t>
  </si>
  <si>
    <t>SEMILLA ELVIES</t>
  </si>
  <si>
    <t>PENSA MARIA EUGENIA</t>
  </si>
  <si>
    <t>30-71557774-3</t>
  </si>
  <si>
    <t>TRANS. MISIONES SA</t>
  </si>
  <si>
    <t>RIERA HECTOR MANUEL</t>
  </si>
  <si>
    <t>BUSTOS JOSE MARTIN</t>
  </si>
  <si>
    <t>30-70837012-2</t>
  </si>
  <si>
    <t>POSADAS FIDUCIARIA SA</t>
  </si>
  <si>
    <t>20-17412307-2</t>
  </si>
  <si>
    <t>INSAURRALDE CARLOS</t>
  </si>
  <si>
    <t>FERNANDEZ SOSA LILIANA</t>
  </si>
  <si>
    <t>MOLAS CARMEN PATRICIA</t>
  </si>
  <si>
    <t>20-14946260-1</t>
  </si>
  <si>
    <t>SZYCHOWSKI MARCELO</t>
  </si>
  <si>
    <t>PEREYRA ESTEBAN</t>
  </si>
  <si>
    <t>30-71040413-1</t>
  </si>
  <si>
    <t>GESAL SA</t>
  </si>
  <si>
    <t>20-13376276-1</t>
  </si>
  <si>
    <t>FERREYRA CARLOS ALFREDO</t>
  </si>
  <si>
    <t>30-71705911-1</t>
  </si>
  <si>
    <t>CONDOMINIO SAN LORENZO</t>
  </si>
  <si>
    <t>BUSTOS GUSTAVO</t>
  </si>
  <si>
    <t>URRUTIA MIRIAM</t>
  </si>
  <si>
    <t>SESMERO DORA TERESITA</t>
  </si>
  <si>
    <t>VARENIZA ANGEL</t>
  </si>
  <si>
    <t>30-65714685-0</t>
  </si>
  <si>
    <t>MEDINT SRL</t>
  </si>
  <si>
    <t>CRIVELLO LUIS</t>
  </si>
  <si>
    <t>Periodo</t>
  </si>
  <si>
    <t>Fila</t>
  </si>
  <si>
    <t>Importado</t>
  </si>
  <si>
    <t>Importar</t>
  </si>
  <si>
    <t>Hasta (No Formula)</t>
  </si>
  <si>
    <t>Desde (No Formula)</t>
  </si>
  <si>
    <t>MCR</t>
  </si>
  <si>
    <t>MCE</t>
  </si>
  <si>
    <t>Hasta</t>
  </si>
  <si>
    <t>Desde</t>
  </si>
  <si>
    <t>CUIT en pagina</t>
  </si>
  <si>
    <t>CUIT AFIP</t>
  </si>
  <si>
    <t>Cliente</t>
  </si>
  <si>
    <t>Nro</t>
  </si>
  <si>
    <t>CAS SRL</t>
  </si>
  <si>
    <t>30-70791222-3</t>
  </si>
  <si>
    <t>BEITIA IÑAKI</t>
  </si>
  <si>
    <t>20-41694892-6</t>
  </si>
  <si>
    <t>LIONETTO ANA CAROLINA</t>
  </si>
  <si>
    <t>27-17387830-9</t>
  </si>
  <si>
    <t>Delay</t>
  </si>
  <si>
    <t>CLAVE AFIP</t>
  </si>
  <si>
    <t>Control de contraseña</t>
  </si>
  <si>
    <t>Delay inicial</t>
  </si>
  <si>
    <t>seg a agregar</t>
  </si>
  <si>
    <t>00:00:01</t>
  </si>
  <si>
    <t>CLAVE</t>
  </si>
  <si>
    <t>Marcelo202</t>
  </si>
  <si>
    <t>Jcmayol2021</t>
  </si>
  <si>
    <t>Cferreyra59</t>
  </si>
  <si>
    <t>Carlos2111</t>
  </si>
  <si>
    <t>Peugenia273</t>
  </si>
  <si>
    <t>Ricardo102</t>
  </si>
  <si>
    <t>REEnriquez207</t>
  </si>
  <si>
    <t>Pensalu207</t>
  </si>
  <si>
    <t>Larry17101977grb</t>
  </si>
  <si>
    <t>No subir</t>
  </si>
  <si>
    <t>No esta en SOS</t>
  </si>
  <si>
    <t>DON LALO SRL</t>
  </si>
  <si>
    <t>30-71753715-3</t>
  </si>
  <si>
    <t>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</si>
</sst>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14" fontId="0" fillId="2" borderId="0" xfId="0" applyNumberFormat="1" applyFill="1"/>
    <xf numFmtId="14" fontId="0" fillId="0" borderId="0" xfId="0" applyNumberFormat="1"/>
    <xf numFmtId="0" fontId="1" fillId="3" borderId="0" xfId="0" applyFont="1" applyFill="1"/>
    <xf numFmtId="0" fontId="2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iPath/Descarga%20Mis%20Comprobantes/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 t="str">
            <v>20-07482745-5 - 202302</v>
          </cell>
          <cell r="E2" t="str">
            <v>ü</v>
          </cell>
        </row>
        <row r="3">
          <cell r="D3" t="str">
            <v>20-07706563-7 - 202302</v>
          </cell>
          <cell r="E3" t="str">
            <v>ü</v>
          </cell>
        </row>
        <row r="4">
          <cell r="D4" t="str">
            <v>20-08275048-8 - 202302</v>
          </cell>
          <cell r="E4" t="str">
            <v>ü</v>
          </cell>
        </row>
        <row r="5">
          <cell r="D5" t="str">
            <v>20-12118283-2 - 202302</v>
          </cell>
          <cell r="E5" t="str">
            <v>ü</v>
          </cell>
        </row>
        <row r="6">
          <cell r="D6" t="str">
            <v>20-13005663-7 - 202302</v>
          </cell>
          <cell r="E6" t="str">
            <v>ü</v>
          </cell>
        </row>
        <row r="7">
          <cell r="D7" t="str">
            <v>20-14946673-9 - 202302</v>
          </cell>
          <cell r="E7" t="str">
            <v>ü</v>
          </cell>
        </row>
        <row r="8">
          <cell r="D8" t="str">
            <v>20-16829128-1 - 202302</v>
          </cell>
          <cell r="E8" t="str">
            <v>ü</v>
          </cell>
        </row>
        <row r="9">
          <cell r="D9" t="str">
            <v>20-16829168-0 - 202302</v>
          </cell>
          <cell r="E9" t="str">
            <v>ü</v>
          </cell>
        </row>
        <row r="10">
          <cell r="D10" t="str">
            <v>20-16829183-4 - 202302</v>
          </cell>
          <cell r="E10" t="str">
            <v>ü</v>
          </cell>
        </row>
        <row r="11">
          <cell r="D11" t="str">
            <v>33-65352043-9 - 202302</v>
          </cell>
          <cell r="E11" t="str">
            <v>ü</v>
          </cell>
        </row>
        <row r="12">
          <cell r="D12" t="str">
            <v>20-17039484-5 - 202302</v>
          </cell>
          <cell r="E12" t="str">
            <v>ü</v>
          </cell>
        </row>
        <row r="13">
          <cell r="D13" t="str">
            <v>20-17039516-7 - 202302</v>
          </cell>
          <cell r="E13" t="str">
            <v>ü</v>
          </cell>
        </row>
        <row r="14">
          <cell r="D14" t="str">
            <v>20-17252177-1 - 202302</v>
          </cell>
          <cell r="E14" t="str">
            <v>ü</v>
          </cell>
        </row>
        <row r="15">
          <cell r="D15" t="str">
            <v>20-23096673-8 - 202302</v>
          </cell>
          <cell r="E15" t="str">
            <v>ü</v>
          </cell>
        </row>
        <row r="16">
          <cell r="D16" t="str">
            <v>20-24600810-9 - 202302</v>
          </cell>
          <cell r="E16" t="str">
            <v>ü</v>
          </cell>
        </row>
        <row r="17">
          <cell r="D17" t="str">
            <v>20-30165008-7 - 202302</v>
          </cell>
          <cell r="E17" t="str">
            <v>ü</v>
          </cell>
        </row>
        <row r="18">
          <cell r="D18" t="str">
            <v>20-30398037-8 - 202302</v>
          </cell>
          <cell r="E18" t="str">
            <v>ü</v>
          </cell>
        </row>
        <row r="19">
          <cell r="D19" t="str">
            <v>20-31573133-0 - 202302</v>
          </cell>
          <cell r="E19" t="str">
            <v>ü</v>
          </cell>
        </row>
        <row r="20">
          <cell r="D20" t="str">
            <v>20-32762396-7 - 202302</v>
          </cell>
          <cell r="E20" t="str">
            <v>ü</v>
          </cell>
        </row>
        <row r="21">
          <cell r="D21" t="str">
            <v>20-41694892-6 - 202302</v>
          </cell>
          <cell r="E21" t="str">
            <v>ü</v>
          </cell>
        </row>
        <row r="22">
          <cell r="D22" t="str">
            <v>23-12053820-9 - 202302</v>
          </cell>
          <cell r="E22" t="str">
            <v>ü</v>
          </cell>
        </row>
        <row r="23">
          <cell r="D23" t="str">
            <v>30-71534792-6 - 202302</v>
          </cell>
          <cell r="E23" t="str">
            <v>ü</v>
          </cell>
        </row>
        <row r="24">
          <cell r="D24" t="str">
            <v>30-70941956-7 - 202302</v>
          </cell>
          <cell r="E24" t="str">
            <v>ü</v>
          </cell>
        </row>
        <row r="25">
          <cell r="D25" t="str">
            <v>23-24294666-9 - 202302</v>
          </cell>
          <cell r="E25" t="str">
            <v>ü</v>
          </cell>
        </row>
        <row r="26">
          <cell r="D26" t="str">
            <v>23-34275164-4 - 202302</v>
          </cell>
          <cell r="E26" t="str">
            <v>ü</v>
          </cell>
        </row>
        <row r="27">
          <cell r="D27" t="str">
            <v>27-06708968-0 - 202302</v>
          </cell>
          <cell r="E27" t="str">
            <v>ü</v>
          </cell>
        </row>
        <row r="28">
          <cell r="D28" t="str">
            <v>27-06828632-3 - 202302</v>
          </cell>
          <cell r="E28" t="str">
            <v>ü</v>
          </cell>
        </row>
        <row r="29">
          <cell r="D29" t="str">
            <v>27-11697662-0 - 202302</v>
          </cell>
          <cell r="E29" t="str">
            <v>ü</v>
          </cell>
        </row>
        <row r="30">
          <cell r="D30" t="str">
            <v>27-12852085-1 - 202302</v>
          </cell>
          <cell r="E30" t="str">
            <v>ü</v>
          </cell>
        </row>
        <row r="31">
          <cell r="D31" t="str">
            <v>27-14826810-5 - 202302</v>
          </cell>
          <cell r="E31" t="str">
            <v>ü</v>
          </cell>
        </row>
        <row r="32">
          <cell r="D32" t="str">
            <v>27-16365191-8 - 202302</v>
          </cell>
          <cell r="E32" t="str">
            <v>ü</v>
          </cell>
        </row>
        <row r="33">
          <cell r="D33" t="str">
            <v>27-17170992-5 - 202302</v>
          </cell>
          <cell r="E33" t="str">
            <v>ü</v>
          </cell>
        </row>
        <row r="34">
          <cell r="D34" t="str">
            <v>27-17387830-9 - 202302</v>
          </cell>
          <cell r="E34" t="str">
            <v>ü</v>
          </cell>
        </row>
        <row r="35">
          <cell r="D35" t="str">
            <v>27-18265397-2 - 202302</v>
          </cell>
          <cell r="E35" t="str">
            <v>ü</v>
          </cell>
        </row>
        <row r="36">
          <cell r="D36" t="str">
            <v>27-20193226-8 - 202302</v>
          </cell>
          <cell r="E36" t="str">
            <v>ü</v>
          </cell>
        </row>
        <row r="37">
          <cell r="D37" t="str">
            <v>27-21723654-7 - 202302</v>
          </cell>
          <cell r="E37" t="str">
            <v>ü</v>
          </cell>
        </row>
        <row r="38">
          <cell r="D38" t="str">
            <v>30-71202679-7 - 202302</v>
          </cell>
          <cell r="E38" t="str">
            <v>ü</v>
          </cell>
        </row>
        <row r="39">
          <cell r="D39" t="str">
            <v>27-23687374-4 - 202302</v>
          </cell>
          <cell r="E39" t="str">
            <v>ü</v>
          </cell>
        </row>
        <row r="40">
          <cell r="D40" t="str">
            <v>27-26182736-6 - 202302</v>
          </cell>
          <cell r="E40" t="str">
            <v>ü</v>
          </cell>
        </row>
        <row r="41">
          <cell r="D41" t="str">
            <v>27-35487218-3 - 202302</v>
          </cell>
          <cell r="E41" t="str">
            <v>ü</v>
          </cell>
        </row>
        <row r="42">
          <cell r="D42" t="str">
            <v>30-70837012-2 - 202302</v>
          </cell>
          <cell r="E42" t="str">
            <v>ü</v>
          </cell>
        </row>
        <row r="43">
          <cell r="D43" t="str">
            <v>30-70862634-8 - 202302</v>
          </cell>
          <cell r="E43" t="str">
            <v>ü</v>
          </cell>
        </row>
        <row r="44">
          <cell r="D44" t="str">
            <v>20-14713020-2 - 202302</v>
          </cell>
          <cell r="E44" t="str">
            <v>ü</v>
          </cell>
        </row>
        <row r="45">
          <cell r="D45" t="str">
            <v>30-65094066-7 - 202302</v>
          </cell>
          <cell r="E45" t="str">
            <v>ü</v>
          </cell>
        </row>
        <row r="46">
          <cell r="D46" t="str">
            <v>20-14946260-1 - 202302</v>
          </cell>
          <cell r="E46" t="str">
            <v>ü</v>
          </cell>
        </row>
        <row r="47">
          <cell r="D47" t="str">
            <v>30-70943183-4 - 202302</v>
          </cell>
          <cell r="E47" t="str">
            <v>ü</v>
          </cell>
        </row>
        <row r="48">
          <cell r="D48" t="str">
            <v>30-71040413-1 - 202302</v>
          </cell>
          <cell r="E48" t="str">
            <v>ü</v>
          </cell>
        </row>
        <row r="49">
          <cell r="D49" t="str">
            <v>20-14946635-6 - 202302</v>
          </cell>
          <cell r="E49" t="str">
            <v>ü</v>
          </cell>
        </row>
        <row r="50">
          <cell r="D50" t="str">
            <v>20-17412307-2 - 202302</v>
          </cell>
          <cell r="E50" t="str">
            <v>ü</v>
          </cell>
        </row>
        <row r="51">
          <cell r="D51" t="str">
            <v>30-67237269-7 - 202302</v>
          </cell>
          <cell r="E51" t="str">
            <v>ü</v>
          </cell>
        </row>
        <row r="52">
          <cell r="D52" t="str">
            <v>30-70791222-3 - 202302</v>
          </cell>
          <cell r="E52" t="str">
            <v>ü</v>
          </cell>
        </row>
        <row r="53">
          <cell r="D53" t="str">
            <v>23-14946207-4 - 202302</v>
          </cell>
          <cell r="E53" t="str">
            <v>ü</v>
          </cell>
        </row>
        <row r="54">
          <cell r="D54" t="str">
            <v>23-35189707-4 - 202302</v>
          </cell>
          <cell r="E54" t="str">
            <v>ü</v>
          </cell>
        </row>
        <row r="55">
          <cell r="D55" t="str">
            <v>30-71508540-9 - 202302</v>
          </cell>
          <cell r="E55" t="str">
            <v>ü</v>
          </cell>
        </row>
        <row r="56">
          <cell r="D56" t="str">
            <v>30-71705911-1 - 202302</v>
          </cell>
          <cell r="E56" t="str">
            <v>ü</v>
          </cell>
        </row>
        <row r="57">
          <cell r="D57" t="str">
            <v>27-10979725-7 - 202302</v>
          </cell>
          <cell r="E57" t="str">
            <v>ü</v>
          </cell>
        </row>
        <row r="58">
          <cell r="D58" t="str">
            <v>30-71753715-3 - 202302</v>
          </cell>
          <cell r="E58" t="str">
            <v>ü</v>
          </cell>
        </row>
        <row r="59">
          <cell r="D59" t="str">
            <v>27-20117877-6 - 202302</v>
          </cell>
          <cell r="E59" t="str">
            <v>ü</v>
          </cell>
        </row>
        <row r="60">
          <cell r="D60" t="str">
            <v>30-65714685-0 - 202302</v>
          </cell>
          <cell r="E60" t="str">
            <v>ü</v>
          </cell>
        </row>
        <row r="61">
          <cell r="D61" t="str">
            <v>20-13376276-1 - 202302</v>
          </cell>
          <cell r="E61" t="str">
            <v>ü</v>
          </cell>
        </row>
        <row r="62">
          <cell r="D62" t="str">
            <v>30-71557774-3 - 202302</v>
          </cell>
          <cell r="E62" t="str">
            <v>ü</v>
          </cell>
        </row>
        <row r="63">
          <cell r="D63" t="str">
            <v>30-71579586-4 - 202302</v>
          </cell>
          <cell r="E63" t="str">
            <v>ü</v>
          </cell>
        </row>
        <row r="64">
          <cell r="D64" t="str">
            <v>30-71650381-6 - 202302</v>
          </cell>
          <cell r="E64" t="str">
            <v>ü</v>
          </cell>
        </row>
        <row r="65">
          <cell r="D65" t="str">
            <v>20-33425032-7 - 202302</v>
          </cell>
          <cell r="E65" t="str">
            <v>ü</v>
          </cell>
        </row>
        <row r="66">
          <cell r="D66" t="str">
            <v>30-70129953-8 - 202302</v>
          </cell>
          <cell r="E66" t="str">
            <v>ü</v>
          </cell>
        </row>
        <row r="67">
          <cell r="D67" t="str">
            <v>20-17525581-9 - 202302</v>
          </cell>
          <cell r="E67" t="str">
            <v>ü</v>
          </cell>
        </row>
        <row r="68">
          <cell r="D68" t="str">
            <v>33-71237082-9 - 202302</v>
          </cell>
          <cell r="E68" t="str">
            <v>ü</v>
          </cell>
        </row>
        <row r="69">
          <cell r="D69" t="str">
            <v>33-71252990-9 - 202302</v>
          </cell>
          <cell r="E69" t="str">
            <v>ü</v>
          </cell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G1"/>
          <cell r="H1"/>
        </row>
        <row r="2">
          <cell r="G2" t="str">
            <v>Mail</v>
          </cell>
          <cell r="H2" t="str">
            <v>Mail2</v>
          </cell>
          <cell r="I2" t="str">
            <v xml:space="preserve"> </v>
          </cell>
        </row>
        <row r="3">
          <cell r="G3"/>
          <cell r="H3"/>
          <cell r="I3">
            <v>1</v>
          </cell>
        </row>
        <row r="4">
          <cell r="G4"/>
          <cell r="H4"/>
          <cell r="I4">
            <v>1</v>
          </cell>
        </row>
        <row r="5">
          <cell r="G5"/>
          <cell r="H5"/>
          <cell r="I5">
            <v>1</v>
          </cell>
        </row>
        <row r="6">
          <cell r="G6"/>
          <cell r="H6"/>
          <cell r="I6">
            <v>1</v>
          </cell>
        </row>
        <row r="7">
          <cell r="G7"/>
          <cell r="H7"/>
          <cell r="I7">
            <v>1</v>
          </cell>
        </row>
        <row r="8">
          <cell r="G8"/>
          <cell r="H8"/>
          <cell r="I8">
            <v>1</v>
          </cell>
        </row>
        <row r="9">
          <cell r="G9"/>
          <cell r="H9"/>
          <cell r="I9">
            <v>1</v>
          </cell>
        </row>
        <row r="10">
          <cell r="G10"/>
          <cell r="H10"/>
          <cell r="I10">
            <v>2</v>
          </cell>
        </row>
        <row r="11">
          <cell r="G11"/>
          <cell r="H11"/>
          <cell r="I11"/>
        </row>
        <row r="12">
          <cell r="G12"/>
          <cell r="H12"/>
          <cell r="I12">
            <v>1</v>
          </cell>
        </row>
        <row r="13">
          <cell r="G13"/>
          <cell r="H13"/>
          <cell r="I13">
            <v>1</v>
          </cell>
        </row>
        <row r="14">
          <cell r="G14"/>
          <cell r="H14"/>
          <cell r="I14">
            <v>1</v>
          </cell>
        </row>
        <row r="15">
          <cell r="G15"/>
          <cell r="H15"/>
          <cell r="I15">
            <v>1</v>
          </cell>
        </row>
        <row r="16">
          <cell r="G16"/>
          <cell r="H16"/>
          <cell r="I16">
            <v>2</v>
          </cell>
        </row>
        <row r="17">
          <cell r="G17"/>
          <cell r="H17"/>
          <cell r="I17">
            <v>1</v>
          </cell>
        </row>
        <row r="18">
          <cell r="G18"/>
          <cell r="H18"/>
        </row>
        <row r="19">
          <cell r="G19" t="str">
            <v>juanlaudin@gmail.com</v>
          </cell>
          <cell r="H19"/>
          <cell r="I19">
            <v>1</v>
          </cell>
        </row>
        <row r="20">
          <cell r="G20" t="str">
            <v>castrooliverac@gmail.com</v>
          </cell>
          <cell r="H20"/>
          <cell r="I20">
            <v>1</v>
          </cell>
        </row>
        <row r="21">
          <cell r="G21"/>
          <cell r="H21"/>
          <cell r="I21">
            <v>1</v>
          </cell>
        </row>
        <row r="22">
          <cell r="G22"/>
          <cell r="H22"/>
          <cell r="I22">
            <v>1</v>
          </cell>
        </row>
        <row r="23">
          <cell r="G23" t="str">
            <v>contabilidad@laboratoriocebac.com.ar</v>
          </cell>
          <cell r="H23"/>
          <cell r="I23">
            <v>1</v>
          </cell>
        </row>
        <row r="24">
          <cell r="G24" t="str">
            <v>condominiohermanoslarzabal@gmail.com</v>
          </cell>
          <cell r="H24"/>
          <cell r="I24">
            <v>1</v>
          </cell>
        </row>
        <row r="25">
          <cell r="G25" t="str">
            <v>luliscotto@hotmail.com</v>
          </cell>
          <cell r="H25"/>
          <cell r="I25">
            <v>1</v>
          </cell>
        </row>
        <row r="26">
          <cell r="G26" t="str">
            <v>luliscotto@hotmail.com</v>
          </cell>
          <cell r="H26"/>
          <cell r="I26">
            <v>1</v>
          </cell>
        </row>
        <row r="27">
          <cell r="G27"/>
          <cell r="H27"/>
          <cell r="I27">
            <v>1</v>
          </cell>
        </row>
        <row r="28">
          <cell r="G28"/>
          <cell r="H28"/>
          <cell r="I28">
            <v>1</v>
          </cell>
        </row>
        <row r="29">
          <cell r="G29" t="str">
            <v>luiscrivello@hotmail.com</v>
          </cell>
          <cell r="H29"/>
          <cell r="I29">
            <v>1</v>
          </cell>
        </row>
        <row r="30">
          <cell r="G30" t="str">
            <v>compras@boratti.com.ar</v>
          </cell>
          <cell r="H30"/>
          <cell r="I30">
            <v>2</v>
          </cell>
        </row>
        <row r="31">
          <cell r="G31"/>
          <cell r="H31"/>
          <cell r="I31">
            <v>1</v>
          </cell>
        </row>
        <row r="32">
          <cell r="G32"/>
          <cell r="H32"/>
          <cell r="I32">
            <v>1</v>
          </cell>
        </row>
        <row r="33">
          <cell r="G33"/>
          <cell r="H33"/>
          <cell r="I33">
            <v>1</v>
          </cell>
        </row>
        <row r="34">
          <cell r="G34"/>
          <cell r="H34"/>
        </row>
        <row r="35">
          <cell r="G35" t="str">
            <v>marceloszy@gmail.com</v>
          </cell>
          <cell r="H35"/>
          <cell r="I35">
            <v>1</v>
          </cell>
        </row>
        <row r="36">
          <cell r="G36"/>
          <cell r="H36"/>
          <cell r="I36">
            <v>2</v>
          </cell>
        </row>
        <row r="37">
          <cell r="G37"/>
          <cell r="H37"/>
          <cell r="I37">
            <v>1</v>
          </cell>
        </row>
        <row r="38">
          <cell r="G38" t="str">
            <v>rubenenriquez26@hotmail.com</v>
          </cell>
          <cell r="H38"/>
          <cell r="I38">
            <v>1</v>
          </cell>
        </row>
        <row r="39">
          <cell r="G39"/>
          <cell r="H39"/>
          <cell r="I39">
            <v>1</v>
          </cell>
        </row>
        <row r="40">
          <cell r="G40" t="str">
            <v>supermercado@faxsrl.com.ar</v>
          </cell>
          <cell r="H40"/>
          <cell r="I40">
            <v>1</v>
          </cell>
        </row>
        <row r="41">
          <cell r="G41"/>
          <cell r="H41"/>
          <cell r="I41">
            <v>2</v>
          </cell>
        </row>
        <row r="42">
          <cell r="G42" t="str">
            <v>chabucaf@gmail.com</v>
          </cell>
          <cell r="H42"/>
          <cell r="I42">
            <v>1</v>
          </cell>
        </row>
        <row r="43">
          <cell r="G43"/>
          <cell r="H43"/>
          <cell r="I43">
            <v>1</v>
          </cell>
        </row>
        <row r="44">
          <cell r="G44"/>
          <cell r="H44"/>
          <cell r="I44">
            <v>1</v>
          </cell>
        </row>
        <row r="45">
          <cell r="G45"/>
          <cell r="H45"/>
          <cell r="I45">
            <v>1</v>
          </cell>
        </row>
        <row r="46">
          <cell r="G46"/>
          <cell r="H46"/>
          <cell r="I46">
            <v>1</v>
          </cell>
        </row>
        <row r="47">
          <cell r="G47"/>
          <cell r="H47"/>
          <cell r="I47">
            <v>1</v>
          </cell>
        </row>
        <row r="48">
          <cell r="G48" t="str">
            <v>consultoriossanmartin@outlook.com</v>
          </cell>
          <cell r="H48"/>
          <cell r="I48">
            <v>1</v>
          </cell>
        </row>
        <row r="49">
          <cell r="G49"/>
          <cell r="H49"/>
          <cell r="I49">
            <v>1</v>
          </cell>
        </row>
        <row r="50">
          <cell r="G50"/>
          <cell r="H50"/>
          <cell r="I50">
            <v>2</v>
          </cell>
        </row>
        <row r="51">
          <cell r="G51" t="str">
            <v>federico.a@elvascosa.com.ar</v>
          </cell>
          <cell r="H51"/>
          <cell r="I51">
            <v>3</v>
          </cell>
        </row>
        <row r="52">
          <cell r="G52"/>
          <cell r="H52"/>
          <cell r="I52">
            <v>1</v>
          </cell>
        </row>
        <row r="53">
          <cell r="G53" t="str">
            <v>gesal.adm2018@gmail.com</v>
          </cell>
          <cell r="H53"/>
          <cell r="I53">
            <v>2</v>
          </cell>
        </row>
        <row r="54">
          <cell r="G54"/>
          <cell r="H54"/>
          <cell r="I54">
            <v>1</v>
          </cell>
        </row>
        <row r="55">
          <cell r="G55"/>
          <cell r="H55"/>
          <cell r="I55">
            <v>3</v>
          </cell>
        </row>
        <row r="56">
          <cell r="G56"/>
          <cell r="H56"/>
          <cell r="I56">
            <v>1</v>
          </cell>
        </row>
        <row r="57">
          <cell r="G57"/>
          <cell r="H57"/>
          <cell r="I57"/>
        </row>
        <row r="58">
          <cell r="G58"/>
          <cell r="H58"/>
          <cell r="I58">
            <v>1</v>
          </cell>
        </row>
        <row r="59">
          <cell r="G59"/>
          <cell r="H59"/>
          <cell r="I59">
            <v>1</v>
          </cell>
        </row>
        <row r="60">
          <cell r="G60" t="str">
            <v>federico.a@elvascosa.com.ar</v>
          </cell>
          <cell r="H60"/>
          <cell r="I60">
            <v>4</v>
          </cell>
        </row>
        <row r="61">
          <cell r="G61"/>
          <cell r="H61"/>
          <cell r="I61">
            <v>2</v>
          </cell>
        </row>
        <row r="62">
          <cell r="G62"/>
          <cell r="H62"/>
          <cell r="I62">
            <v>1</v>
          </cell>
        </row>
        <row r="63">
          <cell r="G63"/>
          <cell r="H63"/>
          <cell r="I63">
            <v>1</v>
          </cell>
        </row>
        <row r="64">
          <cell r="G64"/>
          <cell r="H64"/>
          <cell r="I64">
            <v>3</v>
          </cell>
        </row>
        <row r="65">
          <cell r="G65" t="str">
            <v>federico.a@elvascosa.com.ar</v>
          </cell>
          <cell r="H65"/>
          <cell r="I65">
            <v>5</v>
          </cell>
        </row>
        <row r="66">
          <cell r="G66"/>
          <cell r="H66"/>
          <cell r="I66">
            <v>1</v>
          </cell>
        </row>
        <row r="67">
          <cell r="G67"/>
          <cell r="H67"/>
          <cell r="I67">
            <v>2</v>
          </cell>
        </row>
        <row r="68">
          <cell r="G68"/>
          <cell r="H68"/>
          <cell r="I68">
            <v>1</v>
          </cell>
        </row>
        <row r="69">
          <cell r="G69"/>
          <cell r="H69"/>
          <cell r="I69">
            <v>1</v>
          </cell>
        </row>
        <row r="70">
          <cell r="G70"/>
          <cell r="H70"/>
          <cell r="I70">
            <v>1</v>
          </cell>
        </row>
        <row r="71">
          <cell r="G71"/>
          <cell r="H71"/>
          <cell r="I71"/>
        </row>
        <row r="72">
          <cell r="G72"/>
          <cell r="H72"/>
          <cell r="I72">
            <v>1</v>
          </cell>
        </row>
        <row r="73">
          <cell r="G73"/>
          <cell r="H73"/>
        </row>
        <row r="74">
          <cell r="G74"/>
          <cell r="H74"/>
          <cell r="I74"/>
        </row>
        <row r="75">
          <cell r="G75"/>
          <cell r="H75"/>
          <cell r="I75">
            <v>1</v>
          </cell>
        </row>
        <row r="76">
          <cell r="G76"/>
          <cell r="H76"/>
          <cell r="I76">
            <v>1</v>
          </cell>
        </row>
        <row r="77">
          <cell r="G77"/>
          <cell r="H77"/>
          <cell r="I77"/>
        </row>
        <row r="78">
          <cell r="G78"/>
          <cell r="H78"/>
          <cell r="I78"/>
        </row>
        <row r="79">
          <cell r="G79"/>
          <cell r="H79"/>
          <cell r="I79">
            <v>2</v>
          </cell>
        </row>
        <row r="80">
          <cell r="G80"/>
          <cell r="H80"/>
          <cell r="I80">
            <v>1</v>
          </cell>
        </row>
        <row r="81">
          <cell r="G81" t="str">
            <v>maarupensa@hotmail.com</v>
          </cell>
          <cell r="H81"/>
          <cell r="I81">
            <v>1</v>
          </cell>
        </row>
        <row r="82">
          <cell r="G82"/>
          <cell r="H82"/>
          <cell r="I82">
            <v>1</v>
          </cell>
        </row>
        <row r="83">
          <cell r="G83"/>
          <cell r="H83"/>
          <cell r="I83">
            <v>1</v>
          </cell>
        </row>
        <row r="84">
          <cell r="G84"/>
          <cell r="H84"/>
          <cell r="I84">
            <v>1</v>
          </cell>
        </row>
        <row r="85">
          <cell r="G85"/>
          <cell r="H85"/>
          <cell r="I85">
            <v>1</v>
          </cell>
        </row>
        <row r="86">
          <cell r="G86"/>
          <cell r="H86"/>
          <cell r="I86">
            <v>1</v>
          </cell>
        </row>
        <row r="87">
          <cell r="G87" t="str">
            <v>maarupensa@hotmail.com</v>
          </cell>
          <cell r="H87" t="str">
            <v>lucianoanibalpensa@gmail.com</v>
          </cell>
          <cell r="I87">
            <v>2</v>
          </cell>
        </row>
        <row r="88">
          <cell r="G88"/>
          <cell r="H88"/>
          <cell r="I88">
            <v>1</v>
          </cell>
        </row>
        <row r="89">
          <cell r="G89" t="str">
            <v>ejpere@yahoo.com.ar</v>
          </cell>
          <cell r="H89"/>
          <cell r="I89">
            <v>1</v>
          </cell>
        </row>
        <row r="90">
          <cell r="G90" t="str">
            <v>jorgefpianesi@hotmail.com</v>
          </cell>
          <cell r="H90"/>
          <cell r="I90">
            <v>1</v>
          </cell>
        </row>
        <row r="91">
          <cell r="G91"/>
          <cell r="H91"/>
          <cell r="I91">
            <v>1</v>
          </cell>
        </row>
        <row r="92">
          <cell r="G92"/>
          <cell r="H92"/>
          <cell r="I92">
            <v>2</v>
          </cell>
        </row>
        <row r="93">
          <cell r="G93"/>
          <cell r="H93"/>
          <cell r="I93">
            <v>4</v>
          </cell>
        </row>
        <row r="94">
          <cell r="G94" t="str">
            <v>administracion@consalud.com.ar</v>
          </cell>
          <cell r="H94"/>
          <cell r="I94">
            <v>1</v>
          </cell>
        </row>
        <row r="95">
          <cell r="G95"/>
          <cell r="H95"/>
          <cell r="I95">
            <v>1</v>
          </cell>
        </row>
        <row r="96">
          <cell r="G96"/>
          <cell r="H96"/>
          <cell r="I96">
            <v>1</v>
          </cell>
        </row>
        <row r="97">
          <cell r="G97"/>
          <cell r="H97"/>
          <cell r="I97">
            <v>1</v>
          </cell>
        </row>
        <row r="98">
          <cell r="G98"/>
          <cell r="H98"/>
          <cell r="I98">
            <v>1</v>
          </cell>
        </row>
        <row r="99">
          <cell r="G99"/>
          <cell r="H99"/>
          <cell r="I99">
            <v>1</v>
          </cell>
        </row>
        <row r="100">
          <cell r="G100"/>
          <cell r="H100"/>
          <cell r="I100">
            <v>1</v>
          </cell>
        </row>
        <row r="101">
          <cell r="G101"/>
          <cell r="H101"/>
          <cell r="I101">
            <v>2</v>
          </cell>
        </row>
        <row r="102">
          <cell r="G102"/>
          <cell r="H102"/>
          <cell r="I102">
            <v>2</v>
          </cell>
        </row>
        <row r="103">
          <cell r="G103" t="str">
            <v>juanlaudin@gmail.com</v>
          </cell>
          <cell r="H103"/>
        </row>
        <row r="104">
          <cell r="G104"/>
          <cell r="H104"/>
        </row>
        <row r="105">
          <cell r="G105" t="str">
            <v>juanlaudin@gmail.com</v>
          </cell>
          <cell r="H105"/>
          <cell r="I105"/>
        </row>
        <row r="106">
          <cell r="G106"/>
          <cell r="H106"/>
          <cell r="I106">
            <v>1</v>
          </cell>
        </row>
        <row r="107">
          <cell r="G107"/>
          <cell r="H107"/>
          <cell r="I107">
            <v>1</v>
          </cell>
        </row>
        <row r="108">
          <cell r="G108"/>
          <cell r="H108"/>
          <cell r="I108">
            <v>1</v>
          </cell>
        </row>
        <row r="109">
          <cell r="G109"/>
          <cell r="H109"/>
          <cell r="I109">
            <v>2</v>
          </cell>
        </row>
        <row r="110">
          <cell r="G110"/>
          <cell r="H110"/>
          <cell r="I110">
            <v>1</v>
          </cell>
        </row>
        <row r="111">
          <cell r="G111"/>
          <cell r="H111"/>
          <cell r="I111">
            <v>2</v>
          </cell>
        </row>
        <row r="112">
          <cell r="G112" t="str">
            <v>jcamarilla@hotmail.com</v>
          </cell>
          <cell r="H112" t="str">
            <v>molinosfabiola@gmail.com</v>
          </cell>
          <cell r="I112">
            <v>1</v>
          </cell>
        </row>
        <row r="113">
          <cell r="G113"/>
          <cell r="H113"/>
          <cell r="I113">
            <v>1</v>
          </cell>
        </row>
        <row r="114">
          <cell r="G114" t="str">
            <v>carlosandresferreyra17@gmail.com</v>
          </cell>
          <cell r="H114"/>
          <cell r="I114">
            <v>3</v>
          </cell>
        </row>
        <row r="115">
          <cell r="G115"/>
          <cell r="H115"/>
          <cell r="I115">
            <v>1</v>
          </cell>
        </row>
        <row r="116">
          <cell r="G116"/>
          <cell r="H116"/>
          <cell r="I116">
            <v>1</v>
          </cell>
        </row>
        <row r="117">
          <cell r="G117" t="str">
            <v>diegoau911@hotmail.com</v>
          </cell>
          <cell r="H117"/>
          <cell r="I117">
            <v>1</v>
          </cell>
        </row>
        <row r="118">
          <cell r="G118"/>
          <cell r="H118"/>
          <cell r="I118">
            <v>1</v>
          </cell>
        </row>
        <row r="119">
          <cell r="G119"/>
          <cell r="H119"/>
          <cell r="I119">
            <v>1</v>
          </cell>
        </row>
        <row r="120">
          <cell r="G120" t="str">
            <v>male_432@hotmail.com</v>
          </cell>
          <cell r="H120"/>
          <cell r="I120">
            <v>1</v>
          </cell>
        </row>
        <row r="121">
          <cell r="G121"/>
          <cell r="H121"/>
          <cell r="I121">
            <v>1</v>
          </cell>
        </row>
        <row r="122">
          <cell r="G122" t="str">
            <v>varenizaleo@gmail.com</v>
          </cell>
          <cell r="H122"/>
          <cell r="I122">
            <v>1</v>
          </cell>
        </row>
        <row r="123">
          <cell r="G123"/>
          <cell r="H123"/>
        </row>
        <row r="124">
          <cell r="G124"/>
          <cell r="H124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9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9.140625" hidden="1" customWidth="1"/>
    <col min="6" max="6" width="18.140625" bestFit="1" customWidth="1"/>
    <col min="8" max="8" width="11.85546875" bestFit="1" customWidth="1"/>
    <col min="9" max="9" width="11.85546875" customWidth="1"/>
    <col min="10" max="10" width="11.85546875" bestFit="1" customWidth="1"/>
    <col min="11" max="11" width="11.42578125" customWidth="1"/>
    <col min="12" max="13" width="16.5703125" customWidth="1"/>
    <col min="14" max="14" width="18.85546875" bestFit="1" customWidth="1"/>
    <col min="15" max="15" width="11.85546875" hidden="1" customWidth="1"/>
    <col min="16" max="19" width="9.140625" hidden="1" customWidth="1"/>
  </cols>
  <sheetData>
    <row r="1" spans="1:21" x14ac:dyDescent="0.25">
      <c r="A1" s="5" t="s">
        <v>102</v>
      </c>
      <c r="B1" s="5" t="s">
        <v>101</v>
      </c>
      <c r="C1" s="5" t="s">
        <v>100</v>
      </c>
      <c r="D1" s="5" t="s">
        <v>99</v>
      </c>
      <c r="E1" s="5" t="s">
        <v>115</v>
      </c>
      <c r="F1" s="5" t="s">
        <v>94</v>
      </c>
      <c r="G1" s="5" t="s">
        <v>92</v>
      </c>
      <c r="H1" s="5" t="s">
        <v>91</v>
      </c>
      <c r="I1" s="5" t="s">
        <v>129</v>
      </c>
      <c r="J1" s="5" t="s">
        <v>93</v>
      </c>
      <c r="K1" s="5" t="s">
        <v>98</v>
      </c>
      <c r="L1" s="5" t="s">
        <v>97</v>
      </c>
      <c r="M1" s="5" t="s">
        <v>96</v>
      </c>
      <c r="N1" s="5" t="s">
        <v>95</v>
      </c>
      <c r="O1" s="5" t="s">
        <v>109</v>
      </c>
      <c r="P1" s="5" t="s">
        <v>110</v>
      </c>
      <c r="Q1" s="5" t="s">
        <v>111</v>
      </c>
      <c r="R1" s="5" t="s">
        <v>112</v>
      </c>
      <c r="S1" s="5" t="s">
        <v>113</v>
      </c>
      <c r="T1" s="5" t="s">
        <v>90</v>
      </c>
      <c r="U1" s="5" t="s">
        <v>89</v>
      </c>
    </row>
    <row r="2" spans="1:21" x14ac:dyDescent="0.25">
      <c r="A2" s="1" t="str">
        <f t="shared" ref="A2:A33" si="0">RIGHT(D2,1)</f>
        <v>0</v>
      </c>
      <c r="B2" t="s">
        <v>88</v>
      </c>
      <c r="C2">
        <v>20168291680</v>
      </c>
      <c r="D2" t="str">
        <f>TEXT(C2,"00-00000000-0")</f>
        <v>20-16829168-0</v>
      </c>
      <c r="F2" s="4">
        <v>44958</v>
      </c>
      <c r="H2" s="2" t="str">
        <f>IFERROR(INDEX([1]Control!$D:$D,MATCH(D2&amp;" - "&amp;U2,[1]Control!$E:$E,0)),"")</f>
        <v/>
      </c>
      <c r="I2" s="2"/>
      <c r="J2" s="3">
        <f t="shared" ref="J2:J33" si="1">EOMONTH(F2,0)</f>
        <v>44985</v>
      </c>
      <c r="K2" s="3" t="str">
        <f>TEXT(DAY(F2),"00")&amp;"/"&amp;TEXT(MONTH(F2),"00")&amp;"/"&amp;YEAR(F2)</f>
        <v>01/02/2023</v>
      </c>
      <c r="L2" s="3" t="str">
        <f>TEXT(DAY(J2),"00")&amp;"/"&amp;TEXT(MONTH(J2),"00")&amp;"/"&amp;YEAR(J2)</f>
        <v>28/02/2023</v>
      </c>
      <c r="M2" s="3" t="str">
        <f>CONCATENATE(A2," - ","MCE - ",U2," - ",SUBSTITUTE(D2,"-","")," - ",B2)</f>
        <v>0 - MCE - 202302 - 20168291680 - CRIVELLO LUIS</v>
      </c>
      <c r="N2" s="3" t="str">
        <f>CONCATENATE(A2," - ","MCR - ",U2," - ",SUBSTITUTE(D2,"-","")," - ",B2)</f>
        <v>0 - MCR - 202302 - 20168291680 - CRIVELLO LUIS</v>
      </c>
      <c r="O2" s="1" t="str">
        <f t="shared" ref="O2:O33" si="2">TEXT(R2+S2/96400,"hh:mm:ss")</f>
        <v>00:00:03</v>
      </c>
      <c r="P2" s="1" t="e">
        <f>VLOOKUP(C2,[2]Hoja1!$G:$I,3,0)</f>
        <v>#N/A</v>
      </c>
      <c r="Q2" s="6" t="e">
        <f t="shared" ref="Q2:Q33" si="3">IF(EXACT(P2,E2),"ü","x")</f>
        <v>#N/A</v>
      </c>
      <c r="R2" s="7" t="s">
        <v>114</v>
      </c>
      <c r="S2">
        <v>2</v>
      </c>
      <c r="T2" s="1">
        <f t="shared" ref="T2:T33" si="4">ROW(A2)</f>
        <v>2</v>
      </c>
      <c r="U2" s="3" t="str">
        <f>YEAR(F2)&amp;TEXT(MONTH(F2),"00")</f>
        <v>202302</v>
      </c>
    </row>
    <row r="3" spans="1:21" x14ac:dyDescent="0.25">
      <c r="A3" s="1" t="str">
        <f t="shared" si="0"/>
        <v>0</v>
      </c>
      <c r="B3" t="s">
        <v>85</v>
      </c>
      <c r="C3">
        <v>20315731330</v>
      </c>
      <c r="D3" t="str">
        <f>TEXT(C3,"00-00000000-0")</f>
        <v>20-31573133-0</v>
      </c>
      <c r="F3" s="4">
        <v>44958</v>
      </c>
      <c r="H3" s="2" t="str">
        <f>IFERROR(INDEX([1]Control!$D:$D,MATCH(D3&amp;" - "&amp;U3,[1]Control!$E:$E,0)),"")</f>
        <v/>
      </c>
      <c r="I3" s="2"/>
      <c r="J3" s="3">
        <f t="shared" ref="J3:J66" si="5">EOMONTH(F3,0)</f>
        <v>44985</v>
      </c>
      <c r="K3" s="3" t="str">
        <f t="shared" ref="K3:K66" si="6">TEXT(DAY(F3),"00")&amp;"/"&amp;TEXT(MONTH(F3),"00")&amp;"/"&amp;YEAR(F3)</f>
        <v>01/02/2023</v>
      </c>
      <c r="L3" s="3" t="str">
        <f t="shared" ref="L3:L66" si="7">TEXT(DAY(J3),"00")&amp;"/"&amp;TEXT(MONTH(J3),"00")&amp;"/"&amp;YEAR(J3)</f>
        <v>28/02/2023</v>
      </c>
      <c r="M3" s="3" t="str">
        <f t="shared" ref="M3:M66" si="8">CONCATENATE(A3," - ","MCE - ",U3," - ",SUBSTITUTE(D3,"-","")," - ",B3)</f>
        <v>0 - MCE - 202302 - 20315731330 - VARENIZA ANGEL</v>
      </c>
      <c r="N3" s="3" t="str">
        <f t="shared" ref="N3:N66" si="9">CONCATENATE(A3," - ","MCR - ",U3," - ",SUBSTITUTE(D3,"-","")," - ",B3)</f>
        <v>0 - MCR - 202302 - 20315731330 - VARENIZA ANGEL</v>
      </c>
      <c r="O3" s="1" t="str">
        <f t="shared" ref="O3:O66" si="10">TEXT(R3+S3/96400,"hh:mm:ss")</f>
        <v>00:00:03</v>
      </c>
      <c r="P3" s="1" t="e">
        <f>VLOOKUP(C3,[2]Hoja1!$G:$I,3,0)</f>
        <v>#N/A</v>
      </c>
      <c r="Q3" s="6" t="e">
        <f t="shared" ref="Q3:Q66" si="11">IF(EXACT(P3,E3),"ü","x")</f>
        <v>#N/A</v>
      </c>
      <c r="R3" s="7" t="s">
        <v>114</v>
      </c>
      <c r="S3">
        <v>2</v>
      </c>
      <c r="T3" s="1">
        <f t="shared" ref="T3:T66" si="12">ROW(A3)</f>
        <v>3</v>
      </c>
      <c r="U3" s="3" t="str">
        <f t="shared" ref="U3:U66" si="13">YEAR(F3)&amp;TEXT(MONTH(F3),"00")</f>
        <v>202302</v>
      </c>
    </row>
    <row r="4" spans="1:21" x14ac:dyDescent="0.25">
      <c r="A4" s="1" t="str">
        <f t="shared" si="0"/>
        <v>0</v>
      </c>
      <c r="B4" t="s">
        <v>84</v>
      </c>
      <c r="C4">
        <v>27067089680</v>
      </c>
      <c r="D4" t="str">
        <f>TEXT(C4,"00-00000000-0")</f>
        <v>27-06708968-0</v>
      </c>
      <c r="F4" s="4">
        <v>44958</v>
      </c>
      <c r="H4" s="2" t="str">
        <f>IFERROR(INDEX([1]Control!$D:$D,MATCH(D4&amp;" - "&amp;U4,[1]Control!$E:$E,0)),"")</f>
        <v/>
      </c>
      <c r="I4" s="2"/>
      <c r="J4" s="3">
        <f t="shared" si="5"/>
        <v>44985</v>
      </c>
      <c r="K4" s="3" t="str">
        <f t="shared" si="6"/>
        <v>01/02/2023</v>
      </c>
      <c r="L4" s="3" t="str">
        <f t="shared" si="7"/>
        <v>28/02/2023</v>
      </c>
      <c r="M4" s="3" t="str">
        <f t="shared" si="8"/>
        <v>0 - MCE - 202302 - 27067089680 - SESMERO DORA TERESITA</v>
      </c>
      <c r="N4" s="3" t="str">
        <f t="shared" si="9"/>
        <v>0 - MCR - 202302 - 27067089680 - SESMERO DORA TERESITA</v>
      </c>
      <c r="O4" s="1" t="str">
        <f t="shared" si="10"/>
        <v>00:00:03</v>
      </c>
      <c r="P4" s="1" t="e">
        <f>VLOOKUP(C4,[2]Hoja1!$G:$I,3,0)</f>
        <v>#N/A</v>
      </c>
      <c r="Q4" s="6" t="e">
        <f t="shared" si="11"/>
        <v>#N/A</v>
      </c>
      <c r="R4" s="7" t="s">
        <v>114</v>
      </c>
      <c r="S4">
        <v>2</v>
      </c>
      <c r="T4" s="1">
        <f t="shared" si="12"/>
        <v>4</v>
      </c>
      <c r="U4" s="3" t="str">
        <f t="shared" si="13"/>
        <v>202302</v>
      </c>
    </row>
    <row r="5" spans="1:21" x14ac:dyDescent="0.25">
      <c r="A5" s="1" t="str">
        <f t="shared" si="0"/>
        <v>0</v>
      </c>
      <c r="B5" t="s">
        <v>83</v>
      </c>
      <c r="C5">
        <v>27116976620</v>
      </c>
      <c r="D5" t="str">
        <f>TEXT(C5,"00-00000000-0")</f>
        <v>27-11697662-0</v>
      </c>
      <c r="F5" s="4">
        <v>44958</v>
      </c>
      <c r="H5" s="2" t="str">
        <f>IFERROR(INDEX([1]Control!$D:$D,MATCH(D5&amp;" - "&amp;U5,[1]Control!$E:$E,0)),"")</f>
        <v/>
      </c>
      <c r="I5" s="2"/>
      <c r="J5" s="3">
        <f t="shared" si="5"/>
        <v>44985</v>
      </c>
      <c r="K5" s="3" t="str">
        <f t="shared" si="6"/>
        <v>01/02/2023</v>
      </c>
      <c r="L5" s="3" t="str">
        <f t="shared" si="7"/>
        <v>28/02/2023</v>
      </c>
      <c r="M5" s="3" t="str">
        <f t="shared" si="8"/>
        <v>0 - MCE - 202302 - 27116976620 - URRUTIA MIRIAM</v>
      </c>
      <c r="N5" s="3" t="str">
        <f t="shared" si="9"/>
        <v>0 - MCR - 202302 - 27116976620 - URRUTIA MIRIAM</v>
      </c>
      <c r="O5" s="1" t="str">
        <f t="shared" si="10"/>
        <v>00:00:03</v>
      </c>
      <c r="P5" s="1" t="e">
        <f>VLOOKUP(C5,[2]Hoja1!$G:$I,3,0)</f>
        <v>#N/A</v>
      </c>
      <c r="Q5" s="6" t="e">
        <f t="shared" si="11"/>
        <v>#N/A</v>
      </c>
      <c r="R5" s="7" t="s">
        <v>114</v>
      </c>
      <c r="S5">
        <v>2</v>
      </c>
      <c r="T5" s="1">
        <f t="shared" si="12"/>
        <v>5</v>
      </c>
      <c r="U5" s="3" t="str">
        <f t="shared" si="13"/>
        <v>202302</v>
      </c>
    </row>
    <row r="6" spans="1:21" x14ac:dyDescent="0.25">
      <c r="A6" s="1" t="str">
        <f t="shared" si="0"/>
        <v>0</v>
      </c>
      <c r="B6" t="s">
        <v>87</v>
      </c>
      <c r="C6">
        <v>20133762761</v>
      </c>
      <c r="D6" t="s">
        <v>86</v>
      </c>
      <c r="F6" s="4">
        <v>44958</v>
      </c>
      <c r="H6" s="2" t="str">
        <f>IFERROR(INDEX([1]Control!$D:$D,MATCH(D6&amp;" - "&amp;U6,[1]Control!$E:$E,0)),"")</f>
        <v/>
      </c>
      <c r="I6" s="2"/>
      <c r="J6" s="3">
        <f t="shared" si="5"/>
        <v>44985</v>
      </c>
      <c r="K6" s="3" t="str">
        <f t="shared" si="6"/>
        <v>01/02/2023</v>
      </c>
      <c r="L6" s="3" t="str">
        <f t="shared" si="7"/>
        <v>28/02/2023</v>
      </c>
      <c r="M6" s="3" t="str">
        <f t="shared" si="8"/>
        <v>0 - MCE - 202302 - 30657146850 - MEDINT SRL</v>
      </c>
      <c r="N6" s="3" t="str">
        <f t="shared" si="9"/>
        <v>0 - MCR - 202302 - 30657146850 - MEDINT SRL</v>
      </c>
      <c r="O6" s="1" t="str">
        <f t="shared" si="10"/>
        <v>00:00:03</v>
      </c>
      <c r="P6" s="1" t="e">
        <f>VLOOKUP(C6,[2]Hoja1!$G:$I,3,0)</f>
        <v>#N/A</v>
      </c>
      <c r="Q6" s="6" t="e">
        <f t="shared" si="11"/>
        <v>#N/A</v>
      </c>
      <c r="R6" s="7" t="s">
        <v>114</v>
      </c>
      <c r="S6">
        <v>2</v>
      </c>
      <c r="T6" s="1">
        <f t="shared" si="12"/>
        <v>6</v>
      </c>
      <c r="U6" s="3" t="str">
        <f t="shared" si="13"/>
        <v>202302</v>
      </c>
    </row>
    <row r="7" spans="1:21" x14ac:dyDescent="0.25">
      <c r="A7" s="1" t="str">
        <f t="shared" si="0"/>
        <v>1</v>
      </c>
      <c r="B7" t="s">
        <v>79</v>
      </c>
      <c r="C7">
        <v>20133762761</v>
      </c>
      <c r="D7" t="s">
        <v>78</v>
      </c>
      <c r="F7" s="4">
        <v>44958</v>
      </c>
      <c r="H7" s="2" t="str">
        <f>IFERROR(INDEX([1]Control!$D:$D,MATCH(D7&amp;" - "&amp;U7,[1]Control!$E:$E,0)),"")</f>
        <v/>
      </c>
      <c r="I7" s="2"/>
      <c r="J7" s="3">
        <f t="shared" si="5"/>
        <v>44985</v>
      </c>
      <c r="K7" s="3" t="str">
        <f t="shared" si="6"/>
        <v>01/02/2023</v>
      </c>
      <c r="L7" s="3" t="str">
        <f t="shared" si="7"/>
        <v>28/02/2023</v>
      </c>
      <c r="M7" s="3" t="str">
        <f t="shared" si="8"/>
        <v>1 - MCE - 202302 - 20133762761 - FERREYRA CARLOS ALFREDO</v>
      </c>
      <c r="N7" s="3" t="str">
        <f t="shared" si="9"/>
        <v>1 - MCR - 202302 - 20133762761 - FERREYRA CARLOS ALFREDO</v>
      </c>
      <c r="O7" s="1" t="str">
        <f t="shared" si="10"/>
        <v>00:00:03</v>
      </c>
      <c r="P7" s="1" t="e">
        <f>VLOOKUP(C7,[2]Hoja1!$G:$I,3,0)</f>
        <v>#N/A</v>
      </c>
      <c r="Q7" s="6" t="e">
        <f t="shared" si="11"/>
        <v>#N/A</v>
      </c>
      <c r="R7" s="7" t="s">
        <v>114</v>
      </c>
      <c r="S7">
        <v>2</v>
      </c>
      <c r="T7" s="1">
        <f t="shared" si="12"/>
        <v>7</v>
      </c>
      <c r="U7" s="3" t="str">
        <f t="shared" si="13"/>
        <v>202302</v>
      </c>
    </row>
    <row r="8" spans="1:21" x14ac:dyDescent="0.25">
      <c r="A8" s="1" t="str">
        <f t="shared" si="0"/>
        <v>1</v>
      </c>
      <c r="B8" t="s">
        <v>74</v>
      </c>
      <c r="C8">
        <v>20149462601</v>
      </c>
      <c r="D8" t="s">
        <v>73</v>
      </c>
      <c r="F8" s="4">
        <v>44958</v>
      </c>
      <c r="H8" s="2" t="str">
        <f>IFERROR(INDEX([1]Control!$D:$D,MATCH(D8&amp;" - "&amp;U8,[1]Control!$E:$E,0)),"")</f>
        <v/>
      </c>
      <c r="I8" s="2"/>
      <c r="J8" s="3">
        <f t="shared" si="5"/>
        <v>44985</v>
      </c>
      <c r="K8" s="3" t="str">
        <f t="shared" si="6"/>
        <v>01/02/2023</v>
      </c>
      <c r="L8" s="3" t="str">
        <f t="shared" si="7"/>
        <v>28/02/2023</v>
      </c>
      <c r="M8" s="3" t="str">
        <f t="shared" si="8"/>
        <v>1 - MCE - 202302 - 20149462601 - SZYCHOWSKI MARCELO</v>
      </c>
      <c r="N8" s="3" t="str">
        <f t="shared" si="9"/>
        <v>1 - MCR - 202302 - 20149462601 - SZYCHOWSKI MARCELO</v>
      </c>
      <c r="O8" s="1" t="str">
        <f t="shared" si="10"/>
        <v>00:00:03</v>
      </c>
      <c r="P8" s="1" t="e">
        <f>VLOOKUP(C8,[2]Hoja1!$G:$I,3,0)</f>
        <v>#N/A</v>
      </c>
      <c r="Q8" s="6" t="e">
        <f t="shared" si="11"/>
        <v>#N/A</v>
      </c>
      <c r="R8" s="7" t="s">
        <v>114</v>
      </c>
      <c r="S8">
        <v>2</v>
      </c>
      <c r="T8" s="1">
        <f t="shared" si="12"/>
        <v>8</v>
      </c>
      <c r="U8" s="3" t="str">
        <f t="shared" si="13"/>
        <v>202302</v>
      </c>
    </row>
    <row r="9" spans="1:21" x14ac:dyDescent="0.25">
      <c r="A9" s="1" t="str">
        <f t="shared" si="0"/>
        <v>1</v>
      </c>
      <c r="B9" t="s">
        <v>82</v>
      </c>
      <c r="C9">
        <v>20168291281</v>
      </c>
      <c r="D9" t="str">
        <f>TEXT(C9,"00-00000000-0")</f>
        <v>20-16829128-1</v>
      </c>
      <c r="F9" s="4">
        <v>44958</v>
      </c>
      <c r="H9" s="2" t="str">
        <f>IFERROR(INDEX([1]Control!$D:$D,MATCH(D9&amp;" - "&amp;U9,[1]Control!$E:$E,0)),"")</f>
        <v/>
      </c>
      <c r="I9" s="2"/>
      <c r="J9" s="3">
        <f t="shared" si="5"/>
        <v>44985</v>
      </c>
      <c r="K9" s="3" t="str">
        <f t="shared" si="6"/>
        <v>01/02/2023</v>
      </c>
      <c r="L9" s="3" t="str">
        <f t="shared" si="7"/>
        <v>28/02/2023</v>
      </c>
      <c r="M9" s="3" t="str">
        <f t="shared" si="8"/>
        <v>1 - MCE - 202302 - 20168291281 - BUSTOS GUSTAVO</v>
      </c>
      <c r="N9" s="3" t="str">
        <f t="shared" si="9"/>
        <v>1 - MCR - 202302 - 20168291281 - BUSTOS GUSTAVO</v>
      </c>
      <c r="O9" s="1" t="str">
        <f t="shared" si="10"/>
        <v>00:00:03</v>
      </c>
      <c r="P9" s="1" t="e">
        <f>VLOOKUP(C9,[2]Hoja1!$G:$I,3,0)</f>
        <v>#N/A</v>
      </c>
      <c r="Q9" s="6" t="e">
        <f t="shared" si="11"/>
        <v>#N/A</v>
      </c>
      <c r="R9" s="7" t="s">
        <v>114</v>
      </c>
      <c r="S9">
        <v>2</v>
      </c>
      <c r="T9" s="1">
        <f t="shared" si="12"/>
        <v>9</v>
      </c>
      <c r="U9" s="3" t="str">
        <f t="shared" si="13"/>
        <v>202302</v>
      </c>
    </row>
    <row r="10" spans="1:21" x14ac:dyDescent="0.25">
      <c r="A10" s="1" t="str">
        <f t="shared" si="0"/>
        <v>1</v>
      </c>
      <c r="B10" t="s">
        <v>75</v>
      </c>
      <c r="C10">
        <v>20172521771</v>
      </c>
      <c r="D10" t="str">
        <f>TEXT(C10,"00-00000000-0")</f>
        <v>20-17252177-1</v>
      </c>
      <c r="F10" s="4">
        <v>44958</v>
      </c>
      <c r="H10" s="2" t="str">
        <f>IFERROR(INDEX([1]Control!$D:$D,MATCH(D10&amp;" - "&amp;U10,[1]Control!$E:$E,0)),"")</f>
        <v/>
      </c>
      <c r="I10" s="2"/>
      <c r="J10" s="3">
        <f t="shared" si="5"/>
        <v>44985</v>
      </c>
      <c r="K10" s="3" t="str">
        <f t="shared" si="6"/>
        <v>01/02/2023</v>
      </c>
      <c r="L10" s="3" t="str">
        <f t="shared" si="7"/>
        <v>28/02/2023</v>
      </c>
      <c r="M10" s="3" t="str">
        <f t="shared" si="8"/>
        <v>1 - MCE - 202302 - 20172521771 - PEREYRA ESTEBAN</v>
      </c>
      <c r="N10" s="3" t="str">
        <f t="shared" si="9"/>
        <v>1 - MCR - 202302 - 20172521771 - PEREYRA ESTEBAN</v>
      </c>
      <c r="O10" s="1" t="str">
        <f t="shared" si="10"/>
        <v>00:00:03</v>
      </c>
      <c r="P10" s="1" t="e">
        <f>VLOOKUP(C10,[2]Hoja1!$G:$I,3,0)</f>
        <v>#N/A</v>
      </c>
      <c r="Q10" s="6" t="e">
        <f t="shared" si="11"/>
        <v>#N/A</v>
      </c>
      <c r="R10" s="7" t="s">
        <v>114</v>
      </c>
      <c r="S10">
        <v>2</v>
      </c>
      <c r="T10" s="1">
        <f t="shared" si="12"/>
        <v>10</v>
      </c>
      <c r="U10" s="3" t="str">
        <f t="shared" si="13"/>
        <v>202302</v>
      </c>
    </row>
    <row r="11" spans="1:21" x14ac:dyDescent="0.25">
      <c r="A11" s="1" t="str">
        <f t="shared" si="0"/>
        <v>1</v>
      </c>
      <c r="B11" t="s">
        <v>72</v>
      </c>
      <c r="C11">
        <v>27128520851</v>
      </c>
      <c r="D11" t="str">
        <f>TEXT(C11,"00-00000000-0")</f>
        <v>27-12852085-1</v>
      </c>
      <c r="F11" s="4">
        <v>44958</v>
      </c>
      <c r="H11" s="2" t="str">
        <f>IFERROR(INDEX([1]Control!$D:$D,MATCH(D11&amp;" - "&amp;U11,[1]Control!$E:$E,0)),"")</f>
        <v/>
      </c>
      <c r="I11" s="2"/>
      <c r="J11" s="3">
        <f t="shared" si="5"/>
        <v>44985</v>
      </c>
      <c r="K11" s="3" t="str">
        <f t="shared" si="6"/>
        <v>01/02/2023</v>
      </c>
      <c r="L11" s="3" t="str">
        <f t="shared" si="7"/>
        <v>28/02/2023</v>
      </c>
      <c r="M11" s="3" t="str">
        <f t="shared" si="8"/>
        <v>1 - MCE - 202302 - 27128520851 - MOLAS CARMEN PATRICIA</v>
      </c>
      <c r="N11" s="3" t="str">
        <f t="shared" si="9"/>
        <v>1 - MCR - 202302 - 27128520851 - MOLAS CARMEN PATRICIA</v>
      </c>
      <c r="O11" s="1" t="str">
        <f t="shared" si="10"/>
        <v>00:00:03</v>
      </c>
      <c r="P11" s="1" t="e">
        <f>VLOOKUP(C11,[2]Hoja1!$G:$I,3,0)</f>
        <v>#N/A</v>
      </c>
      <c r="Q11" s="6" t="e">
        <f t="shared" si="11"/>
        <v>#N/A</v>
      </c>
      <c r="R11" s="7" t="s">
        <v>114</v>
      </c>
      <c r="S11">
        <v>2</v>
      </c>
      <c r="T11" s="1">
        <f t="shared" si="12"/>
        <v>11</v>
      </c>
      <c r="U11" s="3" t="str">
        <f t="shared" si="13"/>
        <v>202302</v>
      </c>
    </row>
    <row r="12" spans="1:21" hidden="1" x14ac:dyDescent="0.25">
      <c r="A12" s="1" t="str">
        <f t="shared" si="0"/>
        <v>1</v>
      </c>
      <c r="B12" t="s">
        <v>77</v>
      </c>
      <c r="C12">
        <v>20149466356</v>
      </c>
      <c r="D12" t="s">
        <v>76</v>
      </c>
      <c r="E12" t="s">
        <v>122</v>
      </c>
      <c r="F12" s="4">
        <v>44743</v>
      </c>
      <c r="G12" t="s">
        <v>125</v>
      </c>
      <c r="H12" s="2" t="str">
        <f>IFERROR(INDEX([1]Control!$D:$D,MATCH(D12&amp;" - "&amp;U12,[1]Control!$E:$E,0)),"")</f>
        <v/>
      </c>
      <c r="I12" s="2"/>
      <c r="J12" s="3">
        <f t="shared" si="5"/>
        <v>44773</v>
      </c>
      <c r="K12" s="3" t="str">
        <f t="shared" si="6"/>
        <v>01/07/2022</v>
      </c>
      <c r="L12" s="3" t="str">
        <f t="shared" si="7"/>
        <v>31/07/2022</v>
      </c>
      <c r="M12" s="3" t="str">
        <f t="shared" si="8"/>
        <v>1 - MCE - 202207 - 30710404131 - GESAL SA</v>
      </c>
      <c r="N12" s="3" t="str">
        <f t="shared" si="9"/>
        <v>1 - MCR - 202207 - 30710404131 - GESAL SA</v>
      </c>
      <c r="O12" s="1" t="str">
        <f t="shared" si="10"/>
        <v>00:00:03</v>
      </c>
      <c r="P12" s="1" t="e">
        <f>VLOOKUP(C12,[2]Hoja1!$G:$I,3,0)</f>
        <v>#N/A</v>
      </c>
      <c r="Q12" s="6" t="e">
        <f t="shared" si="11"/>
        <v>#N/A</v>
      </c>
      <c r="R12" s="7" t="s">
        <v>114</v>
      </c>
      <c r="S12">
        <v>2</v>
      </c>
      <c r="T12" s="1">
        <f t="shared" si="12"/>
        <v>12</v>
      </c>
      <c r="U12" s="3" t="str">
        <f t="shared" si="13"/>
        <v>202207</v>
      </c>
    </row>
    <row r="13" spans="1:21" x14ac:dyDescent="0.25">
      <c r="A13" s="1" t="str">
        <f t="shared" si="0"/>
        <v>1</v>
      </c>
      <c r="B13" t="s">
        <v>81</v>
      </c>
      <c r="C13">
        <v>27109797257</v>
      </c>
      <c r="D13" t="s">
        <v>80</v>
      </c>
      <c r="F13" s="4">
        <v>44958</v>
      </c>
      <c r="H13" s="2" t="str">
        <f>IFERROR(INDEX([1]Control!$D:$D,MATCH(D13&amp;" - "&amp;U13,[1]Control!$E:$E,0)),"")</f>
        <v/>
      </c>
      <c r="I13" s="2"/>
      <c r="J13" s="3">
        <f t="shared" si="5"/>
        <v>44985</v>
      </c>
      <c r="K13" s="3" t="str">
        <f t="shared" si="6"/>
        <v>01/02/2023</v>
      </c>
      <c r="L13" s="3" t="str">
        <f t="shared" si="7"/>
        <v>28/02/2023</v>
      </c>
      <c r="M13" s="3" t="str">
        <f t="shared" si="8"/>
        <v>1 - MCE - 202302 - 30717059111 - CONDOMINIO SAN LORENZO</v>
      </c>
      <c r="N13" s="3" t="str">
        <f t="shared" si="9"/>
        <v>1 - MCR - 202302 - 30717059111 - CONDOMINIO SAN LORENZO</v>
      </c>
      <c r="O13" s="1" t="str">
        <f t="shared" si="10"/>
        <v>00:00:03</v>
      </c>
      <c r="P13" s="1" t="e">
        <f>VLOOKUP(C13,[2]Hoja1!$G:$I,3,0)</f>
        <v>#N/A</v>
      </c>
      <c r="Q13" s="6" t="e">
        <f t="shared" si="11"/>
        <v>#N/A</v>
      </c>
      <c r="R13" s="7" t="s">
        <v>114</v>
      </c>
      <c r="S13">
        <v>2</v>
      </c>
      <c r="T13" s="1">
        <f t="shared" si="12"/>
        <v>13</v>
      </c>
      <c r="U13" s="3" t="str">
        <f t="shared" si="13"/>
        <v>202302</v>
      </c>
    </row>
    <row r="14" spans="1:21" x14ac:dyDescent="0.25">
      <c r="A14" s="1" t="str">
        <f t="shared" si="0"/>
        <v>2</v>
      </c>
      <c r="B14" t="s">
        <v>65</v>
      </c>
      <c r="C14">
        <v>20121182832</v>
      </c>
      <c r="D14" t="str">
        <f>TEXT(C14,"00-00000000-0")</f>
        <v>20-12118283-2</v>
      </c>
      <c r="F14" s="4">
        <v>44958</v>
      </c>
      <c r="H14" s="2" t="str">
        <f>IFERROR(INDEX([1]Control!$D:$D,MATCH(D14&amp;" - "&amp;U14,[1]Control!$E:$E,0)),"")</f>
        <v/>
      </c>
      <c r="I14" s="2"/>
      <c r="J14" s="3">
        <f t="shared" si="5"/>
        <v>44985</v>
      </c>
      <c r="K14" s="3" t="str">
        <f t="shared" si="6"/>
        <v>01/02/2023</v>
      </c>
      <c r="L14" s="3" t="str">
        <f t="shared" si="7"/>
        <v>28/02/2023</v>
      </c>
      <c r="M14" s="3" t="str">
        <f t="shared" si="8"/>
        <v>2 - MCE - 202302 - 20121182832 - RIERA HECTOR MANUEL</v>
      </c>
      <c r="N14" s="3" t="str">
        <f t="shared" si="9"/>
        <v>2 - MCR - 202302 - 20121182832 - RIERA HECTOR MANUEL</v>
      </c>
      <c r="O14" s="1" t="str">
        <f t="shared" si="10"/>
        <v>00:00:03</v>
      </c>
      <c r="P14" s="1" t="e">
        <f>VLOOKUP(C14,[2]Hoja1!$G:$I,3,0)</f>
        <v>#N/A</v>
      </c>
      <c r="Q14" s="6" t="e">
        <f t="shared" si="11"/>
        <v>#N/A</v>
      </c>
      <c r="R14" s="7" t="s">
        <v>114</v>
      </c>
      <c r="S14">
        <v>2</v>
      </c>
      <c r="T14" s="1">
        <f t="shared" si="12"/>
        <v>14</v>
      </c>
      <c r="U14" s="3" t="str">
        <f t="shared" si="13"/>
        <v>202302</v>
      </c>
    </row>
    <row r="15" spans="1:21" x14ac:dyDescent="0.25">
      <c r="A15" s="1" t="str">
        <f t="shared" si="0"/>
        <v>2</v>
      </c>
      <c r="B15" t="s">
        <v>66</v>
      </c>
      <c r="C15">
        <v>20147130202</v>
      </c>
      <c r="D15" t="str">
        <f>TEXT(C15,"00-00000000-0")</f>
        <v>20-14713020-2</v>
      </c>
      <c r="F15" s="4">
        <v>44958</v>
      </c>
      <c r="H15" s="2" t="str">
        <f>IFERROR(INDEX([1]Control!$D:$D,MATCH(D15&amp;" - "&amp;U15,[1]Control!$E:$E,0)),"")</f>
        <v/>
      </c>
      <c r="I15" s="2"/>
      <c r="J15" s="3">
        <f t="shared" si="5"/>
        <v>44985</v>
      </c>
      <c r="K15" s="3" t="str">
        <f t="shared" si="6"/>
        <v>01/02/2023</v>
      </c>
      <c r="L15" s="3" t="str">
        <f t="shared" si="7"/>
        <v>28/02/2023</v>
      </c>
      <c r="M15" s="3" t="str">
        <f t="shared" si="8"/>
        <v>2 - MCE - 202302 - 20147130202 - BUSTOS JOSE MARTIN</v>
      </c>
      <c r="N15" s="3" t="str">
        <f t="shared" si="9"/>
        <v>2 - MCR - 202302 - 20147130202 - BUSTOS JOSE MARTIN</v>
      </c>
      <c r="O15" s="1" t="str">
        <f t="shared" si="10"/>
        <v>00:00:03</v>
      </c>
      <c r="P15" s="1" t="e">
        <f>VLOOKUP(C15,[2]Hoja1!$G:$I,3,0)</f>
        <v>#N/A</v>
      </c>
      <c r="Q15" s="6" t="e">
        <f t="shared" si="11"/>
        <v>#N/A</v>
      </c>
      <c r="R15" s="7" t="s">
        <v>114</v>
      </c>
      <c r="S15">
        <v>2</v>
      </c>
      <c r="T15" s="1">
        <f t="shared" si="12"/>
        <v>15</v>
      </c>
      <c r="U15" s="3" t="str">
        <f t="shared" si="13"/>
        <v>202302</v>
      </c>
    </row>
    <row r="16" spans="1:21" x14ac:dyDescent="0.25">
      <c r="A16" s="1" t="str">
        <f t="shared" si="0"/>
        <v>2</v>
      </c>
      <c r="B16" t="s">
        <v>70</v>
      </c>
      <c r="C16">
        <v>20174123072</v>
      </c>
      <c r="D16" t="s">
        <v>69</v>
      </c>
      <c r="F16" s="4">
        <v>44958</v>
      </c>
      <c r="H16" s="2" t="str">
        <f>IFERROR(INDEX([1]Control!$D:$D,MATCH(D16&amp;" - "&amp;U16,[1]Control!$E:$E,0)),"")</f>
        <v/>
      </c>
      <c r="I16" s="2"/>
      <c r="J16" s="3">
        <f t="shared" si="5"/>
        <v>44985</v>
      </c>
      <c r="K16" s="3" t="str">
        <f t="shared" si="6"/>
        <v>01/02/2023</v>
      </c>
      <c r="L16" s="3" t="str">
        <f t="shared" si="7"/>
        <v>28/02/2023</v>
      </c>
      <c r="M16" s="3" t="str">
        <f t="shared" si="8"/>
        <v>2 - MCE - 202302 - 20174123072 - INSAURRALDE CARLOS</v>
      </c>
      <c r="N16" s="3" t="str">
        <f t="shared" si="9"/>
        <v>2 - MCR - 202302 - 20174123072 - INSAURRALDE CARLOS</v>
      </c>
      <c r="O16" s="1" t="str">
        <f t="shared" si="10"/>
        <v>00:00:03</v>
      </c>
      <c r="P16" s="1" t="e">
        <f>VLOOKUP(C16,[2]Hoja1!$G:$I,3,0)</f>
        <v>#N/A</v>
      </c>
      <c r="Q16" s="6" t="e">
        <f t="shared" si="11"/>
        <v>#N/A</v>
      </c>
      <c r="R16" s="7" t="s">
        <v>114</v>
      </c>
      <c r="S16">
        <v>2</v>
      </c>
      <c r="T16" s="1">
        <f t="shared" si="12"/>
        <v>16</v>
      </c>
      <c r="U16" s="3" t="str">
        <f t="shared" si="13"/>
        <v>202302</v>
      </c>
    </row>
    <row r="17" spans="1:21" x14ac:dyDescent="0.25">
      <c r="A17" s="1" t="str">
        <f t="shared" si="0"/>
        <v>2</v>
      </c>
      <c r="B17" t="s">
        <v>71</v>
      </c>
      <c r="C17">
        <v>27182653972</v>
      </c>
      <c r="D17" t="str">
        <f>TEXT(C17,"00-00000000-0")</f>
        <v>27-18265397-2</v>
      </c>
      <c r="F17" s="4">
        <v>44958</v>
      </c>
      <c r="H17" s="2" t="str">
        <f>IFERROR(INDEX([1]Control!$D:$D,MATCH(D17&amp;" - "&amp;U17,[1]Control!$E:$E,0)),"")</f>
        <v/>
      </c>
      <c r="I17" s="2"/>
      <c r="J17" s="3">
        <f t="shared" si="5"/>
        <v>44985</v>
      </c>
      <c r="K17" s="3" t="str">
        <f t="shared" si="6"/>
        <v>01/02/2023</v>
      </c>
      <c r="L17" s="3" t="str">
        <f t="shared" si="7"/>
        <v>28/02/2023</v>
      </c>
      <c r="M17" s="3" t="str">
        <f t="shared" si="8"/>
        <v>2 - MCE - 202302 - 27182653972 - FERNANDEZ SOSA LILIANA</v>
      </c>
      <c r="N17" s="3" t="str">
        <f t="shared" si="9"/>
        <v>2 - MCR - 202302 - 27182653972 - FERNANDEZ SOSA LILIANA</v>
      </c>
      <c r="O17" s="1" t="str">
        <f t="shared" si="10"/>
        <v>00:00:03</v>
      </c>
      <c r="P17" s="1" t="e">
        <f>VLOOKUP(C17,[2]Hoja1!$G:$I,3,0)</f>
        <v>#N/A</v>
      </c>
      <c r="Q17" s="6" t="e">
        <f t="shared" si="11"/>
        <v>#N/A</v>
      </c>
      <c r="R17" s="7" t="s">
        <v>114</v>
      </c>
      <c r="S17">
        <v>2</v>
      </c>
      <c r="T17" s="1">
        <f t="shared" si="12"/>
        <v>17</v>
      </c>
      <c r="U17" s="3" t="str">
        <f t="shared" si="13"/>
        <v>202302</v>
      </c>
    </row>
    <row r="18" spans="1:21" x14ac:dyDescent="0.25">
      <c r="A18" s="1" t="str">
        <f t="shared" si="0"/>
        <v>2</v>
      </c>
      <c r="B18" t="s">
        <v>68</v>
      </c>
      <c r="C18">
        <v>20100325048</v>
      </c>
      <c r="D18" t="s">
        <v>67</v>
      </c>
      <c r="F18" s="4">
        <v>44958</v>
      </c>
      <c r="H18" s="2" t="str">
        <f>IFERROR(INDEX([1]Control!$D:$D,MATCH(D18&amp;" - "&amp;U18,[1]Control!$E:$E,0)),"")</f>
        <v/>
      </c>
      <c r="I18" s="2"/>
      <c r="J18" s="3">
        <f t="shared" si="5"/>
        <v>44985</v>
      </c>
      <c r="K18" s="3" t="str">
        <f t="shared" si="6"/>
        <v>01/02/2023</v>
      </c>
      <c r="L18" s="3" t="str">
        <f t="shared" si="7"/>
        <v>28/02/2023</v>
      </c>
      <c r="M18" s="3" t="str">
        <f t="shared" si="8"/>
        <v>2 - MCE - 202302 - 30708370122 - POSADAS FIDUCIARIA SA</v>
      </c>
      <c r="N18" s="3" t="str">
        <f t="shared" si="9"/>
        <v>2 - MCR - 202302 - 30708370122 - POSADAS FIDUCIARIA SA</v>
      </c>
      <c r="O18" s="1" t="str">
        <f t="shared" si="10"/>
        <v>00:00:03</v>
      </c>
      <c r="P18" s="1" t="e">
        <f>VLOOKUP(C18,[2]Hoja1!$G:$I,3,0)</f>
        <v>#N/A</v>
      </c>
      <c r="Q18" s="6" t="e">
        <f t="shared" si="11"/>
        <v>#N/A</v>
      </c>
      <c r="R18" s="7" t="s">
        <v>114</v>
      </c>
      <c r="S18">
        <v>2</v>
      </c>
      <c r="T18" s="1">
        <f t="shared" si="12"/>
        <v>18</v>
      </c>
      <c r="U18" s="3" t="str">
        <f t="shared" si="13"/>
        <v>202302</v>
      </c>
    </row>
    <row r="19" spans="1:21" x14ac:dyDescent="0.25">
      <c r="A19" s="1" t="str">
        <f t="shared" si="0"/>
        <v>3</v>
      </c>
      <c r="B19" t="s">
        <v>61</v>
      </c>
      <c r="C19">
        <v>27068286323</v>
      </c>
      <c r="D19" t="str">
        <f>TEXT(C19,"00-00000000-0")</f>
        <v>27-06828632-3</v>
      </c>
      <c r="F19" s="4">
        <v>44958</v>
      </c>
      <c r="H19" s="2" t="str">
        <f>IFERROR(INDEX([1]Control!$D:$D,MATCH(D19&amp;" - "&amp;U19,[1]Control!$E:$E,0)),"")</f>
        <v/>
      </c>
      <c r="I19" s="2"/>
      <c r="J19" s="3">
        <f t="shared" si="5"/>
        <v>44985</v>
      </c>
      <c r="K19" s="3" t="str">
        <f t="shared" si="6"/>
        <v>01/02/2023</v>
      </c>
      <c r="L19" s="3" t="str">
        <f t="shared" si="7"/>
        <v>28/02/2023</v>
      </c>
      <c r="M19" s="3" t="str">
        <f t="shared" si="8"/>
        <v>3 - MCE - 202302 - 27068286323 - SEMILLA ELVIES</v>
      </c>
      <c r="N19" s="3" t="str">
        <f t="shared" si="9"/>
        <v>3 - MCR - 202302 - 27068286323 - SEMILLA ELVIES</v>
      </c>
      <c r="O19" s="1" t="str">
        <f t="shared" si="10"/>
        <v>00:00:03</v>
      </c>
      <c r="P19" s="1" t="e">
        <f>VLOOKUP(C19,[2]Hoja1!$G:$I,3,0)</f>
        <v>#N/A</v>
      </c>
      <c r="Q19" s="6" t="e">
        <f t="shared" si="11"/>
        <v>#N/A</v>
      </c>
      <c r="R19" s="7" t="s">
        <v>114</v>
      </c>
      <c r="S19">
        <v>2</v>
      </c>
      <c r="T19" s="1">
        <f t="shared" si="12"/>
        <v>19</v>
      </c>
      <c r="U19" s="3" t="str">
        <f t="shared" si="13"/>
        <v>202302</v>
      </c>
    </row>
    <row r="20" spans="1:21" hidden="1" x14ac:dyDescent="0.25">
      <c r="A20" s="1" t="str">
        <f t="shared" si="0"/>
        <v>3</v>
      </c>
      <c r="B20" t="s">
        <v>62</v>
      </c>
      <c r="C20">
        <v>27354872183</v>
      </c>
      <c r="D20" t="str">
        <f>TEXT(C20,"00-00000000-0")</f>
        <v>27-35487218-3</v>
      </c>
      <c r="E20" t="s">
        <v>120</v>
      </c>
      <c r="F20" s="4">
        <v>44743</v>
      </c>
      <c r="G20" t="s">
        <v>126</v>
      </c>
      <c r="H20" s="2" t="str">
        <f>IFERROR(INDEX([1]Control!$D:$D,MATCH(D20&amp;" - "&amp;U20,[1]Control!$E:$E,0)),"")</f>
        <v/>
      </c>
      <c r="I20" s="2"/>
      <c r="J20" s="3">
        <f t="shared" si="5"/>
        <v>44773</v>
      </c>
      <c r="K20" s="3" t="str">
        <f t="shared" si="6"/>
        <v>01/07/2022</v>
      </c>
      <c r="L20" s="3" t="str">
        <f t="shared" si="7"/>
        <v>31/07/2022</v>
      </c>
      <c r="M20" s="3" t="str">
        <f t="shared" si="8"/>
        <v>3 - MCE - 202207 - 27354872183 - PENSA MARIA EUGENIA</v>
      </c>
      <c r="N20" s="3" t="str">
        <f t="shared" si="9"/>
        <v>3 - MCR - 202207 - 27354872183 - PENSA MARIA EUGENIA</v>
      </c>
      <c r="O20" s="1" t="str">
        <f t="shared" si="10"/>
        <v>00:00:03</v>
      </c>
      <c r="P20" s="1" t="e">
        <f>VLOOKUP(C20,[2]Hoja1!$G:$I,3,0)</f>
        <v>#N/A</v>
      </c>
      <c r="Q20" s="6" t="e">
        <f t="shared" si="11"/>
        <v>#N/A</v>
      </c>
      <c r="R20" s="7" t="s">
        <v>114</v>
      </c>
      <c r="S20">
        <v>2</v>
      </c>
      <c r="T20" s="1">
        <f t="shared" si="12"/>
        <v>20</v>
      </c>
      <c r="U20" s="3" t="str">
        <f t="shared" si="13"/>
        <v>202207</v>
      </c>
    </row>
    <row r="21" spans="1:21" x14ac:dyDescent="0.25">
      <c r="A21" s="1" t="str">
        <f t="shared" si="0"/>
        <v>3</v>
      </c>
      <c r="B21" t="s">
        <v>103</v>
      </c>
      <c r="C21">
        <v>23149462074</v>
      </c>
      <c r="D21" t="s">
        <v>104</v>
      </c>
      <c r="F21" s="4">
        <v>44958</v>
      </c>
      <c r="H21" s="2" t="str">
        <f>IFERROR(INDEX([1]Control!$D:$D,MATCH(D21&amp;" - "&amp;U21,[1]Control!$E:$E,0)),"")</f>
        <v/>
      </c>
      <c r="I21" s="2"/>
      <c r="J21" s="3">
        <f t="shared" si="5"/>
        <v>44985</v>
      </c>
      <c r="K21" s="3" t="str">
        <f t="shared" si="6"/>
        <v>01/02/2023</v>
      </c>
      <c r="L21" s="3" t="str">
        <f t="shared" si="7"/>
        <v>28/02/2023</v>
      </c>
      <c r="M21" s="3" t="str">
        <f t="shared" si="8"/>
        <v>3 - MCE - 202302 - 30707912223 - CAS SRL</v>
      </c>
      <c r="N21" s="3" t="str">
        <f t="shared" si="9"/>
        <v>3 - MCR - 202302 - 30707912223 - CAS SRL</v>
      </c>
      <c r="O21" s="1" t="str">
        <f t="shared" si="10"/>
        <v>00:00:03</v>
      </c>
      <c r="P21" s="1" t="e">
        <f>VLOOKUP(C21,[2]Hoja1!$G:$I,3,0)</f>
        <v>#N/A</v>
      </c>
      <c r="Q21" s="6" t="e">
        <f t="shared" si="11"/>
        <v>#N/A</v>
      </c>
      <c r="R21" s="7" t="s">
        <v>114</v>
      </c>
      <c r="S21">
        <v>2</v>
      </c>
      <c r="T21" s="1">
        <f t="shared" si="12"/>
        <v>21</v>
      </c>
      <c r="U21" s="3" t="str">
        <f t="shared" si="13"/>
        <v>202302</v>
      </c>
    </row>
    <row r="22" spans="1:21" hidden="1" x14ac:dyDescent="0.25">
      <c r="A22" s="1" t="str">
        <f t="shared" si="0"/>
        <v>3</v>
      </c>
      <c r="B22" t="s">
        <v>64</v>
      </c>
      <c r="C22">
        <v>20133762761</v>
      </c>
      <c r="D22" t="s">
        <v>63</v>
      </c>
      <c r="E22" t="s">
        <v>118</v>
      </c>
      <c r="F22" s="4">
        <v>44743</v>
      </c>
      <c r="G22" t="s">
        <v>125</v>
      </c>
      <c r="H22" s="2" t="str">
        <f>IFERROR(INDEX([1]Control!$D:$D,MATCH(D22&amp;" - "&amp;U22,[1]Control!$E:$E,0)),"")</f>
        <v/>
      </c>
      <c r="I22" s="2"/>
      <c r="J22" s="3">
        <f t="shared" si="5"/>
        <v>44773</v>
      </c>
      <c r="K22" s="3" t="str">
        <f t="shared" si="6"/>
        <v>01/07/2022</v>
      </c>
      <c r="L22" s="3" t="str">
        <f t="shared" si="7"/>
        <v>31/07/2022</v>
      </c>
      <c r="M22" s="3" t="str">
        <f t="shared" si="8"/>
        <v>3 - MCE - 202207 - 30715577743 - TRANS. MISIONES SA</v>
      </c>
      <c r="N22" s="3" t="str">
        <f t="shared" si="9"/>
        <v>3 - MCR - 202207 - 30715577743 - TRANS. MISIONES SA</v>
      </c>
      <c r="O22" s="1" t="str">
        <f t="shared" si="10"/>
        <v>00:00:03</v>
      </c>
      <c r="P22" s="1" t="e">
        <f>VLOOKUP(C22,[2]Hoja1!$G:$I,3,0)</f>
        <v>#N/A</v>
      </c>
      <c r="Q22" s="6" t="e">
        <f t="shared" si="11"/>
        <v>#N/A</v>
      </c>
      <c r="R22" s="7" t="s">
        <v>114</v>
      </c>
      <c r="S22">
        <v>2</v>
      </c>
      <c r="T22" s="1">
        <f t="shared" si="12"/>
        <v>22</v>
      </c>
      <c r="U22" s="3" t="str">
        <f t="shared" si="13"/>
        <v>202207</v>
      </c>
    </row>
    <row r="23" spans="1:21" x14ac:dyDescent="0.25">
      <c r="A23" s="1" t="str">
        <f t="shared" si="0"/>
        <v>3</v>
      </c>
      <c r="B23" t="s">
        <v>127</v>
      </c>
      <c r="C23">
        <v>30717537153</v>
      </c>
      <c r="D23" t="s">
        <v>128</v>
      </c>
      <c r="F23" s="4">
        <v>44958</v>
      </c>
      <c r="H23" s="2" t="str">
        <f>IFERROR(INDEX([1]Control!$D:$D,MATCH(D23&amp;" - "&amp;U23,[1]Control!$E:$E,0)),"")</f>
        <v/>
      </c>
      <c r="I23" s="2"/>
      <c r="J23" s="3">
        <f t="shared" si="5"/>
        <v>44985</v>
      </c>
      <c r="K23" s="3" t="str">
        <f t="shared" si="6"/>
        <v>01/02/2023</v>
      </c>
      <c r="L23" s="3" t="str">
        <f t="shared" si="7"/>
        <v>28/02/2023</v>
      </c>
      <c r="M23" s="3" t="str">
        <f t="shared" si="8"/>
        <v>3 - MCE - 202302 - 30717537153 - DON LALO SRL</v>
      </c>
      <c r="N23" s="3" t="str">
        <f t="shared" si="9"/>
        <v>3 - MCR - 202302 - 30717537153 - DON LALO SRL</v>
      </c>
      <c r="O23" s="1" t="str">
        <f t="shared" si="10"/>
        <v>00:00:03</v>
      </c>
      <c r="P23" s="1" t="e">
        <f>VLOOKUP(C23,[2]Hoja1!$G:$I,3,0)</f>
        <v>#N/A</v>
      </c>
      <c r="Q23" s="6" t="e">
        <f t="shared" si="11"/>
        <v>#N/A</v>
      </c>
      <c r="R23" s="7" t="s">
        <v>114</v>
      </c>
      <c r="S23">
        <v>2</v>
      </c>
      <c r="T23" s="1">
        <f t="shared" si="12"/>
        <v>23</v>
      </c>
      <c r="U23" s="3" t="str">
        <f t="shared" si="13"/>
        <v>202302</v>
      </c>
    </row>
    <row r="24" spans="1:21" x14ac:dyDescent="0.25">
      <c r="A24" s="1" t="str">
        <f t="shared" si="0"/>
        <v>4</v>
      </c>
      <c r="B24" t="s">
        <v>54</v>
      </c>
      <c r="C24">
        <v>20168291834</v>
      </c>
      <c r="D24" t="str">
        <f>TEXT(C24,"00-00000000-0")</f>
        <v>20-16829183-4</v>
      </c>
      <c r="F24" s="4">
        <v>44958</v>
      </c>
      <c r="H24" s="2" t="str">
        <f>IFERROR(INDEX([1]Control!$D:$D,MATCH(D24&amp;" - "&amp;U24,[1]Control!$E:$E,0)),"")</f>
        <v/>
      </c>
      <c r="I24" s="2"/>
      <c r="J24" s="3">
        <f t="shared" si="5"/>
        <v>44985</v>
      </c>
      <c r="K24" s="3" t="str">
        <f t="shared" si="6"/>
        <v>01/02/2023</v>
      </c>
      <c r="L24" s="3" t="str">
        <f t="shared" si="7"/>
        <v>28/02/2023</v>
      </c>
      <c r="M24" s="3" t="str">
        <f t="shared" si="8"/>
        <v>4 - MCE - 202302 - 20168291834 - FERNADEZ SOSA RODOLFO</v>
      </c>
      <c r="N24" s="3" t="str">
        <f t="shared" si="9"/>
        <v>4 - MCR - 202302 - 20168291834 - FERNADEZ SOSA RODOLFO</v>
      </c>
      <c r="O24" s="1" t="str">
        <f t="shared" si="10"/>
        <v>00:00:03</v>
      </c>
      <c r="P24" s="1" t="e">
        <f>VLOOKUP(C24,[2]Hoja1!$G:$I,3,0)</f>
        <v>#N/A</v>
      </c>
      <c r="Q24" s="6" t="e">
        <f t="shared" si="11"/>
        <v>#N/A</v>
      </c>
      <c r="R24" s="7" t="s">
        <v>114</v>
      </c>
      <c r="S24">
        <v>2</v>
      </c>
      <c r="T24" s="1">
        <f t="shared" si="12"/>
        <v>24</v>
      </c>
      <c r="U24" s="3" t="str">
        <f t="shared" si="13"/>
        <v>202302</v>
      </c>
    </row>
    <row r="25" spans="1:21" x14ac:dyDescent="0.25">
      <c r="A25" s="1" t="str">
        <f t="shared" si="0"/>
        <v>4</v>
      </c>
      <c r="B25" t="s">
        <v>52</v>
      </c>
      <c r="C25">
        <v>23149462074</v>
      </c>
      <c r="D25" t="str">
        <f>TEXT(C25,"00-00000000-0")</f>
        <v>23-14946207-4</v>
      </c>
      <c r="F25" s="4">
        <v>44958</v>
      </c>
      <c r="H25" s="2" t="str">
        <f>IFERROR(INDEX([1]Control!$D:$D,MATCH(D25&amp;" - "&amp;U25,[1]Control!$E:$E,0)),"")</f>
        <v/>
      </c>
      <c r="I25" s="2"/>
      <c r="J25" s="3">
        <f t="shared" si="5"/>
        <v>44985</v>
      </c>
      <c r="K25" s="3" t="str">
        <f t="shared" si="6"/>
        <v>01/02/2023</v>
      </c>
      <c r="L25" s="3" t="str">
        <f t="shared" si="7"/>
        <v>28/02/2023</v>
      </c>
      <c r="M25" s="3" t="str">
        <f t="shared" si="8"/>
        <v>4 - MCE - 202302 - 23149462074 - SESMERO MARIA GABRIELA</v>
      </c>
      <c r="N25" s="3" t="str">
        <f t="shared" si="9"/>
        <v>4 - MCR - 202302 - 23149462074 - SESMERO MARIA GABRIELA</v>
      </c>
      <c r="O25" s="1" t="str">
        <f t="shared" si="10"/>
        <v>00:00:03</v>
      </c>
      <c r="P25" s="1" t="e">
        <f>VLOOKUP(C25,[2]Hoja1!$G:$I,3,0)</f>
        <v>#N/A</v>
      </c>
      <c r="Q25" s="6" t="e">
        <f t="shared" si="11"/>
        <v>#N/A</v>
      </c>
      <c r="R25" s="7" t="s">
        <v>114</v>
      </c>
      <c r="S25">
        <v>2</v>
      </c>
      <c r="T25" s="1">
        <f t="shared" si="12"/>
        <v>25</v>
      </c>
      <c r="U25" s="3" t="str">
        <f t="shared" si="13"/>
        <v>202302</v>
      </c>
    </row>
    <row r="26" spans="1:21" x14ac:dyDescent="0.25">
      <c r="A26" s="1" t="str">
        <f t="shared" si="0"/>
        <v>4</v>
      </c>
      <c r="B26" t="s">
        <v>53</v>
      </c>
      <c r="C26">
        <v>23342751644</v>
      </c>
      <c r="D26" t="str">
        <f>TEXT(C26,"00-00000000-0")</f>
        <v>23-34275164-4</v>
      </c>
      <c r="F26" s="4">
        <v>44958</v>
      </c>
      <c r="H26" s="2" t="str">
        <f>IFERROR(INDEX([1]Control!$D:$D,MATCH(D26&amp;" - "&amp;U26,[1]Control!$E:$E,0)),"")</f>
        <v/>
      </c>
      <c r="I26" s="2"/>
      <c r="J26" s="3">
        <f t="shared" si="5"/>
        <v>44985</v>
      </c>
      <c r="K26" s="3" t="str">
        <f t="shared" si="6"/>
        <v>01/02/2023</v>
      </c>
      <c r="L26" s="3" t="str">
        <f t="shared" si="7"/>
        <v>28/02/2023</v>
      </c>
      <c r="M26" s="3" t="str">
        <f t="shared" si="8"/>
        <v>4 - MCE - 202302 - 23342751644 - FERREYRA CARMEN VICTORIA</v>
      </c>
      <c r="N26" s="3" t="str">
        <f t="shared" si="9"/>
        <v>4 - MCR - 202302 - 23342751644 - FERREYRA CARMEN VICTORIA</v>
      </c>
      <c r="O26" s="1" t="str">
        <f t="shared" si="10"/>
        <v>00:00:03</v>
      </c>
      <c r="P26" s="1" t="e">
        <f>VLOOKUP(C26,[2]Hoja1!$G:$I,3,0)</f>
        <v>#N/A</v>
      </c>
      <c r="Q26" s="6" t="e">
        <f t="shared" si="11"/>
        <v>#N/A</v>
      </c>
      <c r="R26" s="7" t="s">
        <v>114</v>
      </c>
      <c r="S26">
        <v>2</v>
      </c>
      <c r="T26" s="1">
        <f t="shared" si="12"/>
        <v>26</v>
      </c>
      <c r="U26" s="3" t="str">
        <f t="shared" si="13"/>
        <v>202302</v>
      </c>
    </row>
    <row r="27" spans="1:21" x14ac:dyDescent="0.25">
      <c r="A27" s="1" t="str">
        <f t="shared" si="0"/>
        <v>4</v>
      </c>
      <c r="B27" t="s">
        <v>58</v>
      </c>
      <c r="C27">
        <v>23351897074</v>
      </c>
      <c r="D27" t="s">
        <v>57</v>
      </c>
      <c r="F27" s="4">
        <v>44958</v>
      </c>
      <c r="H27" s="2" t="str">
        <f>IFERROR(INDEX([1]Control!$D:$D,MATCH(D27&amp;" - "&amp;U27,[1]Control!$E:$E,0)),"")</f>
        <v/>
      </c>
      <c r="I27" s="2"/>
      <c r="J27" s="3">
        <f t="shared" si="5"/>
        <v>44985</v>
      </c>
      <c r="K27" s="3" t="str">
        <f t="shared" si="6"/>
        <v>01/02/2023</v>
      </c>
      <c r="L27" s="3" t="str">
        <f t="shared" si="7"/>
        <v>28/02/2023</v>
      </c>
      <c r="M27" s="3" t="str">
        <f t="shared" si="8"/>
        <v>4 - MCE - 202302 - 23351897074 - SCOTO LUCILA</v>
      </c>
      <c r="N27" s="3" t="str">
        <f t="shared" si="9"/>
        <v>4 - MCR - 202302 - 23351897074 - SCOTO LUCILA</v>
      </c>
      <c r="O27" s="1" t="str">
        <f t="shared" si="10"/>
        <v>00:00:03</v>
      </c>
      <c r="P27" s="1" t="e">
        <f>VLOOKUP(C27,[2]Hoja1!$G:$I,3,0)</f>
        <v>#N/A</v>
      </c>
      <c r="Q27" s="6" t="e">
        <f t="shared" si="11"/>
        <v>#N/A</v>
      </c>
      <c r="R27" s="7" t="s">
        <v>114</v>
      </c>
      <c r="S27">
        <v>2</v>
      </c>
      <c r="T27" s="1">
        <f t="shared" si="12"/>
        <v>27</v>
      </c>
      <c r="U27" s="3" t="str">
        <f t="shared" si="13"/>
        <v>202302</v>
      </c>
    </row>
    <row r="28" spans="1:21" x14ac:dyDescent="0.25">
      <c r="A28" s="1" t="str">
        <f t="shared" si="0"/>
        <v>4</v>
      </c>
      <c r="B28" t="s">
        <v>51</v>
      </c>
      <c r="C28">
        <v>27236873744</v>
      </c>
      <c r="D28" t="str">
        <f>TEXT(C28,"00-00000000-0")</f>
        <v>27-23687374-4</v>
      </c>
      <c r="F28" s="4">
        <v>44958</v>
      </c>
      <c r="H28" s="2" t="str">
        <f>IFERROR(INDEX([1]Control!$D:$D,MATCH(D28&amp;" - "&amp;U28,[1]Control!$E:$E,0)),"")</f>
        <v/>
      </c>
      <c r="I28" s="2"/>
      <c r="J28" s="3">
        <f t="shared" si="5"/>
        <v>44985</v>
      </c>
      <c r="K28" s="3" t="str">
        <f t="shared" si="6"/>
        <v>01/02/2023</v>
      </c>
      <c r="L28" s="3" t="str">
        <f t="shared" si="7"/>
        <v>28/02/2023</v>
      </c>
      <c r="M28" s="3" t="str">
        <f t="shared" si="8"/>
        <v>4 - MCE - 202302 - 27236873744 - TUFRO MARIA MAGDALENA</v>
      </c>
      <c r="N28" s="3" t="str">
        <f t="shared" si="9"/>
        <v>4 - MCR - 202302 - 27236873744 - TUFRO MARIA MAGDALENA</v>
      </c>
      <c r="O28" s="1" t="str">
        <f t="shared" si="10"/>
        <v>00:00:03</v>
      </c>
      <c r="P28" s="1" t="e">
        <f>VLOOKUP(C28,[2]Hoja1!$G:$I,3,0)</f>
        <v>#N/A</v>
      </c>
      <c r="Q28" s="6" t="e">
        <f t="shared" si="11"/>
        <v>#N/A</v>
      </c>
      <c r="R28" s="7" t="s">
        <v>114</v>
      </c>
      <c r="S28">
        <v>2</v>
      </c>
      <c r="T28" s="1">
        <f t="shared" si="12"/>
        <v>28</v>
      </c>
      <c r="U28" s="3" t="str">
        <f t="shared" si="13"/>
        <v>202302</v>
      </c>
    </row>
    <row r="29" spans="1:21" hidden="1" x14ac:dyDescent="0.25">
      <c r="A29" s="1" t="str">
        <f t="shared" si="0"/>
        <v>4</v>
      </c>
      <c r="B29" t="s">
        <v>60</v>
      </c>
      <c r="C29">
        <v>20149462601</v>
      </c>
      <c r="D29" t="s">
        <v>59</v>
      </c>
      <c r="E29" t="s">
        <v>116</v>
      </c>
      <c r="F29" s="4">
        <v>44743</v>
      </c>
      <c r="G29" t="s">
        <v>125</v>
      </c>
      <c r="H29" s="2" t="str">
        <f>IFERROR(INDEX([1]Control!$D:$D,MATCH(D29&amp;" - "&amp;U29,[1]Control!$E:$E,0)),"")</f>
        <v/>
      </c>
      <c r="I29" s="2"/>
      <c r="J29" s="3">
        <f t="shared" si="5"/>
        <v>44773</v>
      </c>
      <c r="K29" s="3" t="str">
        <f t="shared" si="6"/>
        <v>01/07/2022</v>
      </c>
      <c r="L29" s="3" t="str">
        <f t="shared" si="7"/>
        <v>31/07/2022</v>
      </c>
      <c r="M29" s="3" t="str">
        <f t="shared" si="8"/>
        <v>4 - MCE - 202207 - 30709431834 - DVC SRL</v>
      </c>
      <c r="N29" s="3" t="str">
        <f t="shared" si="9"/>
        <v>4 - MCR - 202207 - 30709431834 - DVC SRL</v>
      </c>
      <c r="O29" s="1" t="str">
        <f t="shared" si="10"/>
        <v>00:00:03</v>
      </c>
      <c r="P29" s="1" t="e">
        <f>VLOOKUP(C29,[2]Hoja1!$G:$I,3,0)</f>
        <v>#N/A</v>
      </c>
      <c r="Q29" s="6" t="e">
        <f t="shared" si="11"/>
        <v>#N/A</v>
      </c>
      <c r="R29" s="7" t="s">
        <v>114</v>
      </c>
      <c r="S29">
        <v>2</v>
      </c>
      <c r="T29" s="1">
        <f t="shared" si="12"/>
        <v>29</v>
      </c>
      <c r="U29" s="3" t="str">
        <f t="shared" si="13"/>
        <v>202207</v>
      </c>
    </row>
    <row r="30" spans="1:21" x14ac:dyDescent="0.25">
      <c r="A30" s="1" t="str">
        <f t="shared" si="0"/>
        <v>4</v>
      </c>
      <c r="B30" t="s">
        <v>56</v>
      </c>
      <c r="C30">
        <v>20334250327</v>
      </c>
      <c r="D30" t="s">
        <v>55</v>
      </c>
      <c r="F30" s="4">
        <v>44958</v>
      </c>
      <c r="H30" s="2" t="str">
        <f>IFERROR(INDEX([1]Control!$D:$D,MATCH(D30&amp;" - "&amp;U30,[1]Control!$E:$E,0)),"")</f>
        <v/>
      </c>
      <c r="I30" s="2"/>
      <c r="J30" s="3">
        <f t="shared" si="5"/>
        <v>44985</v>
      </c>
      <c r="K30" s="3" t="str">
        <f t="shared" si="6"/>
        <v>01/02/2023</v>
      </c>
      <c r="L30" s="3" t="str">
        <f t="shared" si="7"/>
        <v>28/02/2023</v>
      </c>
      <c r="M30" s="3" t="str">
        <f t="shared" si="8"/>
        <v>4 - MCE - 202302 - 30715795864 - VECINAS SRL</v>
      </c>
      <c r="N30" s="3" t="str">
        <f t="shared" si="9"/>
        <v>4 - MCR - 202302 - 30715795864 - VECINAS SRL</v>
      </c>
      <c r="O30" s="1" t="str">
        <f t="shared" si="10"/>
        <v>00:00:03</v>
      </c>
      <c r="P30" s="1" t="e">
        <f>VLOOKUP(C30,[2]Hoja1!$G:$I,3,0)</f>
        <v>#N/A</v>
      </c>
      <c r="Q30" s="6" t="e">
        <f t="shared" si="11"/>
        <v>#N/A</v>
      </c>
      <c r="R30" s="7" t="s">
        <v>114</v>
      </c>
      <c r="S30">
        <v>2</v>
      </c>
      <c r="T30" s="1">
        <f t="shared" si="12"/>
        <v>30</v>
      </c>
      <c r="U30" s="3" t="str">
        <f t="shared" si="13"/>
        <v>202302</v>
      </c>
    </row>
    <row r="31" spans="1:21" hidden="1" x14ac:dyDescent="0.25">
      <c r="A31" s="1" t="str">
        <f t="shared" si="0"/>
        <v>5</v>
      </c>
      <c r="B31" t="s">
        <v>48</v>
      </c>
      <c r="C31">
        <v>20074827455</v>
      </c>
      <c r="D31" t="str">
        <f>TEXT(C31,"00-00000000-0")</f>
        <v>20-07482745-5</v>
      </c>
      <c r="E31" t="s">
        <v>121</v>
      </c>
      <c r="F31" s="4">
        <v>44743</v>
      </c>
      <c r="G31" t="s">
        <v>125</v>
      </c>
      <c r="H31" s="2" t="str">
        <f>IFERROR(INDEX([1]Control!$D:$D,MATCH(D31&amp;" - "&amp;U31,[1]Control!$E:$E,0)),"")</f>
        <v/>
      </c>
      <c r="I31" s="2"/>
      <c r="J31" s="3">
        <f t="shared" si="5"/>
        <v>44773</v>
      </c>
      <c r="K31" s="3" t="str">
        <f t="shared" si="6"/>
        <v>01/07/2022</v>
      </c>
      <c r="L31" s="3" t="str">
        <f t="shared" si="7"/>
        <v>31/07/2022</v>
      </c>
      <c r="M31" s="3" t="str">
        <f t="shared" si="8"/>
        <v>5 - MCE - 202207 - 20074827455 - SZYCHOWSKI RICARDO</v>
      </c>
      <c r="N31" s="3" t="str">
        <f t="shared" si="9"/>
        <v>5 - MCR - 202207 - 20074827455 - SZYCHOWSKI RICARDO</v>
      </c>
      <c r="O31" s="1" t="str">
        <f t="shared" si="10"/>
        <v>00:00:03</v>
      </c>
      <c r="P31" s="1" t="e">
        <f>VLOOKUP(C31,[2]Hoja1!$G:$I,3,0)</f>
        <v>#N/A</v>
      </c>
      <c r="Q31" s="6" t="e">
        <f t="shared" si="11"/>
        <v>#N/A</v>
      </c>
      <c r="R31" s="7" t="s">
        <v>114</v>
      </c>
      <c r="S31">
        <v>2</v>
      </c>
      <c r="T31" s="1">
        <f t="shared" si="12"/>
        <v>31</v>
      </c>
      <c r="U31" s="3" t="str">
        <f t="shared" si="13"/>
        <v>202207</v>
      </c>
    </row>
    <row r="32" spans="1:21" x14ac:dyDescent="0.25">
      <c r="A32" s="1" t="str">
        <f t="shared" si="0"/>
        <v>5</v>
      </c>
      <c r="B32" t="s">
        <v>47</v>
      </c>
      <c r="C32">
        <v>20170394845</v>
      </c>
      <c r="D32" t="str">
        <f>TEXT(C32,"00-00000000-0")</f>
        <v>20-17039484-5</v>
      </c>
      <c r="F32" s="4">
        <v>44958</v>
      </c>
      <c r="H32" s="2" t="str">
        <f>IFERROR(INDEX([1]Control!$D:$D,MATCH(D32&amp;" - "&amp;U32,[1]Control!$E:$E,0)),"")</f>
        <v/>
      </c>
      <c r="I32" s="2"/>
      <c r="J32" s="3">
        <f t="shared" si="5"/>
        <v>44985</v>
      </c>
      <c r="K32" s="3" t="str">
        <f t="shared" si="6"/>
        <v>01/02/2023</v>
      </c>
      <c r="L32" s="3" t="str">
        <f t="shared" si="7"/>
        <v>28/02/2023</v>
      </c>
      <c r="M32" s="3" t="str">
        <f t="shared" si="8"/>
        <v>5 - MCE - 202302 - 20170394845 - FERREYRA MARCELO JORGE</v>
      </c>
      <c r="N32" s="3" t="str">
        <f t="shared" si="9"/>
        <v>5 - MCR - 202302 - 20170394845 - FERREYRA MARCELO JORGE</v>
      </c>
      <c r="O32" s="1" t="str">
        <f t="shared" si="10"/>
        <v>00:00:03</v>
      </c>
      <c r="P32" s="1" t="e">
        <f>VLOOKUP(C32,[2]Hoja1!$G:$I,3,0)</f>
        <v>#N/A</v>
      </c>
      <c r="Q32" s="6" t="e">
        <f t="shared" si="11"/>
        <v>#N/A</v>
      </c>
      <c r="R32" s="7" t="s">
        <v>114</v>
      </c>
      <c r="S32">
        <v>2</v>
      </c>
      <c r="T32" s="1">
        <f t="shared" si="12"/>
        <v>32</v>
      </c>
      <c r="U32" s="3" t="str">
        <f t="shared" si="13"/>
        <v>202302</v>
      </c>
    </row>
    <row r="33" spans="1:21" x14ac:dyDescent="0.25">
      <c r="A33" s="1" t="str">
        <f t="shared" si="0"/>
        <v>5</v>
      </c>
      <c r="B33" t="s">
        <v>50</v>
      </c>
      <c r="C33">
        <v>27148268105</v>
      </c>
      <c r="D33" t="str">
        <f>TEXT(C33,"00-00000000-0")</f>
        <v>27-14826810-5</v>
      </c>
      <c r="F33" s="4">
        <v>44958</v>
      </c>
      <c r="H33" s="2" t="str">
        <f>IFERROR(INDEX([1]Control!$D:$D,MATCH(D33&amp;" - "&amp;U33,[1]Control!$E:$E,0)),"")</f>
        <v/>
      </c>
      <c r="I33" s="2"/>
      <c r="J33" s="3">
        <f t="shared" si="5"/>
        <v>44985</v>
      </c>
      <c r="K33" s="3" t="str">
        <f t="shared" si="6"/>
        <v>01/02/2023</v>
      </c>
      <c r="L33" s="3" t="str">
        <f t="shared" si="7"/>
        <v>28/02/2023</v>
      </c>
      <c r="M33" s="3" t="str">
        <f t="shared" si="8"/>
        <v>5 - MCE - 202302 - 27148268105 - CANTELI GRACIELA</v>
      </c>
      <c r="N33" s="3" t="str">
        <f t="shared" si="9"/>
        <v>5 - MCR - 202302 - 27148268105 - CANTELI GRACIELA</v>
      </c>
      <c r="O33" s="1" t="str">
        <f t="shared" si="10"/>
        <v>00:00:03</v>
      </c>
      <c r="P33" s="1" t="e">
        <f>VLOOKUP(C33,[2]Hoja1!$G:$I,3,0)</f>
        <v>#N/A</v>
      </c>
      <c r="Q33" s="6" t="e">
        <f t="shared" si="11"/>
        <v>#N/A</v>
      </c>
      <c r="R33" s="7" t="s">
        <v>114</v>
      </c>
      <c r="S33">
        <v>2</v>
      </c>
      <c r="T33" s="1">
        <f t="shared" si="12"/>
        <v>33</v>
      </c>
      <c r="U33" s="3" t="str">
        <f t="shared" si="13"/>
        <v>202302</v>
      </c>
    </row>
    <row r="34" spans="1:21" x14ac:dyDescent="0.25">
      <c r="A34" s="1" t="str">
        <f t="shared" ref="A34:A69" si="14">RIGHT(D34,1)</f>
        <v>5</v>
      </c>
      <c r="B34" t="s">
        <v>49</v>
      </c>
      <c r="C34">
        <v>27171709925</v>
      </c>
      <c r="D34" t="str">
        <f>TEXT(C34,"00-00000000-0")</f>
        <v>27-17170992-5</v>
      </c>
      <c r="F34" s="4">
        <v>44958</v>
      </c>
      <c r="H34" s="2" t="str">
        <f>IFERROR(INDEX([1]Control!$D:$D,MATCH(D34&amp;" - "&amp;U34,[1]Control!$E:$E,0)),"")</f>
        <v/>
      </c>
      <c r="I34" s="2"/>
      <c r="J34" s="3">
        <f t="shared" si="5"/>
        <v>44985</v>
      </c>
      <c r="K34" s="3" t="str">
        <f t="shared" si="6"/>
        <v>01/02/2023</v>
      </c>
      <c r="L34" s="3" t="str">
        <f t="shared" si="7"/>
        <v>28/02/2023</v>
      </c>
      <c r="M34" s="3" t="str">
        <f t="shared" si="8"/>
        <v>5 - MCE - 202302 - 27171709925 - CORONAS ALINE</v>
      </c>
      <c r="N34" s="3" t="str">
        <f t="shared" si="9"/>
        <v>5 - MCR - 202302 - 27171709925 - CORONAS ALINE</v>
      </c>
      <c r="O34" s="1" t="str">
        <f t="shared" si="10"/>
        <v>00:00:03</v>
      </c>
      <c r="P34" s="1" t="e">
        <f>VLOOKUP(C34,[2]Hoja1!$G:$I,3,0)</f>
        <v>#N/A</v>
      </c>
      <c r="Q34" s="6" t="e">
        <f t="shared" si="11"/>
        <v>#N/A</v>
      </c>
      <c r="R34" s="7" t="s">
        <v>114</v>
      </c>
      <c r="S34">
        <v>2</v>
      </c>
      <c r="T34" s="1">
        <f t="shared" si="12"/>
        <v>34</v>
      </c>
      <c r="U34" s="3" t="str">
        <f t="shared" si="13"/>
        <v>202302</v>
      </c>
    </row>
    <row r="35" spans="1:21" x14ac:dyDescent="0.25">
      <c r="A35" s="1" t="str">
        <f t="shared" si="14"/>
        <v>6</v>
      </c>
      <c r="B35" t="s">
        <v>44</v>
      </c>
      <c r="C35">
        <v>20149466356</v>
      </c>
      <c r="D35" t="s">
        <v>43</v>
      </c>
      <c r="F35" s="4">
        <v>44958</v>
      </c>
      <c r="H35" s="2" t="str">
        <f>IFERROR(INDEX([1]Control!$D:$D,MATCH(D35&amp;" - "&amp;U35,[1]Control!$E:$E,0)),"")</f>
        <v/>
      </c>
      <c r="I35" s="2"/>
      <c r="J35" s="3">
        <f t="shared" si="5"/>
        <v>44985</v>
      </c>
      <c r="K35" s="3" t="str">
        <f t="shared" si="6"/>
        <v>01/02/2023</v>
      </c>
      <c r="L35" s="3" t="str">
        <f t="shared" si="7"/>
        <v>28/02/2023</v>
      </c>
      <c r="M35" s="3" t="str">
        <f t="shared" si="8"/>
        <v>6 - MCE - 202302 - 20149466356 - ENRIQUEZ RUBEN</v>
      </c>
      <c r="N35" s="3" t="str">
        <f t="shared" si="9"/>
        <v>6 - MCR - 202302 - 20149466356 - ENRIQUEZ RUBEN</v>
      </c>
      <c r="O35" s="1" t="str">
        <f t="shared" si="10"/>
        <v>00:00:03</v>
      </c>
      <c r="P35" s="1" t="e">
        <f>VLOOKUP(C35,[2]Hoja1!$G:$I,3,0)</f>
        <v>#N/A</v>
      </c>
      <c r="Q35" s="6" t="e">
        <f t="shared" si="11"/>
        <v>#N/A</v>
      </c>
      <c r="R35" s="7" t="s">
        <v>114</v>
      </c>
      <c r="S35">
        <v>2</v>
      </c>
      <c r="T35" s="1">
        <f t="shared" si="12"/>
        <v>35</v>
      </c>
      <c r="U35" s="3" t="str">
        <f t="shared" si="13"/>
        <v>202302</v>
      </c>
    </row>
    <row r="36" spans="1:21" x14ac:dyDescent="0.25">
      <c r="A36" s="1" t="str">
        <f t="shared" si="14"/>
        <v>6</v>
      </c>
      <c r="B36" t="s">
        <v>105</v>
      </c>
      <c r="C36">
        <v>20416948926</v>
      </c>
      <c r="D36" t="s">
        <v>106</v>
      </c>
      <c r="F36" s="4">
        <v>44958</v>
      </c>
      <c r="H36" s="2" t="str">
        <f>IFERROR(INDEX([1]Control!$D:$D,MATCH(D36&amp;" - "&amp;U36,[1]Control!$E:$E,0)),"")</f>
        <v/>
      </c>
      <c r="I36" s="2"/>
      <c r="J36" s="3">
        <f t="shared" si="5"/>
        <v>44985</v>
      </c>
      <c r="K36" s="3" t="str">
        <f t="shared" si="6"/>
        <v>01/02/2023</v>
      </c>
      <c r="L36" s="3" t="str">
        <f t="shared" si="7"/>
        <v>28/02/2023</v>
      </c>
      <c r="M36" s="3" t="str">
        <f t="shared" si="8"/>
        <v>6 - MCE - 202302 - 20416948926 - BEITIA IÑAKI</v>
      </c>
      <c r="N36" s="3" t="str">
        <f t="shared" si="9"/>
        <v>6 - MCR - 202302 - 20416948926 - BEITIA IÑAKI</v>
      </c>
      <c r="O36" s="1" t="str">
        <f t="shared" si="10"/>
        <v>00:00:03</v>
      </c>
      <c r="P36" s="1" t="e">
        <f>VLOOKUP(C36,[2]Hoja1!$G:$I,3,0)</f>
        <v>#N/A</v>
      </c>
      <c r="Q36" s="6" t="e">
        <f t="shared" si="11"/>
        <v>#N/A</v>
      </c>
      <c r="R36" s="7" t="s">
        <v>114</v>
      </c>
      <c r="S36">
        <v>2</v>
      </c>
      <c r="T36" s="1">
        <f t="shared" si="12"/>
        <v>36</v>
      </c>
      <c r="U36" s="3" t="str">
        <f t="shared" si="13"/>
        <v>202302</v>
      </c>
    </row>
    <row r="37" spans="1:21" x14ac:dyDescent="0.25">
      <c r="A37" s="1" t="str">
        <f t="shared" si="14"/>
        <v>6</v>
      </c>
      <c r="B37" t="s">
        <v>39</v>
      </c>
      <c r="C37">
        <v>27201178776</v>
      </c>
      <c r="D37" t="str">
        <f>TEXT(C37,"00-00000000-0")</f>
        <v>27-20117877-6</v>
      </c>
      <c r="F37" s="4">
        <v>44958</v>
      </c>
      <c r="H37" s="2" t="str">
        <f>IFERROR(INDEX([1]Control!$D:$D,MATCH(D37&amp;" - "&amp;U37,[1]Control!$E:$E,0)),"")</f>
        <v/>
      </c>
      <c r="I37" s="2"/>
      <c r="J37" s="3">
        <f t="shared" si="5"/>
        <v>44985</v>
      </c>
      <c r="K37" s="3" t="str">
        <f t="shared" si="6"/>
        <v>01/02/2023</v>
      </c>
      <c r="L37" s="3" t="str">
        <f t="shared" si="7"/>
        <v>28/02/2023</v>
      </c>
      <c r="M37" s="3" t="str">
        <f t="shared" si="8"/>
        <v xml:space="preserve">6 - MCE - 202302 - 27201178776 - SZYCHOWSKI AMANDA </v>
      </c>
      <c r="N37" s="3" t="str">
        <f t="shared" si="9"/>
        <v xml:space="preserve">6 - MCR - 202302 - 27201178776 - SZYCHOWSKI AMANDA </v>
      </c>
      <c r="O37" s="1" t="str">
        <f t="shared" si="10"/>
        <v>00:00:03</v>
      </c>
      <c r="P37" s="1" t="e">
        <f>VLOOKUP(C37,[2]Hoja1!$G:$I,3,0)</f>
        <v>#N/A</v>
      </c>
      <c r="Q37" s="6" t="e">
        <f t="shared" si="11"/>
        <v>#N/A</v>
      </c>
      <c r="R37" s="7" t="s">
        <v>114</v>
      </c>
      <c r="S37">
        <v>2</v>
      </c>
      <c r="T37" s="1">
        <f t="shared" si="12"/>
        <v>37</v>
      </c>
      <c r="U37" s="3" t="str">
        <f t="shared" si="13"/>
        <v>202302</v>
      </c>
    </row>
    <row r="38" spans="1:21" x14ac:dyDescent="0.25">
      <c r="A38" s="1" t="str">
        <f t="shared" si="14"/>
        <v>6</v>
      </c>
      <c r="B38" t="s">
        <v>40</v>
      </c>
      <c r="C38">
        <v>27261827366</v>
      </c>
      <c r="D38" t="str">
        <f>TEXT(C38,"00-00000000-0")</f>
        <v>27-26182736-6</v>
      </c>
      <c r="F38" s="4">
        <v>44958</v>
      </c>
      <c r="H38" s="2" t="str">
        <f>IFERROR(INDEX([1]Control!$D:$D,MATCH(D38&amp;" - "&amp;U38,[1]Control!$E:$E,0)),"")</f>
        <v/>
      </c>
      <c r="I38" s="2"/>
      <c r="J38" s="3">
        <f t="shared" si="5"/>
        <v>44985</v>
      </c>
      <c r="K38" s="3" t="str">
        <f t="shared" si="6"/>
        <v>01/02/2023</v>
      </c>
      <c r="L38" s="3" t="str">
        <f t="shared" si="7"/>
        <v>28/02/2023</v>
      </c>
      <c r="M38" s="3" t="str">
        <f t="shared" si="8"/>
        <v>6 - MCE - 202302 - 27261827366 - CARBALLO GRACELA</v>
      </c>
      <c r="N38" s="3" t="str">
        <f t="shared" si="9"/>
        <v>6 - MCR - 202302 - 27261827366 - CARBALLO GRACELA</v>
      </c>
      <c r="O38" s="1" t="str">
        <f t="shared" si="10"/>
        <v>00:00:03</v>
      </c>
      <c r="P38" s="1" t="e">
        <f>VLOOKUP(C38,[2]Hoja1!$G:$I,3,0)</f>
        <v>#N/A</v>
      </c>
      <c r="Q38" s="6" t="e">
        <f t="shared" si="11"/>
        <v>#N/A</v>
      </c>
      <c r="R38" s="7" t="s">
        <v>114</v>
      </c>
      <c r="S38">
        <v>2</v>
      </c>
      <c r="T38" s="1">
        <f t="shared" si="12"/>
        <v>38</v>
      </c>
      <c r="U38" s="3" t="str">
        <f t="shared" si="13"/>
        <v>202302</v>
      </c>
    </row>
    <row r="39" spans="1:21" x14ac:dyDescent="0.25">
      <c r="A39" s="1" t="str">
        <f t="shared" si="14"/>
        <v>6</v>
      </c>
      <c r="B39" t="s">
        <v>46</v>
      </c>
      <c r="C39">
        <v>23173121539</v>
      </c>
      <c r="D39" t="s">
        <v>45</v>
      </c>
      <c r="F39" s="4">
        <v>44958</v>
      </c>
      <c r="H39" s="2" t="str">
        <f>IFERROR(INDEX([1]Control!$D:$D,MATCH(D39&amp;" - "&amp;U39,[1]Control!$E:$E,0)),"")</f>
        <v/>
      </c>
      <c r="I39" s="2"/>
      <c r="J39" s="3">
        <f t="shared" si="5"/>
        <v>44985</v>
      </c>
      <c r="K39" s="3" t="str">
        <f t="shared" si="6"/>
        <v>01/02/2023</v>
      </c>
      <c r="L39" s="3" t="str">
        <f t="shared" si="7"/>
        <v>28/02/2023</v>
      </c>
      <c r="M39" s="3" t="str">
        <f t="shared" si="8"/>
        <v>6 - MCE - 202302 - 30715347926 - CONSULTORIO SAN MARTIN</v>
      </c>
      <c r="N39" s="3" t="str">
        <f t="shared" si="9"/>
        <v>6 - MCR - 202302 - 30715347926 - CONSULTORIO SAN MARTIN</v>
      </c>
      <c r="O39" s="1" t="str">
        <f t="shared" si="10"/>
        <v>00:00:03</v>
      </c>
      <c r="P39" s="1" t="e">
        <f>VLOOKUP(C39,[2]Hoja1!$G:$I,3,0)</f>
        <v>#N/A</v>
      </c>
      <c r="Q39" s="6" t="e">
        <f t="shared" si="11"/>
        <v>#N/A</v>
      </c>
      <c r="R39" s="7" t="s">
        <v>114</v>
      </c>
      <c r="S39">
        <v>2</v>
      </c>
      <c r="T39" s="1">
        <f t="shared" si="12"/>
        <v>39</v>
      </c>
      <c r="U39" s="3" t="str">
        <f t="shared" si="13"/>
        <v>202302</v>
      </c>
    </row>
    <row r="40" spans="1:21" x14ac:dyDescent="0.25">
      <c r="A40" s="1" t="str">
        <f t="shared" si="14"/>
        <v>6</v>
      </c>
      <c r="B40" t="s">
        <v>42</v>
      </c>
      <c r="C40">
        <v>20334250327</v>
      </c>
      <c r="D40" t="s">
        <v>41</v>
      </c>
      <c r="F40" s="4">
        <v>44958</v>
      </c>
      <c r="H40" s="2" t="str">
        <f>IFERROR(INDEX([1]Control!$D:$D,MATCH(D40&amp;" - "&amp;U40,[1]Control!$E:$E,0)),"")</f>
        <v/>
      </c>
      <c r="I40" s="2"/>
      <c r="J40" s="3">
        <f t="shared" si="5"/>
        <v>44985</v>
      </c>
      <c r="K40" s="3" t="str">
        <f t="shared" si="6"/>
        <v>01/02/2023</v>
      </c>
      <c r="L40" s="3" t="str">
        <f t="shared" si="7"/>
        <v>28/02/2023</v>
      </c>
      <c r="M40" s="3" t="str">
        <f t="shared" si="8"/>
        <v>6 - MCE - 202302 - 30716503816 - PENSA PROPIEDADES</v>
      </c>
      <c r="N40" s="3" t="str">
        <f t="shared" si="9"/>
        <v>6 - MCR - 202302 - 30716503816 - PENSA PROPIEDADES</v>
      </c>
      <c r="O40" s="1" t="str">
        <f t="shared" si="10"/>
        <v>00:00:03</v>
      </c>
      <c r="P40" s="1" t="e">
        <f>VLOOKUP(C40,[2]Hoja1!$G:$I,3,0)</f>
        <v>#N/A</v>
      </c>
      <c r="Q40" s="6" t="e">
        <f t="shared" si="11"/>
        <v>#N/A</v>
      </c>
      <c r="R40" s="7" t="s">
        <v>114</v>
      </c>
      <c r="S40">
        <v>2</v>
      </c>
      <c r="T40" s="1">
        <f t="shared" si="12"/>
        <v>40</v>
      </c>
      <c r="U40" s="3" t="str">
        <f t="shared" si="13"/>
        <v>202302</v>
      </c>
    </row>
    <row r="41" spans="1:21" x14ac:dyDescent="0.25">
      <c r="A41" s="1" t="str">
        <f t="shared" si="14"/>
        <v>7</v>
      </c>
      <c r="B41" t="s">
        <v>30</v>
      </c>
      <c r="C41">
        <v>20077065637</v>
      </c>
      <c r="D41" t="str">
        <f t="shared" ref="D41:D48" si="15">TEXT(C41,"00-00000000-0")</f>
        <v>20-07706563-7</v>
      </c>
      <c r="F41" s="4">
        <v>44958</v>
      </c>
      <c r="H41" s="2" t="str">
        <f>IFERROR(INDEX([1]Control!$D:$D,MATCH(D41&amp;" - "&amp;U41,[1]Control!$E:$E,0)),"")</f>
        <v/>
      </c>
      <c r="I41" s="2"/>
      <c r="J41" s="3">
        <f t="shared" si="5"/>
        <v>44985</v>
      </c>
      <c r="K41" s="3" t="str">
        <f t="shared" si="6"/>
        <v>01/02/2023</v>
      </c>
      <c r="L41" s="3" t="str">
        <f t="shared" si="7"/>
        <v>28/02/2023</v>
      </c>
      <c r="M41" s="3" t="str">
        <f t="shared" si="8"/>
        <v>7 - MCE - 202302 - 20077065637 - PENSA ANIBAL</v>
      </c>
      <c r="N41" s="3" t="str">
        <f t="shared" si="9"/>
        <v>7 - MCR - 202302 - 20077065637 - PENSA ANIBAL</v>
      </c>
      <c r="O41" s="1" t="str">
        <f t="shared" si="10"/>
        <v>00:00:03</v>
      </c>
      <c r="P41" s="1" t="e">
        <f>VLOOKUP(C41,[2]Hoja1!$G:$I,3,0)</f>
        <v>#N/A</v>
      </c>
      <c r="Q41" s="6" t="e">
        <f t="shared" si="11"/>
        <v>#N/A</v>
      </c>
      <c r="R41" s="7" t="s">
        <v>114</v>
      </c>
      <c r="S41">
        <v>2</v>
      </c>
      <c r="T41" s="1">
        <f t="shared" si="12"/>
        <v>41</v>
      </c>
      <c r="U41" s="3" t="str">
        <f t="shared" si="13"/>
        <v>202302</v>
      </c>
    </row>
    <row r="42" spans="1:21" x14ac:dyDescent="0.25">
      <c r="A42" s="1" t="str">
        <f t="shared" si="14"/>
        <v>7</v>
      </c>
      <c r="B42" t="s">
        <v>29</v>
      </c>
      <c r="C42">
        <v>20130056637</v>
      </c>
      <c r="D42" t="str">
        <f t="shared" si="15"/>
        <v>20-13005663-7</v>
      </c>
      <c r="F42" s="4">
        <v>44958</v>
      </c>
      <c r="H42" s="2" t="str">
        <f>IFERROR(INDEX([1]Control!$D:$D,MATCH(D42&amp;" - "&amp;U42,[1]Control!$E:$E,0)),"")</f>
        <v/>
      </c>
      <c r="I42" s="2"/>
      <c r="J42" s="3">
        <f t="shared" si="5"/>
        <v>44985</v>
      </c>
      <c r="K42" s="3" t="str">
        <f t="shared" si="6"/>
        <v>01/02/2023</v>
      </c>
      <c r="L42" s="3" t="str">
        <f t="shared" si="7"/>
        <v>28/02/2023</v>
      </c>
      <c r="M42" s="3" t="str">
        <f t="shared" si="8"/>
        <v>7 - MCE - 202302 - 20130056637 - TABBIA ENRIQUE</v>
      </c>
      <c r="N42" s="3" t="str">
        <f t="shared" si="9"/>
        <v>7 - MCR - 202302 - 20130056637 - TABBIA ENRIQUE</v>
      </c>
      <c r="O42" s="1" t="str">
        <f t="shared" si="10"/>
        <v>00:00:03</v>
      </c>
      <c r="P42" s="1" t="e">
        <f>VLOOKUP(C42,[2]Hoja1!$G:$I,3,0)</f>
        <v>#N/A</v>
      </c>
      <c r="Q42" s="6" t="e">
        <f t="shared" si="11"/>
        <v>#N/A</v>
      </c>
      <c r="R42" s="7" t="s">
        <v>114</v>
      </c>
      <c r="S42">
        <v>2</v>
      </c>
      <c r="T42" s="1">
        <f t="shared" si="12"/>
        <v>42</v>
      </c>
      <c r="U42" s="3" t="str">
        <f t="shared" si="13"/>
        <v>202302</v>
      </c>
    </row>
    <row r="43" spans="1:21" x14ac:dyDescent="0.25">
      <c r="A43" s="1" t="str">
        <f t="shared" si="14"/>
        <v>7</v>
      </c>
      <c r="B43" t="s">
        <v>26</v>
      </c>
      <c r="C43">
        <v>20170395167</v>
      </c>
      <c r="D43" t="str">
        <f t="shared" si="15"/>
        <v>20-17039516-7</v>
      </c>
      <c r="F43" s="4">
        <v>44958</v>
      </c>
      <c r="H43" s="2" t="str">
        <f>IFERROR(INDEX([1]Control!$D:$D,MATCH(D43&amp;" - "&amp;U43,[1]Control!$E:$E,0)),"")</f>
        <v/>
      </c>
      <c r="I43" s="2"/>
      <c r="J43" s="3">
        <f t="shared" si="5"/>
        <v>44985</v>
      </c>
      <c r="K43" s="3" t="str">
        <f t="shared" si="6"/>
        <v>01/02/2023</v>
      </c>
      <c r="L43" s="3" t="str">
        <f t="shared" si="7"/>
        <v>28/02/2023</v>
      </c>
      <c r="M43" s="3" t="str">
        <f t="shared" si="8"/>
        <v>7 - MCE - 202302 - 20170395167 - HOPE HUGO</v>
      </c>
      <c r="N43" s="3" t="str">
        <f t="shared" si="9"/>
        <v>7 - MCR - 202302 - 20170395167 - HOPE HUGO</v>
      </c>
      <c r="O43" s="1" t="str">
        <f t="shared" si="10"/>
        <v>00:00:03</v>
      </c>
      <c r="P43" s="1" t="e">
        <f>VLOOKUP(C43,[2]Hoja1!$G:$I,3,0)</f>
        <v>#N/A</v>
      </c>
      <c r="Q43" s="6" t="e">
        <f t="shared" si="11"/>
        <v>#N/A</v>
      </c>
      <c r="R43" s="7" t="s">
        <v>114</v>
      </c>
      <c r="S43">
        <v>2</v>
      </c>
      <c r="T43" s="1">
        <f t="shared" si="12"/>
        <v>43</v>
      </c>
      <c r="U43" s="3" t="str">
        <f t="shared" si="13"/>
        <v>202302</v>
      </c>
    </row>
    <row r="44" spans="1:21" x14ac:dyDescent="0.25">
      <c r="A44" s="1" t="str">
        <f t="shared" si="14"/>
        <v>7</v>
      </c>
      <c r="B44" t="s">
        <v>28</v>
      </c>
      <c r="C44">
        <v>20301650087</v>
      </c>
      <c r="D44" t="str">
        <f t="shared" si="15"/>
        <v>20-30165008-7</v>
      </c>
      <c r="F44" s="4">
        <v>44958</v>
      </c>
      <c r="H44" s="2" t="str">
        <f>IFERROR(INDEX([1]Control!$D:$D,MATCH(D44&amp;" - "&amp;U44,[1]Control!$E:$E,0)),"")</f>
        <v/>
      </c>
      <c r="I44" s="2"/>
      <c r="J44" s="3">
        <f t="shared" si="5"/>
        <v>44985</v>
      </c>
      <c r="K44" s="3" t="str">
        <f t="shared" si="6"/>
        <v>01/02/2023</v>
      </c>
      <c r="L44" s="3" t="str">
        <f t="shared" si="7"/>
        <v>28/02/2023</v>
      </c>
      <c r="M44" s="3" t="str">
        <f t="shared" si="8"/>
        <v>7 - MCE - 202302 - 20301650087 - VARENIZA NESTOR LEONEL</v>
      </c>
      <c r="N44" s="3" t="str">
        <f t="shared" si="9"/>
        <v>7 - MCR - 202302 - 20301650087 - VARENIZA NESTOR LEONEL</v>
      </c>
      <c r="O44" s="1" t="str">
        <f t="shared" si="10"/>
        <v>00:00:03</v>
      </c>
      <c r="P44" s="1" t="e">
        <f>VLOOKUP(C44,[2]Hoja1!$G:$I,3,0)</f>
        <v>#N/A</v>
      </c>
      <c r="Q44" s="6" t="e">
        <f t="shared" si="11"/>
        <v>#N/A</v>
      </c>
      <c r="R44" s="7" t="s">
        <v>114</v>
      </c>
      <c r="S44">
        <v>2</v>
      </c>
      <c r="T44" s="1">
        <f t="shared" si="12"/>
        <v>44</v>
      </c>
      <c r="U44" s="3" t="str">
        <f t="shared" si="13"/>
        <v>202302</v>
      </c>
    </row>
    <row r="45" spans="1:21" x14ac:dyDescent="0.25">
      <c r="A45" s="1" t="str">
        <f t="shared" si="14"/>
        <v>7</v>
      </c>
      <c r="B45" t="s">
        <v>27</v>
      </c>
      <c r="C45">
        <v>20327623967</v>
      </c>
      <c r="D45" t="str">
        <f t="shared" si="15"/>
        <v>20-32762396-7</v>
      </c>
      <c r="F45" s="4">
        <v>44958</v>
      </c>
      <c r="H45" s="2" t="str">
        <f>IFERROR(INDEX([1]Control!$D:$D,MATCH(D45&amp;" - "&amp;U45,[1]Control!$E:$E,0)),"")</f>
        <v/>
      </c>
      <c r="I45" s="2"/>
      <c r="J45" s="3">
        <f t="shared" si="5"/>
        <v>44985</v>
      </c>
      <c r="K45" s="3" t="str">
        <f t="shared" si="6"/>
        <v>01/02/2023</v>
      </c>
      <c r="L45" s="3" t="str">
        <f t="shared" si="7"/>
        <v>28/02/2023</v>
      </c>
      <c r="M45" s="3" t="str">
        <f t="shared" si="8"/>
        <v>7 - MCE - 202302 - 20327623967 - FERREYRA CARLOS ANDRES</v>
      </c>
      <c r="N45" s="3" t="str">
        <f t="shared" si="9"/>
        <v>7 - MCR - 202302 - 20327623967 - FERREYRA CARLOS ANDRES</v>
      </c>
      <c r="O45" s="1" t="str">
        <f t="shared" si="10"/>
        <v>00:00:03</v>
      </c>
      <c r="P45" s="1" t="e">
        <f>VLOOKUP(C45,[2]Hoja1!$G:$I,3,0)</f>
        <v>#N/A</v>
      </c>
      <c r="Q45" s="6" t="e">
        <f t="shared" si="11"/>
        <v>#N/A</v>
      </c>
      <c r="R45" s="7" t="s">
        <v>114</v>
      </c>
      <c r="S45">
        <v>2</v>
      </c>
      <c r="T45" s="1">
        <f t="shared" si="12"/>
        <v>45</v>
      </c>
      <c r="U45" s="3" t="str">
        <f t="shared" si="13"/>
        <v>202302</v>
      </c>
    </row>
    <row r="46" spans="1:21" hidden="1" x14ac:dyDescent="0.25">
      <c r="A46" s="1" t="str">
        <f t="shared" si="14"/>
        <v>7</v>
      </c>
      <c r="B46" t="s">
        <v>25</v>
      </c>
      <c r="C46">
        <v>20334250327</v>
      </c>
      <c r="D46" t="str">
        <f t="shared" si="15"/>
        <v>20-33425032-7</v>
      </c>
      <c r="E46" t="s">
        <v>123</v>
      </c>
      <c r="F46" s="4">
        <v>44743</v>
      </c>
      <c r="G46" t="s">
        <v>126</v>
      </c>
      <c r="H46" s="2" t="str">
        <f>IFERROR(INDEX([1]Control!$D:$D,MATCH(D46&amp;" - "&amp;U46,[1]Control!$E:$E,0)),"")</f>
        <v/>
      </c>
      <c r="I46" s="2"/>
      <c r="J46" s="3">
        <f t="shared" si="5"/>
        <v>44773</v>
      </c>
      <c r="K46" s="3" t="str">
        <f t="shared" si="6"/>
        <v>01/07/2022</v>
      </c>
      <c r="L46" s="3" t="str">
        <f t="shared" si="7"/>
        <v>31/07/2022</v>
      </c>
      <c r="M46" s="3" t="str">
        <f t="shared" si="8"/>
        <v>7 - MCE - 202207 - 20334250327 - PENSA LUCIANO ANIBAL</v>
      </c>
      <c r="N46" s="3" t="str">
        <f t="shared" si="9"/>
        <v>7 - MCR - 202207 - 20334250327 - PENSA LUCIANO ANIBAL</v>
      </c>
      <c r="O46" s="1" t="str">
        <f t="shared" si="10"/>
        <v>00:00:03</v>
      </c>
      <c r="P46" s="1" t="e">
        <f>VLOOKUP(C46,[2]Hoja1!$G:$I,3,0)</f>
        <v>#N/A</v>
      </c>
      <c r="Q46" s="6" t="e">
        <f t="shared" si="11"/>
        <v>#N/A</v>
      </c>
      <c r="R46" s="7" t="s">
        <v>114</v>
      </c>
      <c r="S46">
        <v>2</v>
      </c>
      <c r="T46" s="1">
        <f t="shared" si="12"/>
        <v>46</v>
      </c>
      <c r="U46" s="3" t="str">
        <f t="shared" si="13"/>
        <v>202207</v>
      </c>
    </row>
    <row r="47" spans="1:21" x14ac:dyDescent="0.25">
      <c r="A47" s="1" t="str">
        <f t="shared" si="14"/>
        <v>7</v>
      </c>
      <c r="B47" t="s">
        <v>23</v>
      </c>
      <c r="C47">
        <v>27109797257</v>
      </c>
      <c r="D47" t="str">
        <f t="shared" si="15"/>
        <v>27-10979725-7</v>
      </c>
      <c r="F47" s="4">
        <v>44958</v>
      </c>
      <c r="H47" s="2" t="str">
        <f>IFERROR(INDEX([1]Control!$D:$D,MATCH(D47&amp;" - "&amp;U47,[1]Control!$E:$E,0)),"")</f>
        <v/>
      </c>
      <c r="I47" s="2"/>
      <c r="J47" s="3">
        <f t="shared" si="5"/>
        <v>44985</v>
      </c>
      <c r="K47" s="3" t="str">
        <f t="shared" si="6"/>
        <v>01/02/2023</v>
      </c>
      <c r="L47" s="3" t="str">
        <f t="shared" si="7"/>
        <v>28/02/2023</v>
      </c>
      <c r="M47" s="3" t="str">
        <f t="shared" si="8"/>
        <v>7 - MCE - 202302 - 27109797257 - SCOTTO OLGA MARIA</v>
      </c>
      <c r="N47" s="3" t="str">
        <f t="shared" si="9"/>
        <v>7 - MCR - 202302 - 27109797257 - SCOTTO OLGA MARIA</v>
      </c>
      <c r="O47" s="1" t="str">
        <f t="shared" si="10"/>
        <v>00:00:03</v>
      </c>
      <c r="P47" s="1" t="e">
        <f>VLOOKUP(C47,[2]Hoja1!$G:$I,3,0)</f>
        <v>#N/A</v>
      </c>
      <c r="Q47" s="6" t="e">
        <f t="shared" si="11"/>
        <v>#N/A</v>
      </c>
      <c r="R47" s="7" t="s">
        <v>114</v>
      </c>
      <c r="S47">
        <v>2</v>
      </c>
      <c r="T47" s="1">
        <f t="shared" si="12"/>
        <v>47</v>
      </c>
      <c r="U47" s="3" t="str">
        <f t="shared" si="13"/>
        <v>202302</v>
      </c>
    </row>
    <row r="48" spans="1:21" x14ac:dyDescent="0.25">
      <c r="A48" s="1" t="str">
        <f t="shared" si="14"/>
        <v>7</v>
      </c>
      <c r="B48" t="s">
        <v>24</v>
      </c>
      <c r="C48">
        <v>27217236547</v>
      </c>
      <c r="D48" t="str">
        <f t="shared" si="15"/>
        <v>27-21723654-7</v>
      </c>
      <c r="F48" s="4">
        <v>44958</v>
      </c>
      <c r="H48" s="2" t="str">
        <f>IFERROR(INDEX([1]Control!$D:$D,MATCH(D48&amp;" - "&amp;U48,[1]Control!$E:$E,0)),"")</f>
        <v/>
      </c>
      <c r="I48" s="2"/>
      <c r="J48" s="3">
        <f t="shared" si="5"/>
        <v>44985</v>
      </c>
      <c r="K48" s="3" t="str">
        <f t="shared" si="6"/>
        <v>01/02/2023</v>
      </c>
      <c r="L48" s="3" t="str">
        <f t="shared" si="7"/>
        <v>28/02/2023</v>
      </c>
      <c r="M48" s="3" t="str">
        <f t="shared" si="8"/>
        <v>7 - MCE - 202302 - 27217236547 - ROKO MARIA EUGENIA</v>
      </c>
      <c r="N48" s="3" t="str">
        <f t="shared" si="9"/>
        <v>7 - MCR - 202302 - 27217236547 - ROKO MARIA EUGENIA</v>
      </c>
      <c r="O48" s="1" t="str">
        <f t="shared" si="10"/>
        <v>00:00:03</v>
      </c>
      <c r="P48" s="1" t="e">
        <f>VLOOKUP(C48,[2]Hoja1!$G:$I,3,0)</f>
        <v>#N/A</v>
      </c>
      <c r="Q48" s="6" t="e">
        <f t="shared" si="11"/>
        <v>#N/A</v>
      </c>
      <c r="R48" s="7" t="s">
        <v>114</v>
      </c>
      <c r="S48">
        <v>2</v>
      </c>
      <c r="T48" s="1">
        <f t="shared" si="12"/>
        <v>48</v>
      </c>
      <c r="U48" s="3" t="str">
        <f t="shared" si="13"/>
        <v>202302</v>
      </c>
    </row>
    <row r="49" spans="1:21" x14ac:dyDescent="0.25">
      <c r="A49" s="1" t="str">
        <f t="shared" si="14"/>
        <v>7</v>
      </c>
      <c r="B49" t="s">
        <v>36</v>
      </c>
      <c r="C49">
        <v>20147130202</v>
      </c>
      <c r="D49" t="s">
        <v>35</v>
      </c>
      <c r="F49" s="4">
        <v>44958</v>
      </c>
      <c r="H49" s="2" t="str">
        <f>IFERROR(INDEX([1]Control!$D:$D,MATCH(D49&amp;" - "&amp;U49,[1]Control!$E:$E,0)),"")</f>
        <v/>
      </c>
      <c r="I49" s="2"/>
      <c r="J49" s="3">
        <f t="shared" si="5"/>
        <v>44985</v>
      </c>
      <c r="K49" s="3" t="str">
        <f t="shared" si="6"/>
        <v>01/02/2023</v>
      </c>
      <c r="L49" s="3" t="str">
        <f t="shared" si="7"/>
        <v>28/02/2023</v>
      </c>
      <c r="M49" s="3" t="str">
        <f t="shared" si="8"/>
        <v>7 - MCE - 202302 - 30650940667 - BUSTOS-HOPE S.H</v>
      </c>
      <c r="N49" s="3" t="str">
        <f t="shared" si="9"/>
        <v>7 - MCR - 202302 - 30650940667 - BUSTOS-HOPE S.H</v>
      </c>
      <c r="O49" s="1" t="str">
        <f t="shared" si="10"/>
        <v>00:00:03</v>
      </c>
      <c r="P49" s="1" t="e">
        <f>VLOOKUP(C49,[2]Hoja1!$G:$I,3,0)</f>
        <v>#N/A</v>
      </c>
      <c r="Q49" s="6" t="e">
        <f t="shared" si="11"/>
        <v>#N/A</v>
      </c>
      <c r="R49" s="7" t="s">
        <v>114</v>
      </c>
      <c r="S49">
        <v>2</v>
      </c>
      <c r="T49" s="1">
        <f t="shared" si="12"/>
        <v>49</v>
      </c>
      <c r="U49" s="3" t="str">
        <f t="shared" si="13"/>
        <v>202302</v>
      </c>
    </row>
    <row r="50" spans="1:21" hidden="1" x14ac:dyDescent="0.25">
      <c r="A50" s="1" t="str">
        <f t="shared" si="14"/>
        <v>7</v>
      </c>
      <c r="B50" t="s">
        <v>34</v>
      </c>
      <c r="C50">
        <v>20174123072</v>
      </c>
      <c r="D50" t="s">
        <v>33</v>
      </c>
      <c r="E50" t="s">
        <v>119</v>
      </c>
      <c r="F50" s="4">
        <v>44743</v>
      </c>
      <c r="G50" t="s">
        <v>125</v>
      </c>
      <c r="H50" s="2" t="str">
        <f>IFERROR(INDEX([1]Control!$D:$D,MATCH(D50&amp;" - "&amp;U50,[1]Control!$E:$E,0)),"")</f>
        <v/>
      </c>
      <c r="I50" s="2"/>
      <c r="J50" s="3">
        <f t="shared" si="5"/>
        <v>44773</v>
      </c>
      <c r="K50" s="3" t="str">
        <f t="shared" si="6"/>
        <v>01/07/2022</v>
      </c>
      <c r="L50" s="3" t="str">
        <f t="shared" si="7"/>
        <v>31/07/2022</v>
      </c>
      <c r="M50" s="3" t="str">
        <f t="shared" si="8"/>
        <v>7 - MCE - 202207 - 30672372697 - CEBAC</v>
      </c>
      <c r="N50" s="3" t="str">
        <f t="shared" si="9"/>
        <v>7 - MCR - 202207 - 30672372697 - CEBAC</v>
      </c>
      <c r="O50" s="1" t="str">
        <f t="shared" si="10"/>
        <v>00:00:03</v>
      </c>
      <c r="P50" s="1" t="e">
        <f>VLOOKUP(C50,[2]Hoja1!$G:$I,3,0)</f>
        <v>#N/A</v>
      </c>
      <c r="Q50" s="6" t="e">
        <f t="shared" si="11"/>
        <v>#N/A</v>
      </c>
      <c r="R50" s="7" t="s">
        <v>114</v>
      </c>
      <c r="S50">
        <v>2</v>
      </c>
      <c r="T50" s="1">
        <f t="shared" si="12"/>
        <v>50</v>
      </c>
      <c r="U50" s="3" t="str">
        <f t="shared" si="13"/>
        <v>202207</v>
      </c>
    </row>
    <row r="51" spans="1:21" x14ac:dyDescent="0.25">
      <c r="A51" s="1" t="str">
        <f t="shared" si="14"/>
        <v>7</v>
      </c>
      <c r="B51" t="s">
        <v>38</v>
      </c>
      <c r="C51">
        <v>23183086499</v>
      </c>
      <c r="D51" t="s">
        <v>37</v>
      </c>
      <c r="F51" s="4">
        <v>44958</v>
      </c>
      <c r="H51" s="2" t="str">
        <f>IFERROR(INDEX([1]Control!$D:$D,MATCH(D51&amp;" - "&amp;U51,[1]Control!$E:$E,0)),"")</f>
        <v/>
      </c>
      <c r="I51" s="2"/>
      <c r="J51" s="3">
        <f t="shared" si="5"/>
        <v>44985</v>
      </c>
      <c r="K51" s="3" t="str">
        <f t="shared" si="6"/>
        <v>01/02/2023</v>
      </c>
      <c r="L51" s="3" t="str">
        <f t="shared" si="7"/>
        <v>28/02/2023</v>
      </c>
      <c r="M51" s="3" t="str">
        <f t="shared" si="8"/>
        <v>7 - MCE - 202302 - 30709419567 - AITA S.A.</v>
      </c>
      <c r="N51" s="3" t="str">
        <f t="shared" si="9"/>
        <v>7 - MCR - 202302 - 30709419567 - AITA S.A.</v>
      </c>
      <c r="O51" s="1" t="str">
        <f t="shared" si="10"/>
        <v>00:00:03</v>
      </c>
      <c r="P51" s="1" t="e">
        <f>VLOOKUP(C51,[2]Hoja1!$G:$I,3,0)</f>
        <v>#N/A</v>
      </c>
      <c r="Q51" s="6" t="e">
        <f t="shared" si="11"/>
        <v>#N/A</v>
      </c>
      <c r="R51" s="7" t="s">
        <v>114</v>
      </c>
      <c r="S51">
        <v>2</v>
      </c>
      <c r="T51" s="1">
        <f t="shared" si="12"/>
        <v>51</v>
      </c>
      <c r="U51" s="3" t="str">
        <f t="shared" si="13"/>
        <v>202302</v>
      </c>
    </row>
    <row r="52" spans="1:21" x14ac:dyDescent="0.25">
      <c r="A52" s="1" t="str">
        <f t="shared" si="14"/>
        <v>7</v>
      </c>
      <c r="B52" t="s">
        <v>32</v>
      </c>
      <c r="C52">
        <v>27222731416</v>
      </c>
      <c r="D52" t="s">
        <v>31</v>
      </c>
      <c r="F52" s="4">
        <v>44958</v>
      </c>
      <c r="H52" s="2" t="str">
        <f>IFERROR(INDEX([1]Control!$D:$D,MATCH(D52&amp;" - "&amp;U52,[1]Control!$E:$E,0)),"")</f>
        <v/>
      </c>
      <c r="I52" s="2"/>
      <c r="J52" s="3">
        <f t="shared" si="5"/>
        <v>44985</v>
      </c>
      <c r="K52" s="3" t="str">
        <f t="shared" si="6"/>
        <v>01/02/2023</v>
      </c>
      <c r="L52" s="3" t="str">
        <f t="shared" si="7"/>
        <v>28/02/2023</v>
      </c>
      <c r="M52" s="3" t="str">
        <f t="shared" si="8"/>
        <v>7 - MCE - 202302 - 30712026797 - COND. LARZABAL</v>
      </c>
      <c r="N52" s="3" t="str">
        <f t="shared" si="9"/>
        <v>7 - MCR - 202302 - 30712026797 - COND. LARZABAL</v>
      </c>
      <c r="O52" s="1" t="str">
        <f t="shared" si="10"/>
        <v>00:00:03</v>
      </c>
      <c r="P52" s="1" t="e">
        <f>VLOOKUP(C52,[2]Hoja1!$G:$I,3,0)</f>
        <v>#N/A</v>
      </c>
      <c r="Q52" s="6" t="e">
        <f t="shared" si="11"/>
        <v>#N/A</v>
      </c>
      <c r="R52" s="7" t="s">
        <v>114</v>
      </c>
      <c r="S52">
        <v>2</v>
      </c>
      <c r="T52" s="1">
        <f t="shared" si="12"/>
        <v>52</v>
      </c>
      <c r="U52" s="3" t="str">
        <f t="shared" si="13"/>
        <v>202302</v>
      </c>
    </row>
    <row r="53" spans="1:21" x14ac:dyDescent="0.25">
      <c r="A53" s="1" t="str">
        <f t="shared" si="14"/>
        <v>8</v>
      </c>
      <c r="B53" t="s">
        <v>22</v>
      </c>
      <c r="C53">
        <v>20082750488</v>
      </c>
      <c r="D53" t="str">
        <f>TEXT(C53,"00-00000000-0")</f>
        <v>20-08275048-8</v>
      </c>
      <c r="F53" s="4">
        <v>44958</v>
      </c>
      <c r="H53" s="2" t="str">
        <f>IFERROR(INDEX([1]Control!$D:$D,MATCH(D53&amp;" - "&amp;U53,[1]Control!$E:$E,0)),"")</f>
        <v/>
      </c>
      <c r="I53" s="2"/>
      <c r="J53" s="3">
        <f t="shared" si="5"/>
        <v>44985</v>
      </c>
      <c r="K53" s="3" t="str">
        <f t="shared" si="6"/>
        <v>01/02/2023</v>
      </c>
      <c r="L53" s="3" t="str">
        <f t="shared" si="7"/>
        <v>28/02/2023</v>
      </c>
      <c r="M53" s="3" t="str">
        <f t="shared" si="8"/>
        <v>8 - MCE - 202302 - 20082750488 - CASTRO OLIVERA CARLOS</v>
      </c>
      <c r="N53" s="3" t="str">
        <f t="shared" si="9"/>
        <v>8 - MCR - 202302 - 20082750488 - CASTRO OLIVERA CARLOS</v>
      </c>
      <c r="O53" s="1" t="str">
        <f t="shared" si="10"/>
        <v>00:00:03</v>
      </c>
      <c r="P53" s="1" t="e">
        <f>VLOOKUP(C53,[2]Hoja1!$G:$I,3,0)</f>
        <v>#N/A</v>
      </c>
      <c r="Q53" s="6" t="e">
        <f t="shared" si="11"/>
        <v>#N/A</v>
      </c>
      <c r="R53" s="7" t="s">
        <v>114</v>
      </c>
      <c r="S53">
        <v>2</v>
      </c>
      <c r="T53" s="1">
        <f t="shared" si="12"/>
        <v>53</v>
      </c>
      <c r="U53" s="3" t="str">
        <f t="shared" si="13"/>
        <v>202302</v>
      </c>
    </row>
    <row r="54" spans="1:21" x14ac:dyDescent="0.25">
      <c r="A54" s="1" t="str">
        <f t="shared" si="14"/>
        <v>8</v>
      </c>
      <c r="B54" t="s">
        <v>17</v>
      </c>
      <c r="C54">
        <v>20230966738</v>
      </c>
      <c r="D54" t="str">
        <f>TEXT(C54,"00-00000000-0")</f>
        <v>20-23096673-8</v>
      </c>
      <c r="F54" s="4">
        <v>44958</v>
      </c>
      <c r="H54" s="2" t="str">
        <f>IFERROR(INDEX([1]Control!$D:$D,MATCH(D54&amp;" - "&amp;U54,[1]Control!$E:$E,0)),"")</f>
        <v/>
      </c>
      <c r="I54" s="2"/>
      <c r="J54" s="3">
        <f t="shared" si="5"/>
        <v>44985</v>
      </c>
      <c r="K54" s="3" t="str">
        <f t="shared" si="6"/>
        <v>01/02/2023</v>
      </c>
      <c r="L54" s="3" t="str">
        <f t="shared" si="7"/>
        <v>28/02/2023</v>
      </c>
      <c r="M54" s="3" t="str">
        <f t="shared" si="8"/>
        <v>8 - MCE - 202302 - 20230966738 - URRUTIA DIEGO</v>
      </c>
      <c r="N54" s="3" t="str">
        <f t="shared" si="9"/>
        <v>8 - MCR - 202302 - 20230966738 - URRUTIA DIEGO</v>
      </c>
      <c r="O54" s="1" t="str">
        <f t="shared" si="10"/>
        <v>00:00:03</v>
      </c>
      <c r="P54" s="1" t="e">
        <f>VLOOKUP(C54,[2]Hoja1!$G:$I,3,0)</f>
        <v>#N/A</v>
      </c>
      <c r="Q54" s="6" t="e">
        <f t="shared" si="11"/>
        <v>#N/A</v>
      </c>
      <c r="R54" s="7" t="s">
        <v>114</v>
      </c>
      <c r="S54">
        <v>2</v>
      </c>
      <c r="T54" s="1">
        <f t="shared" si="12"/>
        <v>54</v>
      </c>
      <c r="U54" s="3" t="str">
        <f t="shared" si="13"/>
        <v>202302</v>
      </c>
    </row>
    <row r="55" spans="1:21" x14ac:dyDescent="0.25">
      <c r="A55" s="1" t="str">
        <f t="shared" si="14"/>
        <v>8</v>
      </c>
      <c r="B55" t="s">
        <v>16</v>
      </c>
      <c r="C55">
        <v>20303980378</v>
      </c>
      <c r="D55" t="str">
        <f>TEXT(C55,"00-00000000-0")</f>
        <v>20-30398037-8</v>
      </c>
      <c r="F55" s="4">
        <v>44958</v>
      </c>
      <c r="H55" s="2" t="str">
        <f>IFERROR(INDEX([1]Control!$D:$D,MATCH(D55&amp;" - "&amp;U55,[1]Control!$E:$E,0)),"")</f>
        <v/>
      </c>
      <c r="I55" s="2"/>
      <c r="J55" s="3">
        <f t="shared" si="5"/>
        <v>44985</v>
      </c>
      <c r="K55" s="3" t="str">
        <f t="shared" si="6"/>
        <v>01/02/2023</v>
      </c>
      <c r="L55" s="3" t="str">
        <f t="shared" si="7"/>
        <v>28/02/2023</v>
      </c>
      <c r="M55" s="3" t="str">
        <f t="shared" si="8"/>
        <v>8 - MCE - 202302 - 20303980378 - CASTRO OLIVERA GONZALO</v>
      </c>
      <c r="N55" s="3" t="str">
        <f t="shared" si="9"/>
        <v>8 - MCR - 202302 - 20303980378 - CASTRO OLIVERA GONZALO</v>
      </c>
      <c r="O55" s="1" t="str">
        <f t="shared" si="10"/>
        <v>00:00:03</v>
      </c>
      <c r="P55" s="1" t="e">
        <f>VLOOKUP(C55,[2]Hoja1!$G:$I,3,0)</f>
        <v>#N/A</v>
      </c>
      <c r="Q55" s="6" t="e">
        <f t="shared" si="11"/>
        <v>#N/A</v>
      </c>
      <c r="R55" s="7" t="s">
        <v>114</v>
      </c>
      <c r="S55">
        <v>2</v>
      </c>
      <c r="T55" s="1">
        <f t="shared" si="12"/>
        <v>55</v>
      </c>
      <c r="U55" s="3" t="str">
        <f t="shared" si="13"/>
        <v>202302</v>
      </c>
    </row>
    <row r="56" spans="1:21" x14ac:dyDescent="0.25">
      <c r="A56" s="1" t="str">
        <f t="shared" si="14"/>
        <v>8</v>
      </c>
      <c r="B56" t="s">
        <v>15</v>
      </c>
      <c r="C56">
        <v>27163651918</v>
      </c>
      <c r="D56" t="str">
        <f>TEXT(C56,"00-00000000-0")</f>
        <v>27-16365191-8</v>
      </c>
      <c r="F56" s="4">
        <v>44958</v>
      </c>
      <c r="H56" s="2" t="str">
        <f>IFERROR(INDEX([1]Control!$D:$D,MATCH(D56&amp;" - "&amp;U56,[1]Control!$E:$E,0)),"")</f>
        <v/>
      </c>
      <c r="I56" s="2"/>
      <c r="J56" s="3">
        <f t="shared" si="5"/>
        <v>44985</v>
      </c>
      <c r="K56" s="3" t="str">
        <f t="shared" si="6"/>
        <v>01/02/2023</v>
      </c>
      <c r="L56" s="3" t="str">
        <f t="shared" si="7"/>
        <v>28/02/2023</v>
      </c>
      <c r="M56" s="3" t="str">
        <f t="shared" si="8"/>
        <v>8 - MCE - 202302 - 27163651918 - MARTIN MONICA ADRIANA</v>
      </c>
      <c r="N56" s="3" t="str">
        <f t="shared" si="9"/>
        <v>8 - MCR - 202302 - 27163651918 - MARTIN MONICA ADRIANA</v>
      </c>
      <c r="O56" s="1" t="str">
        <f t="shared" si="10"/>
        <v>00:00:03</v>
      </c>
      <c r="P56" s="1" t="e">
        <f>VLOOKUP(C56,[2]Hoja1!$G:$I,3,0)</f>
        <v>#N/A</v>
      </c>
      <c r="Q56" s="6" t="e">
        <f t="shared" si="11"/>
        <v>#N/A</v>
      </c>
      <c r="R56" s="7" t="s">
        <v>114</v>
      </c>
      <c r="S56">
        <v>2</v>
      </c>
      <c r="T56" s="1">
        <f t="shared" si="12"/>
        <v>56</v>
      </c>
      <c r="U56" s="3" t="str">
        <f t="shared" si="13"/>
        <v>202302</v>
      </c>
    </row>
    <row r="57" spans="1:21" x14ac:dyDescent="0.25">
      <c r="A57" s="1" t="str">
        <f t="shared" si="14"/>
        <v>8</v>
      </c>
      <c r="B57" t="s">
        <v>14</v>
      </c>
      <c r="C57">
        <v>27201932268</v>
      </c>
      <c r="D57" t="str">
        <f>TEXT(C57,"00-00000000-0")</f>
        <v>27-20193226-8</v>
      </c>
      <c r="F57" s="4">
        <v>44958</v>
      </c>
      <c r="H57" s="2" t="str">
        <f>IFERROR(INDEX([1]Control!$D:$D,MATCH(D57&amp;" - "&amp;U57,[1]Control!$E:$E,0)),"")</f>
        <v/>
      </c>
      <c r="I57" s="2"/>
      <c r="J57" s="3">
        <f t="shared" si="5"/>
        <v>44985</v>
      </c>
      <c r="K57" s="3" t="str">
        <f t="shared" si="6"/>
        <v>01/02/2023</v>
      </c>
      <c r="L57" s="3" t="str">
        <f t="shared" si="7"/>
        <v>28/02/2023</v>
      </c>
      <c r="M57" s="3" t="str">
        <f t="shared" si="8"/>
        <v>8 - MCE - 202302 - 27201932268 - SPAGNOLI SUSANA</v>
      </c>
      <c r="N57" s="3" t="str">
        <f t="shared" si="9"/>
        <v>8 - MCR - 202302 - 27201932268 - SPAGNOLI SUSANA</v>
      </c>
      <c r="O57" s="1" t="str">
        <f t="shared" si="10"/>
        <v>00:00:03</v>
      </c>
      <c r="P57" s="1" t="e">
        <f>VLOOKUP(C57,[2]Hoja1!$G:$I,3,0)</f>
        <v>#N/A</v>
      </c>
      <c r="Q57" s="6" t="e">
        <f t="shared" si="11"/>
        <v>#N/A</v>
      </c>
      <c r="R57" s="7" t="s">
        <v>114</v>
      </c>
      <c r="S57">
        <v>2</v>
      </c>
      <c r="T57" s="1">
        <f t="shared" si="12"/>
        <v>57</v>
      </c>
      <c r="U57" s="3" t="str">
        <f t="shared" si="13"/>
        <v>202302</v>
      </c>
    </row>
    <row r="58" spans="1:21" x14ac:dyDescent="0.25">
      <c r="A58" s="1" t="str">
        <f t="shared" si="14"/>
        <v>8</v>
      </c>
      <c r="B58" t="s">
        <v>19</v>
      </c>
      <c r="C58">
        <v>20175255819</v>
      </c>
      <c r="D58" t="s">
        <v>18</v>
      </c>
      <c r="F58" s="4">
        <v>44958</v>
      </c>
      <c r="H58" s="2" t="str">
        <f>IFERROR(INDEX([1]Control!$D:$D,MATCH(D58&amp;" - "&amp;U58,[1]Control!$E:$E,0)),"")</f>
        <v/>
      </c>
      <c r="I58" s="2"/>
      <c r="J58" s="3">
        <f t="shared" si="5"/>
        <v>44985</v>
      </c>
      <c r="K58" s="3" t="str">
        <f t="shared" si="6"/>
        <v>01/02/2023</v>
      </c>
      <c r="L58" s="3" t="str">
        <f t="shared" si="7"/>
        <v>28/02/2023</v>
      </c>
      <c r="M58" s="3" t="str">
        <f t="shared" si="8"/>
        <v>8 - MCE - 202302 - 30701299538 - FORESTAL SA</v>
      </c>
      <c r="N58" s="3" t="str">
        <f t="shared" si="9"/>
        <v>8 - MCR - 202302 - 30701299538 - FORESTAL SA</v>
      </c>
      <c r="O58" s="1" t="str">
        <f t="shared" si="10"/>
        <v>00:00:03</v>
      </c>
      <c r="P58" s="1" t="e">
        <f>VLOOKUP(C58,[2]Hoja1!$G:$I,3,0)</f>
        <v>#N/A</v>
      </c>
      <c r="Q58" s="6" t="e">
        <f t="shared" si="11"/>
        <v>#N/A</v>
      </c>
      <c r="R58" s="7" t="s">
        <v>114</v>
      </c>
      <c r="S58">
        <v>2</v>
      </c>
      <c r="T58" s="1">
        <f t="shared" si="12"/>
        <v>58</v>
      </c>
      <c r="U58" s="3" t="str">
        <f t="shared" si="13"/>
        <v>202302</v>
      </c>
    </row>
    <row r="59" spans="1:21" x14ac:dyDescent="0.25">
      <c r="A59" s="1" t="str">
        <f t="shared" si="14"/>
        <v>8</v>
      </c>
      <c r="B59" t="s">
        <v>21</v>
      </c>
      <c r="C59">
        <v>20100325048</v>
      </c>
      <c r="D59" t="s">
        <v>20</v>
      </c>
      <c r="F59" s="4">
        <v>44958</v>
      </c>
      <c r="H59" s="2" t="str">
        <f>IFERROR(INDEX([1]Control!$D:$D,MATCH(D59&amp;" - "&amp;U59,[1]Control!$E:$E,0)),"")</f>
        <v/>
      </c>
      <c r="I59" s="2"/>
      <c r="J59" s="3">
        <f t="shared" si="5"/>
        <v>44985</v>
      </c>
      <c r="K59" s="3" t="str">
        <f t="shared" si="6"/>
        <v>01/02/2023</v>
      </c>
      <c r="L59" s="3" t="str">
        <f t="shared" si="7"/>
        <v>28/02/2023</v>
      </c>
      <c r="M59" s="3" t="str">
        <f t="shared" si="8"/>
        <v>8 - MCE - 202302 - 30708626348 - FIDEIC. PDAS INMOB</v>
      </c>
      <c r="N59" s="3" t="str">
        <f t="shared" si="9"/>
        <v>8 - MCR - 202302 - 30708626348 - FIDEIC. PDAS INMOB</v>
      </c>
      <c r="O59" s="1" t="str">
        <f t="shared" si="10"/>
        <v>00:00:03</v>
      </c>
      <c r="P59" s="1" t="e">
        <f>VLOOKUP(C59,[2]Hoja1!$G:$I,3,0)</f>
        <v>#N/A</v>
      </c>
      <c r="Q59" s="6" t="e">
        <f t="shared" si="11"/>
        <v>#N/A</v>
      </c>
      <c r="R59" s="7" t="s">
        <v>114</v>
      </c>
      <c r="S59">
        <v>2</v>
      </c>
      <c r="T59" s="1">
        <f t="shared" si="12"/>
        <v>59</v>
      </c>
      <c r="U59" s="3" t="str">
        <f t="shared" si="13"/>
        <v>202302</v>
      </c>
    </row>
    <row r="60" spans="1:21" x14ac:dyDescent="0.25">
      <c r="A60" s="1" t="str">
        <f t="shared" si="14"/>
        <v>9</v>
      </c>
      <c r="B60" t="s">
        <v>1</v>
      </c>
      <c r="C60">
        <v>20149466739</v>
      </c>
      <c r="D60" t="str">
        <f>TEXT(C60,"00-00000000-0")</f>
        <v>20-14946673-9</v>
      </c>
      <c r="F60" s="4">
        <v>44958</v>
      </c>
      <c r="H60" s="2" t="str">
        <f>IFERROR(INDEX([1]Control!$D:$D,MATCH(D60&amp;" - "&amp;U60,[1]Control!$E:$E,0)),"")</f>
        <v/>
      </c>
      <c r="I60" s="2"/>
      <c r="J60" s="3">
        <f t="shared" si="5"/>
        <v>44985</v>
      </c>
      <c r="K60" s="3" t="str">
        <f t="shared" si="6"/>
        <v>01/02/2023</v>
      </c>
      <c r="L60" s="3" t="str">
        <f t="shared" si="7"/>
        <v>28/02/2023</v>
      </c>
      <c r="M60" s="3" t="str">
        <f t="shared" si="8"/>
        <v>9 - MCE - 202302 - 20149466739 - HOPE RICARDO MARIO</v>
      </c>
      <c r="N60" s="3" t="str">
        <f t="shared" si="9"/>
        <v>9 - MCR - 202302 - 20149466739 - HOPE RICARDO MARIO</v>
      </c>
      <c r="O60" s="1" t="str">
        <f t="shared" si="10"/>
        <v>00:00:03</v>
      </c>
      <c r="P60" s="1" t="e">
        <f>VLOOKUP(C60,[2]Hoja1!$G:$I,3,0)</f>
        <v>#N/A</v>
      </c>
      <c r="Q60" s="6" t="e">
        <f t="shared" si="11"/>
        <v>#N/A</v>
      </c>
      <c r="R60" s="7" t="s">
        <v>114</v>
      </c>
      <c r="S60">
        <v>2</v>
      </c>
      <c r="T60" s="1">
        <f t="shared" si="12"/>
        <v>60</v>
      </c>
      <c r="U60" s="3" t="str">
        <f t="shared" si="13"/>
        <v>202302</v>
      </c>
    </row>
    <row r="61" spans="1:21" x14ac:dyDescent="0.25">
      <c r="A61" s="1" t="str">
        <f t="shared" si="14"/>
        <v>9</v>
      </c>
      <c r="B61" t="s">
        <v>13</v>
      </c>
      <c r="C61">
        <v>20175255819</v>
      </c>
      <c r="D61" t="s">
        <v>12</v>
      </c>
      <c r="F61" s="4">
        <v>44958</v>
      </c>
      <c r="H61" s="2" t="str">
        <f>IFERROR(INDEX([1]Control!$D:$D,MATCH(D61&amp;" - "&amp;U61,[1]Control!$E:$E,0)),"")</f>
        <v/>
      </c>
      <c r="I61" s="2"/>
      <c r="J61" s="3">
        <f t="shared" si="5"/>
        <v>44985</v>
      </c>
      <c r="K61" s="3" t="str">
        <f t="shared" si="6"/>
        <v>01/02/2023</v>
      </c>
      <c r="L61" s="3" t="str">
        <f t="shared" si="7"/>
        <v>28/02/2023</v>
      </c>
      <c r="M61" s="3" t="str">
        <f t="shared" si="8"/>
        <v>9 - MCE - 202302 - 20175255819 - BEITIA CRISPIN</v>
      </c>
      <c r="N61" s="3" t="str">
        <f t="shared" si="9"/>
        <v>9 - MCR - 202302 - 20175255819 - BEITIA CRISPIN</v>
      </c>
      <c r="O61" s="1" t="str">
        <f t="shared" si="10"/>
        <v>00:00:03</v>
      </c>
      <c r="P61" s="1" t="e">
        <f>VLOOKUP(C61,[2]Hoja1!$G:$I,3,0)</f>
        <v>#N/A</v>
      </c>
      <c r="Q61" s="6" t="e">
        <f t="shared" si="11"/>
        <v>#N/A</v>
      </c>
      <c r="R61" s="7" t="s">
        <v>114</v>
      </c>
      <c r="S61">
        <v>2</v>
      </c>
      <c r="T61" s="1">
        <f t="shared" si="12"/>
        <v>61</v>
      </c>
      <c r="U61" s="3" t="str">
        <f t="shared" si="13"/>
        <v>202302</v>
      </c>
    </row>
    <row r="62" spans="1:21" x14ac:dyDescent="0.25">
      <c r="A62" s="1" t="str">
        <f t="shared" si="14"/>
        <v>9</v>
      </c>
      <c r="B62" t="s">
        <v>2</v>
      </c>
      <c r="C62">
        <v>20246008109</v>
      </c>
      <c r="D62" t="str">
        <f>TEXT(C62,"00-00000000-0")</f>
        <v>20-24600810-9</v>
      </c>
      <c r="E62" t="s">
        <v>124</v>
      </c>
      <c r="F62" s="4">
        <v>44958</v>
      </c>
      <c r="H62" s="2" t="str">
        <f>IFERROR(INDEX([1]Control!$D:$D,MATCH(D62&amp;" - "&amp;U62,[1]Control!$E:$E,0)),"")</f>
        <v/>
      </c>
      <c r="I62" s="2"/>
      <c r="J62" s="3">
        <f t="shared" si="5"/>
        <v>44985</v>
      </c>
      <c r="K62" s="3" t="str">
        <f t="shared" si="6"/>
        <v>01/02/2023</v>
      </c>
      <c r="L62" s="3" t="str">
        <f t="shared" si="7"/>
        <v>28/02/2023</v>
      </c>
      <c r="M62" s="3" t="str">
        <f t="shared" si="8"/>
        <v>9 - MCE - 202302 - 20246008109 - BUSTOS GONZALO</v>
      </c>
      <c r="N62" s="3" t="str">
        <f t="shared" si="9"/>
        <v>9 - MCR - 202302 - 20246008109 - BUSTOS GONZALO</v>
      </c>
      <c r="O62" s="1" t="str">
        <f t="shared" si="10"/>
        <v>00:00:03</v>
      </c>
      <c r="P62" s="1" t="e">
        <f>VLOOKUP(C62,[2]Hoja1!$G:$I,3,0)</f>
        <v>#N/A</v>
      </c>
      <c r="Q62" s="6" t="e">
        <f t="shared" si="11"/>
        <v>#N/A</v>
      </c>
      <c r="R62" s="7" t="s">
        <v>114</v>
      </c>
      <c r="S62">
        <v>2</v>
      </c>
      <c r="T62" s="1">
        <f t="shared" si="12"/>
        <v>62</v>
      </c>
      <c r="U62" s="3" t="str">
        <f t="shared" si="13"/>
        <v>202302</v>
      </c>
    </row>
    <row r="63" spans="1:21" x14ac:dyDescent="0.25">
      <c r="A63" s="1" t="str">
        <f t="shared" si="14"/>
        <v>9</v>
      </c>
      <c r="B63" t="s">
        <v>3</v>
      </c>
      <c r="C63">
        <v>23120538209</v>
      </c>
      <c r="D63" t="str">
        <f>TEXT(C63,"00-00000000-0")</f>
        <v>23-12053820-9</v>
      </c>
      <c r="F63" s="4">
        <v>44958</v>
      </c>
      <c r="H63" s="2" t="str">
        <f>IFERROR(INDEX([1]Control!$D:$D,MATCH(D63&amp;" - "&amp;U63,[1]Control!$E:$E,0)),"")</f>
        <v/>
      </c>
      <c r="I63" s="2"/>
      <c r="J63" s="3">
        <f t="shared" si="5"/>
        <v>44985</v>
      </c>
      <c r="K63" s="3" t="str">
        <f t="shared" si="6"/>
        <v>01/02/2023</v>
      </c>
      <c r="L63" s="3" t="str">
        <f t="shared" si="7"/>
        <v>28/02/2023</v>
      </c>
      <c r="M63" s="3" t="str">
        <f t="shared" si="8"/>
        <v>9 - MCE - 202302 - 23120538209 - LINDSTROM PLINIO</v>
      </c>
      <c r="N63" s="3" t="str">
        <f t="shared" si="9"/>
        <v>9 - MCR - 202302 - 23120538209 - LINDSTROM PLINIO</v>
      </c>
      <c r="O63" s="1" t="str">
        <f t="shared" si="10"/>
        <v>00:00:03</v>
      </c>
      <c r="P63" s="1" t="e">
        <f>VLOOKUP(C63,[2]Hoja1!$G:$I,3,0)</f>
        <v>#N/A</v>
      </c>
      <c r="Q63" s="6" t="e">
        <f t="shared" si="11"/>
        <v>#N/A</v>
      </c>
      <c r="R63" s="7" t="s">
        <v>114</v>
      </c>
      <c r="S63">
        <v>2</v>
      </c>
      <c r="T63" s="1">
        <f t="shared" si="12"/>
        <v>63</v>
      </c>
      <c r="U63" s="3" t="str">
        <f t="shared" si="13"/>
        <v>202302</v>
      </c>
    </row>
    <row r="64" spans="1:21" x14ac:dyDescent="0.25">
      <c r="A64" s="1" t="str">
        <f t="shared" si="14"/>
        <v>9</v>
      </c>
      <c r="B64" t="s">
        <v>0</v>
      </c>
      <c r="C64">
        <v>23242946669</v>
      </c>
      <c r="D64" t="str">
        <f>TEXT(C64,"00-00000000-0")</f>
        <v>23-24294666-9</v>
      </c>
      <c r="F64" s="4">
        <v>44958</v>
      </c>
      <c r="H64" s="2" t="str">
        <f>IFERROR(INDEX([1]Control!$D:$D,MATCH(D64&amp;" - "&amp;U64,[1]Control!$E:$E,0)),"")</f>
        <v/>
      </c>
      <c r="I64" s="2"/>
      <c r="J64" s="3">
        <f t="shared" si="5"/>
        <v>44985</v>
      </c>
      <c r="K64" s="3" t="str">
        <f t="shared" si="6"/>
        <v>01/02/2023</v>
      </c>
      <c r="L64" s="3" t="str">
        <f t="shared" si="7"/>
        <v>28/02/2023</v>
      </c>
      <c r="M64" s="3" t="str">
        <f t="shared" si="8"/>
        <v>9 - MCE - 202302 - 23242946669 - SOTO MIGUEL GERONIMO</v>
      </c>
      <c r="N64" s="3" t="str">
        <f t="shared" si="9"/>
        <v>9 - MCR - 202302 - 23242946669 - SOTO MIGUEL GERONIMO</v>
      </c>
      <c r="O64" s="1" t="str">
        <f t="shared" si="10"/>
        <v>00:00:03</v>
      </c>
      <c r="P64" s="1" t="e">
        <f>VLOOKUP(C64,[2]Hoja1!$G:$I,3,0)</f>
        <v>#N/A</v>
      </c>
      <c r="Q64" s="6" t="e">
        <f t="shared" si="11"/>
        <v>#N/A</v>
      </c>
      <c r="R64" s="7" t="s">
        <v>114</v>
      </c>
      <c r="S64">
        <v>2</v>
      </c>
      <c r="T64" s="1">
        <f t="shared" si="12"/>
        <v>64</v>
      </c>
      <c r="U64" s="3" t="str">
        <f t="shared" si="13"/>
        <v>202302</v>
      </c>
    </row>
    <row r="65" spans="1:21" x14ac:dyDescent="0.25">
      <c r="A65" s="1" t="str">
        <f t="shared" si="14"/>
        <v>9</v>
      </c>
      <c r="B65" t="s">
        <v>107</v>
      </c>
      <c r="C65">
        <v>27173878309</v>
      </c>
      <c r="D65" t="s">
        <v>108</v>
      </c>
      <c r="F65" s="4">
        <v>44958</v>
      </c>
      <c r="J65" s="3">
        <f t="shared" si="5"/>
        <v>44985</v>
      </c>
      <c r="K65" s="3" t="str">
        <f t="shared" si="6"/>
        <v>01/02/2023</v>
      </c>
      <c r="L65" s="3" t="str">
        <f t="shared" si="7"/>
        <v>28/02/2023</v>
      </c>
      <c r="M65" s="3" t="str">
        <f t="shared" si="8"/>
        <v>9 - MCE - 202302 - 27173878309 - LIONETTO ANA CAROLINA</v>
      </c>
      <c r="N65" s="3" t="str">
        <f t="shared" si="9"/>
        <v>9 - MCR - 202302 - 27173878309 - LIONETTO ANA CAROLINA</v>
      </c>
      <c r="O65" s="1" t="str">
        <f t="shared" si="10"/>
        <v>00:00:03</v>
      </c>
      <c r="P65" s="1" t="e">
        <f>VLOOKUP(C65,[2]Hoja1!$G:$I,3,0)</f>
        <v>#N/A</v>
      </c>
      <c r="Q65" s="6" t="e">
        <f t="shared" si="11"/>
        <v>#N/A</v>
      </c>
      <c r="R65" s="7" t="s">
        <v>114</v>
      </c>
      <c r="S65">
        <v>2</v>
      </c>
      <c r="T65" s="1">
        <f t="shared" si="12"/>
        <v>65</v>
      </c>
      <c r="U65" s="3" t="str">
        <f t="shared" si="13"/>
        <v>202302</v>
      </c>
    </row>
    <row r="66" spans="1:21" x14ac:dyDescent="0.25">
      <c r="A66" s="1" t="str">
        <f t="shared" si="14"/>
        <v>9</v>
      </c>
      <c r="B66" t="s">
        <v>11</v>
      </c>
      <c r="C66">
        <v>23351897074</v>
      </c>
      <c r="D66" t="s">
        <v>10</v>
      </c>
      <c r="F66" s="4">
        <v>44958</v>
      </c>
      <c r="H66" s="2" t="str">
        <f>IFERROR(INDEX([1]Control!$D:$D,MATCH(D66&amp;" - "&amp;U66,[1]Control!$E:$E,0)),"")</f>
        <v/>
      </c>
      <c r="I66" s="2"/>
      <c r="J66" s="3">
        <f t="shared" si="5"/>
        <v>44985</v>
      </c>
      <c r="K66" s="3" t="str">
        <f t="shared" si="6"/>
        <v>01/02/2023</v>
      </c>
      <c r="L66" s="3" t="str">
        <f t="shared" si="7"/>
        <v>28/02/2023</v>
      </c>
      <c r="M66" s="3" t="str">
        <f t="shared" si="8"/>
        <v>9 - MCE - 202302 - 30715085409 - COND. INVERNADA</v>
      </c>
      <c r="N66" s="3" t="str">
        <f t="shared" si="9"/>
        <v>9 - MCR - 202302 - 30715085409 - COND. INVERNADA</v>
      </c>
      <c r="O66" s="1" t="str">
        <f t="shared" si="10"/>
        <v>00:00:03</v>
      </c>
      <c r="P66" s="1" t="e">
        <f>VLOOKUP(C66,[2]Hoja1!$G:$I,3,0)</f>
        <v>#N/A</v>
      </c>
      <c r="Q66" s="6" t="e">
        <f t="shared" si="11"/>
        <v>#N/A</v>
      </c>
      <c r="R66" s="7" t="s">
        <v>114</v>
      </c>
      <c r="S66">
        <v>2</v>
      </c>
      <c r="T66" s="1">
        <f t="shared" si="12"/>
        <v>66</v>
      </c>
      <c r="U66" s="3" t="str">
        <f t="shared" si="13"/>
        <v>202302</v>
      </c>
    </row>
    <row r="67" spans="1:21" hidden="1" x14ac:dyDescent="0.25">
      <c r="A67" s="1" t="str">
        <f t="shared" si="14"/>
        <v>9</v>
      </c>
      <c r="B67" t="s">
        <v>9</v>
      </c>
      <c r="C67">
        <v>20168296011</v>
      </c>
      <c r="D67" t="s">
        <v>8</v>
      </c>
      <c r="E67" t="s">
        <v>117</v>
      </c>
      <c r="F67" s="4">
        <v>44743</v>
      </c>
      <c r="G67" t="s">
        <v>125</v>
      </c>
      <c r="H67" s="2" t="str">
        <f>IFERROR(INDEX([1]Control!$D:$D,MATCH(D67&amp;" - "&amp;U67,[1]Control!$E:$E,0)),"")</f>
        <v/>
      </c>
      <c r="I67" s="2"/>
      <c r="J67" s="3">
        <f t="shared" ref="J67:J69" si="16">EOMONTH(F67,0)</f>
        <v>44773</v>
      </c>
      <c r="K67" s="3" t="str">
        <f t="shared" ref="K67:K69" si="17">TEXT(DAY(F67),"00")&amp;"/"&amp;TEXT(MONTH(F67),"00")&amp;"/"&amp;YEAR(F67)</f>
        <v>01/07/2022</v>
      </c>
      <c r="L67" s="3" t="str">
        <f t="shared" ref="L67:L69" si="18">TEXT(DAY(J67),"00")&amp;"/"&amp;TEXT(MONTH(J67),"00")&amp;"/"&amp;YEAR(J67)</f>
        <v>31/07/2022</v>
      </c>
      <c r="M67" s="3" t="str">
        <f t="shared" ref="M67:M69" si="19">CONCATENATE(A67," - ","MCE - ",U67," - ",SUBSTITUTE(D67,"-","")," - ",B67)</f>
        <v>9 - MCE - 202207 - 33653520439 - FAX SRL</v>
      </c>
      <c r="N67" s="3" t="str">
        <f t="shared" ref="N67:N69" si="20">CONCATENATE(A67," - ","MCR - ",U67," - ",SUBSTITUTE(D67,"-","")," - ",B67)</f>
        <v>9 - MCR - 202207 - 33653520439 - FAX SRL</v>
      </c>
      <c r="O67" s="1" t="str">
        <f t="shared" ref="O67:O69" si="21">TEXT(R67+S67/96400,"hh:mm:ss")</f>
        <v>00:00:03</v>
      </c>
      <c r="P67" s="1" t="e">
        <f>VLOOKUP(C67,[2]Hoja1!$G:$I,3,0)</f>
        <v>#N/A</v>
      </c>
      <c r="Q67" s="6" t="e">
        <f t="shared" ref="Q67:Q69" si="22">IF(EXACT(P67,E67),"ü","x")</f>
        <v>#N/A</v>
      </c>
      <c r="R67" s="7" t="s">
        <v>114</v>
      </c>
      <c r="S67">
        <v>2</v>
      </c>
      <c r="T67" s="1">
        <f t="shared" ref="T67:T69" si="23">ROW(A67)</f>
        <v>67</v>
      </c>
      <c r="U67" s="3" t="str">
        <f t="shared" ref="U67:U69" si="24">YEAR(F67)&amp;TEXT(MONTH(F67),"00")</f>
        <v>202207</v>
      </c>
    </row>
    <row r="68" spans="1:21" x14ac:dyDescent="0.25">
      <c r="A68" s="1" t="str">
        <f t="shared" si="14"/>
        <v>9</v>
      </c>
      <c r="B68" t="s">
        <v>5</v>
      </c>
      <c r="C68">
        <v>20175255819</v>
      </c>
      <c r="D68" t="s">
        <v>4</v>
      </c>
      <c r="F68" s="4">
        <v>44958</v>
      </c>
      <c r="H68" s="2" t="str">
        <f>IFERROR(INDEX([1]Control!$D:$D,MATCH(D68&amp;" - "&amp;U68,[1]Control!$E:$E,0)),"")</f>
        <v/>
      </c>
      <c r="I68" s="2"/>
      <c r="J68" s="3">
        <f t="shared" si="16"/>
        <v>44985</v>
      </c>
      <c r="K68" s="3" t="str">
        <f t="shared" si="17"/>
        <v>01/02/2023</v>
      </c>
      <c r="L68" s="3" t="str">
        <f t="shared" si="18"/>
        <v>28/02/2023</v>
      </c>
      <c r="M68" s="3" t="str">
        <f t="shared" si="19"/>
        <v>9 - MCE - 202302 - 33712370829 - KM 0 SA</v>
      </c>
      <c r="N68" s="3" t="str">
        <f t="shared" si="20"/>
        <v>9 - MCR - 202302 - 33712370829 - KM 0 SA</v>
      </c>
      <c r="O68" s="1" t="str">
        <f t="shared" si="21"/>
        <v>00:00:03</v>
      </c>
      <c r="P68" s="1" t="e">
        <f>VLOOKUP(C68,[2]Hoja1!$G:$I,3,0)</f>
        <v>#N/A</v>
      </c>
      <c r="Q68" s="6" t="e">
        <f t="shared" si="22"/>
        <v>#N/A</v>
      </c>
      <c r="R68" s="7" t="s">
        <v>114</v>
      </c>
      <c r="S68">
        <v>2</v>
      </c>
      <c r="T68" s="1">
        <f t="shared" si="23"/>
        <v>68</v>
      </c>
      <c r="U68" s="3" t="str">
        <f t="shared" si="24"/>
        <v>202302</v>
      </c>
    </row>
    <row r="69" spans="1:21" x14ac:dyDescent="0.25">
      <c r="A69" s="1" t="str">
        <f t="shared" si="14"/>
        <v>9</v>
      </c>
      <c r="B69" t="s">
        <v>7</v>
      </c>
      <c r="C69">
        <v>20175255819</v>
      </c>
      <c r="D69" t="s">
        <v>6</v>
      </c>
      <c r="F69" s="4">
        <v>44958</v>
      </c>
      <c r="H69" s="2" t="str">
        <f>IFERROR(INDEX([1]Control!$D:$D,MATCH(D69&amp;" - "&amp;U69,[1]Control!$E:$E,0)),"")</f>
        <v/>
      </c>
      <c r="I69" s="2"/>
      <c r="J69" s="3">
        <f t="shared" si="16"/>
        <v>44985</v>
      </c>
      <c r="K69" s="3" t="str">
        <f t="shared" si="17"/>
        <v>01/02/2023</v>
      </c>
      <c r="L69" s="3" t="str">
        <f t="shared" si="18"/>
        <v>28/02/2023</v>
      </c>
      <c r="M69" s="3" t="str">
        <f t="shared" si="19"/>
        <v>9 - MCE - 202302 - 33712529909 - INMUEBLES SRL</v>
      </c>
      <c r="N69" s="3" t="str">
        <f t="shared" si="20"/>
        <v>9 - MCR - 202302 - 33712529909 - INMUEBLES SRL</v>
      </c>
      <c r="O69" s="1" t="str">
        <f t="shared" si="21"/>
        <v>00:00:03</v>
      </c>
      <c r="P69" s="1" t="e">
        <f>VLOOKUP(C69,[2]Hoja1!$G:$I,3,0)</f>
        <v>#N/A</v>
      </c>
      <c r="Q69" s="6" t="e">
        <f t="shared" si="22"/>
        <v>#N/A</v>
      </c>
      <c r="R69" s="7" t="s">
        <v>114</v>
      </c>
      <c r="S69">
        <v>2</v>
      </c>
      <c r="T69" s="1">
        <f t="shared" si="23"/>
        <v>69</v>
      </c>
      <c r="U69" s="3" t="str">
        <f t="shared" si="24"/>
        <v>202302</v>
      </c>
    </row>
  </sheetData>
  <autoFilter ref="A1:O69" xr:uid="{00000000-0009-0000-0000-000000000000}">
    <filterColumn colId="6">
      <filters blank="1"/>
    </filterColumn>
  </autoFilter>
  <sortState xmlns:xlrd2="http://schemas.microsoft.com/office/spreadsheetml/2017/richdata2" ref="A2:U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2022-06-06T15:55:46Z</dcterms:created>
  <dcterms:modified xsi:type="dcterms:W3CDTF">2023-07-04T03:45:03Z</dcterms:modified>
</cp:coreProperties>
</file>