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2BCFB540-60E4-4879-A570-CFC4D2B48E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P12" i="1"/>
  <c r="P11" i="1"/>
  <c r="P10" i="1"/>
  <c r="P9" i="1"/>
  <c r="P8" i="1"/>
  <c r="P7" i="1"/>
  <c r="P6" i="1"/>
  <c r="P5" i="1"/>
  <c r="O9" i="1"/>
  <c r="O8" i="1"/>
  <c r="O7" i="1"/>
  <c r="O6" i="1"/>
  <c r="M6" i="1"/>
  <c r="I6" i="1" s="1"/>
  <c r="N6" i="1"/>
  <c r="Q6" i="1"/>
  <c r="R6" i="1"/>
  <c r="S6" i="1" s="1"/>
  <c r="R14" i="1"/>
  <c r="R13" i="1"/>
  <c r="R12" i="1"/>
  <c r="T12" i="1" s="1"/>
  <c r="R11" i="1"/>
  <c r="S11" i="1" s="1"/>
  <c r="R10" i="1"/>
  <c r="T10" i="1" s="1"/>
  <c r="R9" i="1"/>
  <c r="S9" i="1" s="1"/>
  <c r="R8" i="1"/>
  <c r="S8" i="1" s="1"/>
  <c r="R7" i="1"/>
  <c r="T7" i="1" s="1"/>
  <c r="R5" i="1"/>
  <c r="S5" i="1" s="1"/>
  <c r="R4" i="1"/>
  <c r="T4" i="1" s="1"/>
  <c r="R3" i="1"/>
  <c r="S3" i="1" s="1"/>
  <c r="R2" i="1"/>
  <c r="S2" i="1" s="1"/>
  <c r="T14" i="1"/>
  <c r="T13" i="1"/>
  <c r="S14" i="1"/>
  <c r="S13" i="1"/>
  <c r="Q14" i="1"/>
  <c r="Q13" i="1"/>
  <c r="Q12" i="1"/>
  <c r="Q11" i="1"/>
  <c r="Q10" i="1"/>
  <c r="Q9" i="1"/>
  <c r="Q8" i="1"/>
  <c r="Q7" i="1"/>
  <c r="Q5" i="1"/>
  <c r="Q4" i="1"/>
  <c r="Q3" i="1"/>
  <c r="Q2" i="1"/>
  <c r="P14" i="1"/>
  <c r="P13" i="1"/>
  <c r="P4" i="1"/>
  <c r="P3" i="1"/>
  <c r="P2" i="1"/>
  <c r="O14" i="1"/>
  <c r="O13" i="1"/>
  <c r="O12" i="1"/>
  <c r="O11" i="1"/>
  <c r="O10" i="1"/>
  <c r="O5" i="1"/>
  <c r="O4" i="1"/>
  <c r="O3" i="1"/>
  <c r="O2" i="1"/>
  <c r="N14" i="1"/>
  <c r="M14" i="1"/>
  <c r="N13" i="1"/>
  <c r="M13" i="1"/>
  <c r="J13" i="1" s="1"/>
  <c r="N12" i="1"/>
  <c r="M12" i="1"/>
  <c r="J12" i="1" s="1"/>
  <c r="J7" i="1"/>
  <c r="I7" i="1"/>
  <c r="N4" i="1"/>
  <c r="M4" i="1"/>
  <c r="J4" i="1" s="1"/>
  <c r="N3" i="1"/>
  <c r="M3" i="1"/>
  <c r="J3" i="1" s="1"/>
  <c r="N8" i="1"/>
  <c r="M8" i="1"/>
  <c r="J8" i="1" s="1"/>
  <c r="N7" i="1"/>
  <c r="M7" i="1"/>
  <c r="N11" i="1"/>
  <c r="M11" i="1"/>
  <c r="J11" i="1" s="1"/>
  <c r="N10" i="1"/>
  <c r="M10" i="1"/>
  <c r="J10" i="1" s="1"/>
  <c r="N2" i="1"/>
  <c r="M2" i="1"/>
  <c r="J2" i="1" s="1"/>
  <c r="N5" i="1"/>
  <c r="M5" i="1"/>
  <c r="N9" i="1"/>
  <c r="M9" i="1"/>
  <c r="J9" i="1" s="1"/>
  <c r="T6" i="1" l="1"/>
  <c r="I2" i="1"/>
  <c r="I8" i="1"/>
  <c r="I5" i="1"/>
  <c r="J5" i="1"/>
  <c r="J14" i="1"/>
  <c r="J6" i="1"/>
  <c r="I9" i="1"/>
  <c r="I4" i="1"/>
  <c r="I11" i="1"/>
  <c r="I3" i="1"/>
  <c r="I10" i="1"/>
  <c r="T3" i="1"/>
  <c r="S4" i="1"/>
  <c r="T5" i="1"/>
  <c r="S7" i="1"/>
  <c r="T8" i="1"/>
  <c r="S10" i="1"/>
  <c r="T11" i="1"/>
  <c r="S12" i="1"/>
  <c r="T9" i="1"/>
  <c r="T2" i="1"/>
  <c r="I12" i="1"/>
  <c r="I13" i="1"/>
  <c r="I14" i="1"/>
</calcChain>
</file>

<file path=xl/sharedStrings.xml><?xml version="1.0" encoding="utf-8"?>
<sst xmlns="http://schemas.openxmlformats.org/spreadsheetml/2006/main" count="62" uniqueCount="30">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</sst>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  <row r="5">
          <cell r="A5" t="str">
            <v>5</v>
          </cell>
          <cell r="B5" t="str">
            <v>OK</v>
          </cell>
        </row>
        <row r="6">
          <cell r="A6" t="str">
            <v>6</v>
          </cell>
          <cell r="B6" t="str">
            <v>OK</v>
          </cell>
        </row>
        <row r="7">
          <cell r="A7" t="str">
            <v>7</v>
          </cell>
          <cell r="B7" t="str">
            <v>OK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G1" zoomScale="80" zoomScaleNormal="80" workbookViewId="0">
      <selection activeCell="L3" sqref="L3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0" width="19.7109375" style="1" customWidth="1"/>
    <col min="11" max="11" width="13" style="1" bestFit="1" customWidth="1"/>
    <col min="12" max="12" width="13.28515625" style="1" bestFit="1" customWidth="1"/>
    <col min="13" max="16384" width="11.42578125" style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29</v>
      </c>
      <c r="H1" s="8" t="s">
        <v>20</v>
      </c>
      <c r="I1" s="8" t="s">
        <v>17</v>
      </c>
      <c r="J1" s="8" t="s">
        <v>24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21</v>
      </c>
      <c r="P1" s="8" t="s">
        <v>22</v>
      </c>
      <c r="Q1" s="8" t="s">
        <v>25</v>
      </c>
      <c r="R1" s="8" t="s">
        <v>26</v>
      </c>
      <c r="S1" s="8" t="s">
        <v>27</v>
      </c>
      <c r="T1" s="8" t="s">
        <v>28</v>
      </c>
    </row>
    <row r="2" spans="1:20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7" t="str">
        <f>IF(F2="","",CONCATENATE(UPPER(F2)," ","[",TEXT(B2,"00-00000000-0"),"]"))</f>
        <v>VALLETTA EDICIONES SRL [20-04517533-3]</v>
      </c>
      <c r="H2" s="11" t="s">
        <v>16</v>
      </c>
      <c r="I2" s="10" t="str">
        <f>H2&amp;"\"&amp;IF(F2="",A2,F2)&amp;"\RETPER\ARBA\"&amp;M2&amp;"\"&amp;TEXT(N2,"00")&amp;"\"</f>
        <v>C:\Users\Agustin Bustos\Desktop\Test\Valletta Ediciones SRL\RETPER\ARBA\2022\12\</v>
      </c>
      <c r="J2" s="10" t="str">
        <f>H2&amp;"\"&amp;IF(F2="",A2,F2)&amp;"\RETPER\AGIP\"&amp;M2&amp;"\"&amp;TEXT(N2,"00")&amp;"\"</f>
        <v>C:\Users\Agustin Bustos\Desktop\Test\Valletta Ediciones SRL\RETPER\AGIP\2022\12\</v>
      </c>
      <c r="K2" s="12">
        <v>44896</v>
      </c>
      <c r="L2" s="9" t="str">
        <f>TEXT(K2,"MM/AAAA")</f>
        <v>12/2022</v>
      </c>
      <c r="M2" s="9">
        <f t="shared" ref="M2:M11" si="0">YEAR(K2)</f>
        <v>2022</v>
      </c>
      <c r="N2" s="9">
        <f t="shared" ref="N2:N11" si="1">MONTH(K2)</f>
        <v>12</v>
      </c>
      <c r="O2" s="9">
        <f>IF(B2=B1,0,1)</f>
        <v>1</v>
      </c>
      <c r="P2" s="9">
        <f>IF(B3=B2,0,1)</f>
        <v>0</v>
      </c>
      <c r="Q2" s="9" t="str">
        <f>CONCATENATE(B2," - ",TEXT(K2,"AAAAMM")," - ",IF(F2="",A2,F2))</f>
        <v>20045175333 - 202212 - Valletta Ediciones SRL</v>
      </c>
      <c r="R2" s="9" t="str">
        <f>TEXT(ROW(A2),"0")</f>
        <v>2</v>
      </c>
      <c r="S2" s="9" t="str">
        <f>IFERROR(VLOOKUP(R2,[1]ARBA!$A:$B,2,0),"")</f>
        <v/>
      </c>
      <c r="T2" s="9" t="str">
        <f>IFERROR(VLOOKUP(R2,[1]AGIP!$A:$B,2,0),"")</f>
        <v/>
      </c>
    </row>
    <row r="3" spans="1:20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7" t="str">
        <f t="shared" ref="G3:G14" si="2">IF(F3="","",CONCATENATE(UPPER(F3)," ","[",TEXT(B3,"00-00000000-0"),"]"))</f>
        <v>VALLETTA EDICIONES SRL [20-04517533-3]</v>
      </c>
      <c r="H3" s="11" t="s">
        <v>16</v>
      </c>
      <c r="I3" s="10" t="str">
        <f t="shared" ref="I3:I14" si="3">H3&amp;"\"&amp;IF(F3="",A3,F3)&amp;"\RETPER\ARBA\"&amp;M3&amp;"\"&amp;TEXT(N3,"00")&amp;"\"</f>
        <v>C:\Users\Agustin Bustos\Desktop\Test\Valletta Ediciones SRL\RETPER\ARBA\2023\01\</v>
      </c>
      <c r="J3" s="10" t="str">
        <f t="shared" ref="J3:J14" si="4">H3&amp;"\"&amp;IF(F3="",A3,F3)&amp;"\RETPER\AGIP\"&amp;M3&amp;"\"&amp;TEXT(N3,"00")&amp;"\"</f>
        <v>C:\Users\Agustin Bustos\Desktop\Test\Valletta Ediciones SRL\RETPER\AGIP\2023\01\</v>
      </c>
      <c r="K3" s="12">
        <v>44927</v>
      </c>
      <c r="L3" s="9" t="str">
        <f t="shared" ref="L3:L14" si="5">TEXT(K3,"MM/AAAA")</f>
        <v>01/2023</v>
      </c>
      <c r="M3" s="9">
        <f t="shared" si="0"/>
        <v>2023</v>
      </c>
      <c r="N3" s="9">
        <f t="shared" si="1"/>
        <v>1</v>
      </c>
      <c r="O3" s="9">
        <f t="shared" ref="O3:O14" si="6">IF(B3=B2,0,1)</f>
        <v>0</v>
      </c>
      <c r="P3" s="9">
        <f t="shared" ref="P3:P14" si="7">IF(B4=B3,0,1)</f>
        <v>0</v>
      </c>
      <c r="Q3" s="9" t="str">
        <f t="shared" ref="Q3:Q14" si="8">CONCATENATE(B3," - ",TEXT(K3,"AAAAMM")," - ",IF(F3="",A3,F3))</f>
        <v>20045175333 - 202301 - Valletta Ediciones SRL</v>
      </c>
      <c r="R3" s="9" t="str">
        <f t="shared" ref="R3:R14" si="9">TEXT(ROW(A3),"0")</f>
        <v>3</v>
      </c>
      <c r="S3" s="9" t="str">
        <f>IFERROR(VLOOKUP(R3,[1]ARBA!$A:$B,2,0),"")</f>
        <v/>
      </c>
      <c r="T3" s="9" t="str">
        <f>IFERROR(VLOOKUP(R3,[1]AGIP!$A:$B,2,0),"")</f>
        <v/>
      </c>
    </row>
    <row r="4" spans="1:20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7" t="str">
        <f t="shared" si="2"/>
        <v>VALLETTA EDICIONES SRL [20-04517533-3]</v>
      </c>
      <c r="H4" s="11" t="s">
        <v>16</v>
      </c>
      <c r="I4" s="10" t="str">
        <f t="shared" si="3"/>
        <v>C:\Users\Agustin Bustos\Desktop\Test\Valletta Ediciones SRL\RETPER\ARBA\2023\02\</v>
      </c>
      <c r="J4" s="10" t="str">
        <f t="shared" si="4"/>
        <v>C:\Users\Agustin Bustos\Desktop\Test\Valletta Ediciones SRL\RETPER\AGIP\2023\02\</v>
      </c>
      <c r="K4" s="12">
        <v>44958</v>
      </c>
      <c r="L4" s="9" t="str">
        <f t="shared" si="5"/>
        <v>02/2023</v>
      </c>
      <c r="M4" s="9">
        <f t="shared" si="0"/>
        <v>2023</v>
      </c>
      <c r="N4" s="9">
        <f t="shared" si="1"/>
        <v>2</v>
      </c>
      <c r="O4" s="9">
        <f t="shared" si="6"/>
        <v>0</v>
      </c>
      <c r="P4" s="9">
        <f t="shared" si="7"/>
        <v>1</v>
      </c>
      <c r="Q4" s="9" t="str">
        <f t="shared" si="8"/>
        <v>20045175333 - 202302 - Valletta Ediciones SRL</v>
      </c>
      <c r="R4" s="9" t="str">
        <f t="shared" si="9"/>
        <v>4</v>
      </c>
      <c r="S4" s="9" t="str">
        <f>IFERROR(VLOOKUP(R4,[1]ARBA!$A:$B,2,0),"")</f>
        <v/>
      </c>
      <c r="T4" s="9" t="str">
        <f>IFERROR(VLOOKUP(R4,[1]AGIP!$A:$B,2,0),"")</f>
        <v/>
      </c>
    </row>
    <row r="5" spans="1:20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7" t="str">
        <f t="shared" si="2"/>
        <v/>
      </c>
      <c r="H5" s="11" t="s">
        <v>16</v>
      </c>
      <c r="I5" s="10" t="str">
        <f t="shared" si="3"/>
        <v>C:\Users\Agustin Bustos\Desktop\Test\Schmeigel Alejandro Daniel\RETPER\ARBA\2022\12\</v>
      </c>
      <c r="J5" s="10" t="str">
        <f t="shared" si="4"/>
        <v>C:\Users\Agustin Bustos\Desktop\Test\Schmeigel Alejandro Daniel\RETPER\AGIP\2022\12\</v>
      </c>
      <c r="K5" s="12">
        <v>44896</v>
      </c>
      <c r="L5" s="9" t="str">
        <f t="shared" si="5"/>
        <v>12/2022</v>
      </c>
      <c r="M5" s="9">
        <f t="shared" si="0"/>
        <v>2022</v>
      </c>
      <c r="N5" s="9">
        <f t="shared" si="1"/>
        <v>12</v>
      </c>
      <c r="O5" s="9">
        <f t="shared" si="6"/>
        <v>1</v>
      </c>
      <c r="P5" s="9">
        <f t="shared" si="7"/>
        <v>0</v>
      </c>
      <c r="Q5" s="9" t="str">
        <f t="shared" si="8"/>
        <v>20252348264 - 202212 - Schmeigel Alejandro Daniel</v>
      </c>
      <c r="R5" s="9" t="str">
        <f t="shared" si="9"/>
        <v>5</v>
      </c>
      <c r="S5" s="9" t="str">
        <f>IFERROR(VLOOKUP(R5,[1]ARBA!$A:$B,2,0),"")</f>
        <v>OK</v>
      </c>
      <c r="T5" s="9" t="str">
        <f>IFERROR(VLOOKUP(R5,[1]AGIP!$A:$B,2,0),"")</f>
        <v/>
      </c>
    </row>
    <row r="6" spans="1:20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7" t="str">
        <f t="shared" si="2"/>
        <v/>
      </c>
      <c r="H6" s="11" t="s">
        <v>16</v>
      </c>
      <c r="I6" s="10" t="str">
        <f t="shared" ref="I6" si="10">H6&amp;"\"&amp;IF(F6="",A6,F6)&amp;"\RETPER\ARBA\"&amp;M6&amp;"\"&amp;TEXT(N6,"00")&amp;"\"</f>
        <v>C:\Users\Agustin Bustos\Desktop\Test\Schmeigel Alejandro Daniel\RETPER\ARBA\2007\01\</v>
      </c>
      <c r="J6" s="10" t="str">
        <f t="shared" ref="J6" si="11">H6&amp;"\"&amp;IF(F6="",A6,F6)&amp;"\RETPER\AGIP\"&amp;M6&amp;"\"&amp;TEXT(N6,"00")&amp;"\"</f>
        <v>C:\Users\Agustin Bustos\Desktop\Test\Schmeigel Alejandro Daniel\RETPER\AGIP\2007\01\</v>
      </c>
      <c r="K6" s="12">
        <v>39083</v>
      </c>
      <c r="L6" s="9" t="str">
        <f t="shared" si="5"/>
        <v>01/2007</v>
      </c>
      <c r="M6" s="9">
        <f t="shared" ref="M6" si="12">YEAR(K6)</f>
        <v>2007</v>
      </c>
      <c r="N6" s="9">
        <f t="shared" ref="N6" si="13">MONTH(K6)</f>
        <v>1</v>
      </c>
      <c r="O6" s="9">
        <f t="shared" si="6"/>
        <v>0</v>
      </c>
      <c r="P6" s="9">
        <f t="shared" si="7"/>
        <v>0</v>
      </c>
      <c r="Q6" s="9" t="str">
        <f t="shared" ref="Q6" si="14">CONCATENATE(B6," - ",TEXT(K6,"AAAAMM")," - ",IF(F6="",A6,F6))</f>
        <v>20252348264 - 200701 - Schmeigel Alejandro Daniel</v>
      </c>
      <c r="R6" s="9" t="str">
        <f t="shared" ref="R6" si="15">TEXT(ROW(A6),"0")</f>
        <v>6</v>
      </c>
      <c r="S6" s="9" t="str">
        <f>IFERROR(VLOOKUP(R6,[1]ARBA!$A:$B,2,0),"")</f>
        <v>OK</v>
      </c>
      <c r="T6" s="9" t="str">
        <f>IFERROR(VLOOKUP(R6,[1]AGIP!$A:$B,2,0),"")</f>
        <v/>
      </c>
    </row>
    <row r="7" spans="1:20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7" t="str">
        <f t="shared" si="2"/>
        <v/>
      </c>
      <c r="H7" s="11" t="s">
        <v>16</v>
      </c>
      <c r="I7" s="10" t="str">
        <f t="shared" si="3"/>
        <v>C:\Users\Agustin Bustos\Desktop\Test\Schmeigel Alejandro Daniel\RETPER\ARBA\2023\01\</v>
      </c>
      <c r="J7" s="10" t="str">
        <f t="shared" si="4"/>
        <v>C:\Users\Agustin Bustos\Desktop\Test\Schmeigel Alejandro Daniel\RETPER\AGIP\2023\01\</v>
      </c>
      <c r="K7" s="12">
        <v>44927</v>
      </c>
      <c r="L7" s="9" t="str">
        <f t="shared" si="5"/>
        <v>01/2023</v>
      </c>
      <c r="M7" s="9">
        <f t="shared" si="0"/>
        <v>2023</v>
      </c>
      <c r="N7" s="9">
        <f t="shared" si="1"/>
        <v>1</v>
      </c>
      <c r="O7" s="9">
        <f t="shared" si="6"/>
        <v>0</v>
      </c>
      <c r="P7" s="9">
        <f t="shared" si="7"/>
        <v>0</v>
      </c>
      <c r="Q7" s="9" t="str">
        <f t="shared" si="8"/>
        <v>20252348264 - 202301 - Schmeigel Alejandro Daniel</v>
      </c>
      <c r="R7" s="9" t="str">
        <f t="shared" si="9"/>
        <v>7</v>
      </c>
      <c r="S7" s="9" t="str">
        <f>IFERROR(VLOOKUP(R7,[1]ARBA!$A:$B,2,0),"")</f>
        <v>OK</v>
      </c>
      <c r="T7" s="9" t="str">
        <f>IFERROR(VLOOKUP(R7,[1]AGIP!$A:$B,2,0),"")</f>
        <v/>
      </c>
    </row>
    <row r="8" spans="1:20" x14ac:dyDescent="0.25">
      <c r="A8" s="2" t="s">
        <v>4</v>
      </c>
      <c r="B8" s="2">
        <v>20252348264</v>
      </c>
      <c r="C8" s="3"/>
      <c r="D8" s="4" t="s">
        <v>5</v>
      </c>
      <c r="E8" s="4"/>
      <c r="F8" s="2"/>
      <c r="G8" s="7" t="str">
        <f t="shared" si="2"/>
        <v/>
      </c>
      <c r="H8" s="11" t="s">
        <v>16</v>
      </c>
      <c r="I8" s="10" t="str">
        <f t="shared" si="3"/>
        <v>C:\Users\Agustin Bustos\Desktop\Test\Schmeigel Alejandro Daniel\RETPER\ARBA\2023\02\</v>
      </c>
      <c r="J8" s="10" t="str">
        <f t="shared" si="4"/>
        <v>C:\Users\Agustin Bustos\Desktop\Test\Schmeigel Alejandro Daniel\RETPER\AGIP\2023\02\</v>
      </c>
      <c r="K8" s="12">
        <v>44958</v>
      </c>
      <c r="L8" s="9" t="str">
        <f t="shared" si="5"/>
        <v>02/2023</v>
      </c>
      <c r="M8" s="9">
        <f t="shared" si="0"/>
        <v>2023</v>
      </c>
      <c r="N8" s="9">
        <f t="shared" si="1"/>
        <v>2</v>
      </c>
      <c r="O8" s="9">
        <f t="shared" si="6"/>
        <v>0</v>
      </c>
      <c r="P8" s="9">
        <f t="shared" si="7"/>
        <v>1</v>
      </c>
      <c r="Q8" s="9" t="str">
        <f t="shared" si="8"/>
        <v>20252348264 - 202302 - Schmeigel Alejandro Daniel</v>
      </c>
      <c r="R8" s="9" t="str">
        <f t="shared" si="9"/>
        <v>8</v>
      </c>
      <c r="S8" s="9" t="str">
        <f>IFERROR(VLOOKUP(R8,[1]ARBA!$A:$B,2,0),"")</f>
        <v/>
      </c>
      <c r="T8" s="9" t="str">
        <f>IFERROR(VLOOKUP(R8,[1]AGIP!$A:$B,2,0),"")</f>
        <v/>
      </c>
    </row>
    <row r="9" spans="1:20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7" t="str">
        <f t="shared" si="2"/>
        <v/>
      </c>
      <c r="H9" s="11" t="s">
        <v>16</v>
      </c>
      <c r="I9" s="10" t="str">
        <f t="shared" si="3"/>
        <v>C:\Users\Agustin Bustos\Desktop\Test\Mendoza Vanesa Rosana\RETPER\ARBA\2022\12\</v>
      </c>
      <c r="J9" s="10" t="str">
        <f t="shared" si="4"/>
        <v>C:\Users\Agustin Bustos\Desktop\Test\Mendoza Vanesa Rosana\RETPER\AGIP\2022\12\</v>
      </c>
      <c r="K9" s="12">
        <v>44896</v>
      </c>
      <c r="L9" s="9" t="str">
        <f t="shared" si="5"/>
        <v>12/2022</v>
      </c>
      <c r="M9" s="9">
        <f t="shared" si="0"/>
        <v>2022</v>
      </c>
      <c r="N9" s="9">
        <f t="shared" si="1"/>
        <v>12</v>
      </c>
      <c r="O9" s="9">
        <f t="shared" si="6"/>
        <v>1</v>
      </c>
      <c r="P9" s="9">
        <f t="shared" si="7"/>
        <v>0</v>
      </c>
      <c r="Q9" s="9" t="str">
        <f t="shared" si="8"/>
        <v>27232095984 - 202212 - Mendoza Vanesa Rosana</v>
      </c>
      <c r="R9" s="9" t="str">
        <f t="shared" si="9"/>
        <v>9</v>
      </c>
      <c r="S9" s="9" t="str">
        <f>IFERROR(VLOOKUP(R9,[1]ARBA!$A:$B,2,0),"")</f>
        <v/>
      </c>
      <c r="T9" s="9" t="str">
        <f>IFERROR(VLOOKUP(R9,[1]AGIP!$A:$B,2,0),"")</f>
        <v/>
      </c>
    </row>
    <row r="10" spans="1:20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7" t="str">
        <f t="shared" si="2"/>
        <v/>
      </c>
      <c r="H10" s="11" t="s">
        <v>16</v>
      </c>
      <c r="I10" s="10" t="str">
        <f t="shared" si="3"/>
        <v>C:\Users\Agustin Bustos\Desktop\Test\Mendoza Vanesa Rosana\RETPER\ARBA\2023\01\</v>
      </c>
      <c r="J10" s="10" t="str">
        <f t="shared" si="4"/>
        <v>C:\Users\Agustin Bustos\Desktop\Test\Mendoza Vanesa Rosana\RETPER\AGIP\2023\01\</v>
      </c>
      <c r="K10" s="12">
        <v>44927</v>
      </c>
      <c r="L10" s="9" t="str">
        <f t="shared" si="5"/>
        <v>01/2023</v>
      </c>
      <c r="M10" s="9">
        <f t="shared" si="0"/>
        <v>2023</v>
      </c>
      <c r="N10" s="9">
        <f t="shared" si="1"/>
        <v>1</v>
      </c>
      <c r="O10" s="9">
        <f t="shared" si="6"/>
        <v>0</v>
      </c>
      <c r="P10" s="9">
        <f t="shared" si="7"/>
        <v>0</v>
      </c>
      <c r="Q10" s="9" t="str">
        <f t="shared" si="8"/>
        <v>27232095984 - 202301 - Mendoza Vanesa Rosana</v>
      </c>
      <c r="R10" s="9" t="str">
        <f t="shared" si="9"/>
        <v>10</v>
      </c>
      <c r="S10" s="9" t="str">
        <f>IFERROR(VLOOKUP(R10,[1]ARBA!$A:$B,2,0),"")</f>
        <v/>
      </c>
      <c r="T10" s="9" t="str">
        <f>IFERROR(VLOOKUP(R10,[1]AGIP!$A:$B,2,0),"")</f>
        <v/>
      </c>
    </row>
    <row r="11" spans="1:20" x14ac:dyDescent="0.25">
      <c r="A11" s="2" t="s">
        <v>6</v>
      </c>
      <c r="B11" s="2">
        <v>27232095984</v>
      </c>
      <c r="C11" s="3"/>
      <c r="D11" s="4"/>
      <c r="E11" s="4" t="s">
        <v>7</v>
      </c>
      <c r="F11" s="2"/>
      <c r="G11" s="7" t="str">
        <f t="shared" si="2"/>
        <v/>
      </c>
      <c r="H11" s="11" t="s">
        <v>16</v>
      </c>
      <c r="I11" s="10" t="str">
        <f t="shared" si="3"/>
        <v>C:\Users\Agustin Bustos\Desktop\Test\Mendoza Vanesa Rosana\RETPER\ARBA\2023\02\</v>
      </c>
      <c r="J11" s="10" t="str">
        <f t="shared" si="4"/>
        <v>C:\Users\Agustin Bustos\Desktop\Test\Mendoza Vanesa Rosana\RETPER\AGIP\2023\02\</v>
      </c>
      <c r="K11" s="12">
        <v>44958</v>
      </c>
      <c r="L11" s="9" t="str">
        <f t="shared" si="5"/>
        <v>02/2023</v>
      </c>
      <c r="M11" s="9">
        <f t="shared" si="0"/>
        <v>2023</v>
      </c>
      <c r="N11" s="9">
        <f t="shared" si="1"/>
        <v>2</v>
      </c>
      <c r="O11" s="9">
        <f t="shared" si="6"/>
        <v>0</v>
      </c>
      <c r="P11" s="9">
        <f t="shared" si="7"/>
        <v>1</v>
      </c>
      <c r="Q11" s="9" t="str">
        <f t="shared" si="8"/>
        <v>27232095984 - 202302 - Mendoza Vanesa Rosana</v>
      </c>
      <c r="R11" s="9" t="str">
        <f t="shared" si="9"/>
        <v>11</v>
      </c>
      <c r="S11" s="9" t="str">
        <f>IFERROR(VLOOKUP(R11,[1]ARBA!$A:$B,2,0),"")</f>
        <v/>
      </c>
      <c r="T11" s="9" t="str">
        <f>IFERROR(VLOOKUP(R11,[1]AGIP!$A:$B,2,0),"")</f>
        <v/>
      </c>
    </row>
    <row r="12" spans="1:20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7" t="str">
        <f t="shared" si="2"/>
        <v/>
      </c>
      <c r="H12" s="11" t="s">
        <v>16</v>
      </c>
      <c r="I12" s="10" t="str">
        <f t="shared" si="3"/>
        <v>C:\Users\Agustin Bustos\Desktop\Test\Garay Sergio Edgardo\RETPER\ARBA\2022\12\</v>
      </c>
      <c r="J12" s="10" t="str">
        <f t="shared" si="4"/>
        <v>C:\Users\Agustin Bustos\Desktop\Test\Garay Sergio Edgardo\RETPER\AGIP\2022\12\</v>
      </c>
      <c r="K12" s="12">
        <v>44896</v>
      </c>
      <c r="L12" s="9" t="str">
        <f t="shared" si="5"/>
        <v>12/2022</v>
      </c>
      <c r="M12" s="9">
        <f t="shared" ref="M12:M14" si="16">YEAR(K12)</f>
        <v>2022</v>
      </c>
      <c r="N12" s="9">
        <f t="shared" ref="N12:N14" si="17">MONTH(K12)</f>
        <v>12</v>
      </c>
      <c r="O12" s="9">
        <f t="shared" si="6"/>
        <v>1</v>
      </c>
      <c r="P12" s="9">
        <f t="shared" si="7"/>
        <v>0</v>
      </c>
      <c r="Q12" s="9" t="str">
        <f t="shared" si="8"/>
        <v>20164974589 - 202212 - Garay Sergio Edgardo</v>
      </c>
      <c r="R12" s="9" t="str">
        <f t="shared" si="9"/>
        <v>12</v>
      </c>
      <c r="S12" s="9" t="str">
        <f>IFERROR(VLOOKUP(R12,[1]ARBA!$A:$B,2,0),"")</f>
        <v/>
      </c>
      <c r="T12" s="9" t="str">
        <f>IFERROR(VLOOKUP(R12,[1]AGIP!$A:$B,2,0),"")</f>
        <v/>
      </c>
    </row>
    <row r="13" spans="1:20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7" t="str">
        <f t="shared" si="2"/>
        <v/>
      </c>
      <c r="H13" s="11" t="s">
        <v>16</v>
      </c>
      <c r="I13" s="10" t="str">
        <f t="shared" si="3"/>
        <v>C:\Users\Agustin Bustos\Desktop\Test\Garay Sergio Edgardo\RETPER\ARBA\2023\01\</v>
      </c>
      <c r="J13" s="10" t="str">
        <f t="shared" si="4"/>
        <v>C:\Users\Agustin Bustos\Desktop\Test\Garay Sergio Edgardo\RETPER\AGIP\2023\01\</v>
      </c>
      <c r="K13" s="12">
        <v>44927</v>
      </c>
      <c r="L13" s="9" t="str">
        <f t="shared" si="5"/>
        <v>01/2023</v>
      </c>
      <c r="M13" s="9">
        <f t="shared" si="16"/>
        <v>2023</v>
      </c>
      <c r="N13" s="9">
        <f t="shared" si="17"/>
        <v>1</v>
      </c>
      <c r="O13" s="9">
        <f t="shared" si="6"/>
        <v>0</v>
      </c>
      <c r="P13" s="9">
        <f t="shared" si="7"/>
        <v>0</v>
      </c>
      <c r="Q13" s="9" t="str">
        <f t="shared" si="8"/>
        <v>20164974589 - 202301 - Garay Sergio Edgardo</v>
      </c>
      <c r="R13" s="9" t="str">
        <f t="shared" si="9"/>
        <v>13</v>
      </c>
      <c r="S13" s="9" t="str">
        <f>IFERROR(VLOOKUP(R13,[1]ARBA!$A:$B,2,0),"")</f>
        <v/>
      </c>
      <c r="T13" s="9" t="str">
        <f>IFERROR(VLOOKUP(R13,[1]AGIP!$A:$B,2,0),"")</f>
        <v/>
      </c>
    </row>
    <row r="14" spans="1:20" x14ac:dyDescent="0.25">
      <c r="A14" s="2" t="s">
        <v>18</v>
      </c>
      <c r="B14" s="2">
        <v>20164974589</v>
      </c>
      <c r="C14" s="2"/>
      <c r="D14" s="2"/>
      <c r="E14" s="2" t="s">
        <v>19</v>
      </c>
      <c r="F14" s="2"/>
      <c r="G14" s="7" t="str">
        <f t="shared" si="2"/>
        <v/>
      </c>
      <c r="H14" s="11" t="s">
        <v>16</v>
      </c>
      <c r="I14" s="10" t="str">
        <f t="shared" si="3"/>
        <v>C:\Users\Agustin Bustos\Desktop\Test\Garay Sergio Edgardo\RETPER\ARBA\2023\02\</v>
      </c>
      <c r="J14" s="10" t="str">
        <f t="shared" si="4"/>
        <v>C:\Users\Agustin Bustos\Desktop\Test\Garay Sergio Edgardo\RETPER\AGIP\2023\02\</v>
      </c>
      <c r="K14" s="12">
        <v>44958</v>
      </c>
      <c r="L14" s="9" t="str">
        <f t="shared" si="5"/>
        <v>02/2023</v>
      </c>
      <c r="M14" s="9">
        <f t="shared" si="16"/>
        <v>2023</v>
      </c>
      <c r="N14" s="9">
        <f t="shared" si="17"/>
        <v>2</v>
      </c>
      <c r="O14" s="9">
        <f t="shared" si="6"/>
        <v>0</v>
      </c>
      <c r="P14" s="9">
        <f t="shared" si="7"/>
        <v>1</v>
      </c>
      <c r="Q14" s="9" t="str">
        <f t="shared" si="8"/>
        <v>20164974589 - 202302 - Garay Sergio Edgardo</v>
      </c>
      <c r="R14" s="9" t="str">
        <f t="shared" si="9"/>
        <v>14</v>
      </c>
      <c r="S14" s="9" t="str">
        <f>IFERROR(VLOOKUP(R14,[1]ARBA!$A:$B,2,0),"")</f>
        <v/>
      </c>
      <c r="T14" s="9" t="str">
        <f>IFERROR(VLOOKUP(R14,[1]AGIP!$A:$B,2,0),"")</f>
        <v/>
      </c>
    </row>
  </sheetData>
  <autoFilter ref="A1:T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2023-03-24T18:52:15Z</dcterms:modified>
</cp:coreProperties>
</file>