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lo\Dropbox\VT New Folder Structure\101. KLo WIP - HW Design to Github\1. HW Design Files\Review\Scavenger\H2Scan\H2Scan_Main_V5_4-pin - Cornel 19-06-2024\MFG_PACK\"/>
    </mc:Choice>
  </mc:AlternateContent>
  <xr:revisionPtr revIDLastSave="0" documentId="8_{9E6AD125-42FD-4BE8-A31E-74DE2B1DD109}" xr6:coauthVersionLast="47" xr6:coauthVersionMax="47" xr10:uidLastSave="{00000000-0000-0000-0000-000000000000}"/>
  <bookViews>
    <workbookView xWindow="11355" yWindow="3690" windowWidth="12960" windowHeight="15480" xr2:uid="{485135F6-32D7-41F5-8E45-E1B43B92B264}"/>
  </bookViews>
  <sheets>
    <sheet name="Scavenger BOM" sheetId="1" r:id="rId1"/>
    <sheet name="H2Scan_V50 15042024" sheetId="3" r:id="rId2"/>
    <sheet name="Sheet1" sheetId="2" r:id="rId3"/>
  </sheets>
  <externalReferences>
    <externalReference r:id="rId4"/>
    <externalReference r:id="rId5"/>
  </externalReferences>
  <definedNames>
    <definedName name="_xlnm._FilterDatabase" localSheetId="0" hidden="1">'Scavenger BOM'!$A$1:$P$48</definedName>
    <definedName name="ExternalData_1" localSheetId="1" hidden="1">'H2Scan_V50 15042024'!$A$1:$H$51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D50" i="1"/>
  <c r="K3" i="1"/>
  <c r="R3" i="1" s="1"/>
  <c r="L3" i="1"/>
  <c r="M3" i="1"/>
  <c r="N3" i="1"/>
  <c r="O3" i="1"/>
  <c r="P3" i="1"/>
  <c r="S3" i="1"/>
  <c r="T3" i="1"/>
  <c r="U3" i="1"/>
  <c r="V3" i="1"/>
  <c r="K4" i="1"/>
  <c r="R4" i="1" s="1"/>
  <c r="L4" i="1"/>
  <c r="M4" i="1"/>
  <c r="N4" i="1"/>
  <c r="O4" i="1"/>
  <c r="P4" i="1"/>
  <c r="S4" i="1"/>
  <c r="T4" i="1"/>
  <c r="U4" i="1"/>
  <c r="V4" i="1"/>
  <c r="K5" i="1"/>
  <c r="R5" i="1" s="1"/>
  <c r="L5" i="1"/>
  <c r="M5" i="1"/>
  <c r="N5" i="1"/>
  <c r="O5" i="1"/>
  <c r="P5" i="1"/>
  <c r="S5" i="1"/>
  <c r="T5" i="1"/>
  <c r="U5" i="1"/>
  <c r="V5" i="1"/>
  <c r="K6" i="1"/>
  <c r="R6" i="1" s="1"/>
  <c r="L6" i="1"/>
  <c r="M6" i="1"/>
  <c r="N6" i="1"/>
  <c r="O6" i="1"/>
  <c r="P6" i="1"/>
  <c r="S6" i="1"/>
  <c r="T6" i="1"/>
  <c r="U6" i="1"/>
  <c r="V6" i="1"/>
  <c r="K7" i="1"/>
  <c r="L7" i="1"/>
  <c r="M7" i="1"/>
  <c r="N7" i="1"/>
  <c r="O7" i="1"/>
  <c r="P7" i="1"/>
  <c r="R7" i="1"/>
  <c r="S7" i="1"/>
  <c r="T7" i="1"/>
  <c r="U7" i="1"/>
  <c r="V7" i="1"/>
  <c r="K8" i="1"/>
  <c r="R8" i="1" s="1"/>
  <c r="L8" i="1"/>
  <c r="M8" i="1"/>
  <c r="N8" i="1"/>
  <c r="O8" i="1"/>
  <c r="P8" i="1"/>
  <c r="S8" i="1"/>
  <c r="T8" i="1"/>
  <c r="U8" i="1"/>
  <c r="V8" i="1"/>
  <c r="K9" i="1"/>
  <c r="R9" i="1" s="1"/>
  <c r="L9" i="1"/>
  <c r="M9" i="1"/>
  <c r="N9" i="1"/>
  <c r="O9" i="1"/>
  <c r="P9" i="1"/>
  <c r="S9" i="1"/>
  <c r="T9" i="1"/>
  <c r="U9" i="1"/>
  <c r="V9" i="1"/>
  <c r="K10" i="1"/>
  <c r="L10" i="1"/>
  <c r="M10" i="1"/>
  <c r="N10" i="1"/>
  <c r="O10" i="1"/>
  <c r="P10" i="1"/>
  <c r="R10" i="1"/>
  <c r="S10" i="1"/>
  <c r="T10" i="1"/>
  <c r="U10" i="1"/>
  <c r="V10" i="1"/>
  <c r="K11" i="1"/>
  <c r="R11" i="1" s="1"/>
  <c r="L11" i="1"/>
  <c r="M11" i="1"/>
  <c r="N11" i="1"/>
  <c r="O11" i="1"/>
  <c r="P11" i="1"/>
  <c r="S11" i="1"/>
  <c r="T11" i="1"/>
  <c r="U11" i="1"/>
  <c r="V11" i="1"/>
  <c r="K12" i="1"/>
  <c r="R12" i="1" s="1"/>
  <c r="L12" i="1"/>
  <c r="M12" i="1"/>
  <c r="N12" i="1"/>
  <c r="O12" i="1"/>
  <c r="P12" i="1"/>
  <c r="S12" i="1"/>
  <c r="T12" i="1"/>
  <c r="U12" i="1"/>
  <c r="V12" i="1"/>
  <c r="K13" i="1"/>
  <c r="R13" i="1" s="1"/>
  <c r="L13" i="1"/>
  <c r="M13" i="1"/>
  <c r="N13" i="1"/>
  <c r="O13" i="1"/>
  <c r="P13" i="1"/>
  <c r="S13" i="1"/>
  <c r="T13" i="1"/>
  <c r="U13" i="1"/>
  <c r="V13" i="1"/>
  <c r="K14" i="1"/>
  <c r="L14" i="1"/>
  <c r="M14" i="1"/>
  <c r="N14" i="1"/>
  <c r="O14" i="1"/>
  <c r="P14" i="1"/>
  <c r="R14" i="1"/>
  <c r="S14" i="1"/>
  <c r="T14" i="1"/>
  <c r="U14" i="1"/>
  <c r="V14" i="1"/>
  <c r="K15" i="1"/>
  <c r="R15" i="1" s="1"/>
  <c r="L15" i="1"/>
  <c r="M15" i="1"/>
  <c r="N15" i="1"/>
  <c r="O15" i="1"/>
  <c r="P15" i="1"/>
  <c r="S15" i="1"/>
  <c r="T15" i="1"/>
  <c r="U15" i="1"/>
  <c r="V15" i="1"/>
  <c r="K16" i="1"/>
  <c r="R16" i="1" s="1"/>
  <c r="L16" i="1"/>
  <c r="M16" i="1"/>
  <c r="N16" i="1"/>
  <c r="O16" i="1"/>
  <c r="P16" i="1"/>
  <c r="S16" i="1"/>
  <c r="T16" i="1"/>
  <c r="U16" i="1"/>
  <c r="V16" i="1"/>
  <c r="K17" i="1"/>
  <c r="L17" i="1"/>
  <c r="M17" i="1"/>
  <c r="N17" i="1"/>
  <c r="O17" i="1"/>
  <c r="P17" i="1"/>
  <c r="R17" i="1"/>
  <c r="S17" i="1"/>
  <c r="T17" i="1"/>
  <c r="U17" i="1"/>
  <c r="V17" i="1"/>
  <c r="K18" i="1"/>
  <c r="R18" i="1" s="1"/>
  <c r="L18" i="1"/>
  <c r="M18" i="1"/>
  <c r="N18" i="1"/>
  <c r="O18" i="1"/>
  <c r="P18" i="1"/>
  <c r="S18" i="1"/>
  <c r="T18" i="1"/>
  <c r="U18" i="1"/>
  <c r="V18" i="1"/>
  <c r="K19" i="1"/>
  <c r="R19" i="1" s="1"/>
  <c r="L19" i="1"/>
  <c r="M19" i="1"/>
  <c r="N19" i="1"/>
  <c r="O19" i="1"/>
  <c r="P19" i="1"/>
  <c r="S19" i="1"/>
  <c r="T19" i="1"/>
  <c r="U19" i="1"/>
  <c r="V19" i="1"/>
  <c r="K20" i="1"/>
  <c r="R20" i="1" s="1"/>
  <c r="L20" i="1"/>
  <c r="M20" i="1"/>
  <c r="N20" i="1"/>
  <c r="O20" i="1"/>
  <c r="P20" i="1"/>
  <c r="S20" i="1"/>
  <c r="T20" i="1"/>
  <c r="U20" i="1"/>
  <c r="V20" i="1"/>
  <c r="K21" i="1"/>
  <c r="R21" i="1" s="1"/>
  <c r="L21" i="1"/>
  <c r="M21" i="1"/>
  <c r="N21" i="1"/>
  <c r="O21" i="1"/>
  <c r="P21" i="1"/>
  <c r="S21" i="1"/>
  <c r="T21" i="1"/>
  <c r="U21" i="1"/>
  <c r="V21" i="1"/>
  <c r="K22" i="1"/>
  <c r="R22" i="1" s="1"/>
  <c r="L22" i="1"/>
  <c r="M22" i="1"/>
  <c r="N22" i="1"/>
  <c r="O22" i="1"/>
  <c r="P22" i="1"/>
  <c r="S22" i="1"/>
  <c r="T22" i="1"/>
  <c r="U22" i="1"/>
  <c r="V22" i="1"/>
  <c r="K23" i="1"/>
  <c r="R23" i="1" s="1"/>
  <c r="L23" i="1"/>
  <c r="M23" i="1"/>
  <c r="N23" i="1"/>
  <c r="O23" i="1"/>
  <c r="P23" i="1"/>
  <c r="S23" i="1"/>
  <c r="T23" i="1"/>
  <c r="U23" i="1"/>
  <c r="V23" i="1"/>
  <c r="K24" i="1"/>
  <c r="R24" i="1" s="1"/>
  <c r="L24" i="1"/>
  <c r="M24" i="1"/>
  <c r="N24" i="1"/>
  <c r="O24" i="1"/>
  <c r="P24" i="1"/>
  <c r="S24" i="1"/>
  <c r="T24" i="1"/>
  <c r="U24" i="1"/>
  <c r="V24" i="1"/>
  <c r="K25" i="1"/>
  <c r="R25" i="1" s="1"/>
  <c r="L25" i="1"/>
  <c r="M25" i="1"/>
  <c r="N25" i="1"/>
  <c r="O25" i="1"/>
  <c r="P25" i="1"/>
  <c r="S25" i="1"/>
  <c r="T25" i="1"/>
  <c r="U25" i="1"/>
  <c r="V25" i="1"/>
  <c r="K26" i="1"/>
  <c r="L26" i="1"/>
  <c r="M26" i="1"/>
  <c r="N26" i="1"/>
  <c r="O26" i="1"/>
  <c r="P26" i="1"/>
  <c r="R26" i="1"/>
  <c r="S26" i="1"/>
  <c r="T26" i="1"/>
  <c r="U26" i="1"/>
  <c r="V26" i="1"/>
  <c r="K27" i="1"/>
  <c r="L27" i="1"/>
  <c r="M27" i="1"/>
  <c r="N27" i="1"/>
  <c r="O27" i="1"/>
  <c r="P27" i="1"/>
  <c r="R27" i="1"/>
  <c r="S27" i="1"/>
  <c r="T27" i="1"/>
  <c r="U27" i="1"/>
  <c r="V27" i="1"/>
  <c r="K28" i="1"/>
  <c r="R28" i="1" s="1"/>
  <c r="L28" i="1"/>
  <c r="M28" i="1"/>
  <c r="N28" i="1"/>
  <c r="O28" i="1"/>
  <c r="P28" i="1"/>
  <c r="S28" i="1"/>
  <c r="T28" i="1"/>
  <c r="U28" i="1"/>
  <c r="V28" i="1"/>
  <c r="K29" i="1"/>
  <c r="R29" i="1" s="1"/>
  <c r="L29" i="1"/>
  <c r="M29" i="1"/>
  <c r="N29" i="1"/>
  <c r="O29" i="1"/>
  <c r="P29" i="1"/>
  <c r="S29" i="1"/>
  <c r="T29" i="1"/>
  <c r="U29" i="1"/>
  <c r="V29" i="1"/>
  <c r="K30" i="1"/>
  <c r="R30" i="1" s="1"/>
  <c r="L30" i="1"/>
  <c r="M30" i="1"/>
  <c r="N30" i="1"/>
  <c r="O30" i="1"/>
  <c r="P30" i="1"/>
  <c r="S30" i="1"/>
  <c r="T30" i="1"/>
  <c r="U30" i="1"/>
  <c r="V30" i="1"/>
  <c r="K31" i="1"/>
  <c r="R31" i="1" s="1"/>
  <c r="L31" i="1"/>
  <c r="M31" i="1"/>
  <c r="N31" i="1"/>
  <c r="O31" i="1"/>
  <c r="P31" i="1"/>
  <c r="S31" i="1"/>
  <c r="T31" i="1"/>
  <c r="U31" i="1"/>
  <c r="V31" i="1"/>
  <c r="K32" i="1"/>
  <c r="R32" i="1" s="1"/>
  <c r="L32" i="1"/>
  <c r="M32" i="1"/>
  <c r="N32" i="1"/>
  <c r="O32" i="1"/>
  <c r="P32" i="1"/>
  <c r="S32" i="1"/>
  <c r="T32" i="1"/>
  <c r="U32" i="1"/>
  <c r="V32" i="1"/>
  <c r="K33" i="1"/>
  <c r="R33" i="1" s="1"/>
  <c r="L33" i="1"/>
  <c r="M33" i="1"/>
  <c r="N33" i="1"/>
  <c r="O33" i="1"/>
  <c r="P33" i="1"/>
  <c r="S33" i="1"/>
  <c r="T33" i="1"/>
  <c r="U33" i="1"/>
  <c r="V33" i="1"/>
  <c r="K34" i="1"/>
  <c r="R34" i="1" s="1"/>
  <c r="L34" i="1"/>
  <c r="M34" i="1"/>
  <c r="N34" i="1"/>
  <c r="O34" i="1"/>
  <c r="P34" i="1"/>
  <c r="S34" i="1"/>
  <c r="T34" i="1"/>
  <c r="U34" i="1"/>
  <c r="V34" i="1"/>
  <c r="K35" i="1"/>
  <c r="R35" i="1" s="1"/>
  <c r="L35" i="1"/>
  <c r="M35" i="1"/>
  <c r="N35" i="1"/>
  <c r="O35" i="1"/>
  <c r="P35" i="1"/>
  <c r="S35" i="1"/>
  <c r="T35" i="1"/>
  <c r="U35" i="1"/>
  <c r="V35" i="1"/>
  <c r="K36" i="1"/>
  <c r="R36" i="1" s="1"/>
  <c r="L36" i="1"/>
  <c r="M36" i="1"/>
  <c r="N36" i="1"/>
  <c r="O36" i="1"/>
  <c r="P36" i="1"/>
  <c r="S36" i="1"/>
  <c r="T36" i="1"/>
  <c r="U36" i="1"/>
  <c r="V36" i="1"/>
  <c r="K37" i="1"/>
  <c r="R37" i="1" s="1"/>
  <c r="L37" i="1"/>
  <c r="M37" i="1"/>
  <c r="N37" i="1"/>
  <c r="O37" i="1"/>
  <c r="P37" i="1"/>
  <c r="S37" i="1"/>
  <c r="T37" i="1"/>
  <c r="U37" i="1"/>
  <c r="V37" i="1"/>
  <c r="K38" i="1"/>
  <c r="R38" i="1" s="1"/>
  <c r="L38" i="1"/>
  <c r="M38" i="1"/>
  <c r="N38" i="1"/>
  <c r="O38" i="1"/>
  <c r="P38" i="1"/>
  <c r="S38" i="1"/>
  <c r="T38" i="1"/>
  <c r="U38" i="1"/>
  <c r="V38" i="1"/>
  <c r="K39" i="1"/>
  <c r="R39" i="1" s="1"/>
  <c r="L39" i="1"/>
  <c r="M39" i="1"/>
  <c r="N39" i="1"/>
  <c r="O39" i="1"/>
  <c r="P39" i="1"/>
  <c r="S39" i="1"/>
  <c r="T39" i="1"/>
  <c r="U39" i="1"/>
  <c r="V39" i="1"/>
  <c r="K40" i="1"/>
  <c r="R40" i="1" s="1"/>
  <c r="L40" i="1"/>
  <c r="M40" i="1"/>
  <c r="N40" i="1"/>
  <c r="O40" i="1"/>
  <c r="P40" i="1"/>
  <c r="S40" i="1"/>
  <c r="T40" i="1"/>
  <c r="U40" i="1"/>
  <c r="V40" i="1"/>
  <c r="K41" i="1"/>
  <c r="R41" i="1" s="1"/>
  <c r="L41" i="1"/>
  <c r="M41" i="1"/>
  <c r="N41" i="1"/>
  <c r="O41" i="1"/>
  <c r="P41" i="1"/>
  <c r="S41" i="1"/>
  <c r="T41" i="1"/>
  <c r="U41" i="1"/>
  <c r="V41" i="1"/>
  <c r="K42" i="1"/>
  <c r="R42" i="1" s="1"/>
  <c r="L42" i="1"/>
  <c r="M42" i="1"/>
  <c r="N42" i="1"/>
  <c r="O42" i="1"/>
  <c r="P42" i="1"/>
  <c r="S42" i="1"/>
  <c r="T42" i="1"/>
  <c r="U42" i="1"/>
  <c r="V42" i="1"/>
  <c r="K43" i="1"/>
  <c r="R43" i="1" s="1"/>
  <c r="L43" i="1"/>
  <c r="M43" i="1"/>
  <c r="N43" i="1"/>
  <c r="O43" i="1"/>
  <c r="P43" i="1"/>
  <c r="S43" i="1"/>
  <c r="T43" i="1"/>
  <c r="U43" i="1"/>
  <c r="V43" i="1"/>
  <c r="K44" i="1"/>
  <c r="R44" i="1" s="1"/>
  <c r="L44" i="1"/>
  <c r="M44" i="1"/>
  <c r="N44" i="1"/>
  <c r="O44" i="1"/>
  <c r="P44" i="1"/>
  <c r="S44" i="1"/>
  <c r="T44" i="1"/>
  <c r="U44" i="1"/>
  <c r="V44" i="1"/>
  <c r="K45" i="1"/>
  <c r="R45" i="1" s="1"/>
  <c r="L45" i="1"/>
  <c r="M45" i="1"/>
  <c r="N45" i="1"/>
  <c r="O45" i="1"/>
  <c r="P45" i="1"/>
  <c r="S45" i="1"/>
  <c r="T45" i="1"/>
  <c r="U45" i="1"/>
  <c r="V45" i="1"/>
  <c r="K46" i="1"/>
  <c r="R46" i="1" s="1"/>
  <c r="L46" i="1"/>
  <c r="M46" i="1"/>
  <c r="N46" i="1"/>
  <c r="O46" i="1"/>
  <c r="P46" i="1"/>
  <c r="S46" i="1"/>
  <c r="T46" i="1"/>
  <c r="U46" i="1"/>
  <c r="V46" i="1"/>
  <c r="K47" i="1"/>
  <c r="R47" i="1" s="1"/>
  <c r="L47" i="1"/>
  <c r="M47" i="1"/>
  <c r="N47" i="1"/>
  <c r="O47" i="1"/>
  <c r="P47" i="1"/>
  <c r="S47" i="1"/>
  <c r="T47" i="1"/>
  <c r="U47" i="1"/>
  <c r="V47" i="1"/>
  <c r="K48" i="1"/>
  <c r="R48" i="1" s="1"/>
  <c r="L48" i="1"/>
  <c r="M48" i="1"/>
  <c r="N48" i="1"/>
  <c r="O48" i="1"/>
  <c r="P48" i="1"/>
  <c r="S48" i="1"/>
  <c r="T48" i="1"/>
  <c r="U48" i="1"/>
  <c r="V48" i="1"/>
  <c r="K49" i="1"/>
  <c r="R49" i="1" s="1"/>
  <c r="L49" i="1"/>
  <c r="M49" i="1"/>
  <c r="N49" i="1"/>
  <c r="O49" i="1"/>
  <c r="P49" i="1"/>
  <c r="Q49" i="1"/>
  <c r="Q48" i="1" s="1"/>
  <c r="Q47" i="1" s="1"/>
  <c r="Q46" i="1" s="1"/>
  <c r="Q45" i="1" s="1"/>
  <c r="Q44" i="1" s="1"/>
  <c r="Q43" i="1" s="1"/>
  <c r="Q42" i="1" s="1"/>
  <c r="Q41" i="1" s="1"/>
  <c r="Q40" i="1" s="1"/>
  <c r="Q39" i="1" s="1"/>
  <c r="Q38" i="1" s="1"/>
  <c r="Q37" i="1" s="1"/>
  <c r="Q36" i="1" s="1"/>
  <c r="Q35" i="1" s="1"/>
  <c r="Q34" i="1" s="1"/>
  <c r="Q33" i="1" s="1"/>
  <c r="Q32" i="1" s="1"/>
  <c r="Q31" i="1" s="1"/>
  <c r="Q30" i="1" s="1"/>
  <c r="Q29" i="1" s="1"/>
  <c r="Q28" i="1" s="1"/>
  <c r="Q27" i="1" s="1"/>
  <c r="Q26" i="1" s="1"/>
  <c r="Q25" i="1" s="1"/>
  <c r="Q24" i="1" s="1"/>
  <c r="Q23" i="1" s="1"/>
  <c r="Q22" i="1" s="1"/>
  <c r="Q21" i="1" s="1"/>
  <c r="Q20" i="1" s="1"/>
  <c r="Q19" i="1" s="1"/>
  <c r="Q18" i="1" s="1"/>
  <c r="Q17" i="1" s="1"/>
  <c r="Q16" i="1" s="1"/>
  <c r="Q15" i="1" s="1"/>
  <c r="Q14" i="1" s="1"/>
  <c r="Q13" i="1" s="1"/>
  <c r="Q12" i="1" s="1"/>
  <c r="Q11" i="1" s="1"/>
  <c r="Q10" i="1" s="1"/>
  <c r="Q9" i="1" s="1"/>
  <c r="Q8" i="1" s="1"/>
  <c r="Q7" i="1" s="1"/>
  <c r="Q6" i="1" s="1"/>
  <c r="Q5" i="1" s="1"/>
  <c r="Q4" i="1" s="1"/>
  <c r="Q3" i="1" s="1"/>
  <c r="S49" i="1"/>
  <c r="T49" i="1"/>
  <c r="U49" i="1"/>
  <c r="V49" i="1"/>
  <c r="K50" i="1"/>
  <c r="R50" i="1" s="1"/>
  <c r="L50" i="1"/>
  <c r="M50" i="1"/>
  <c r="N50" i="1"/>
  <c r="O50" i="1"/>
  <c r="P50" i="1"/>
  <c r="Q50" i="1"/>
  <c r="S50" i="1"/>
  <c r="T50" i="1"/>
  <c r="U50" i="1"/>
  <c r="V50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F3" i="3"/>
  <c r="F5" i="3"/>
  <c r="F6" i="3"/>
  <c r="F7" i="3"/>
  <c r="F8" i="3"/>
  <c r="F9" i="3"/>
  <c r="F10" i="3"/>
  <c r="F11" i="3"/>
  <c r="F12" i="3"/>
  <c r="F14" i="3"/>
  <c r="F15" i="3"/>
  <c r="F16" i="3"/>
  <c r="F19" i="3"/>
  <c r="F21" i="3"/>
  <c r="F24" i="3"/>
  <c r="F26" i="3"/>
  <c r="F28" i="3"/>
  <c r="F29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2" i="3"/>
  <c r="G2" i="1"/>
  <c r="V2" i="1"/>
  <c r="U2" i="1"/>
  <c r="T2" i="1"/>
  <c r="S2" i="1"/>
  <c r="D3" i="1" l="1"/>
  <c r="D2" i="1"/>
  <c r="O2" i="1" l="1"/>
  <c r="N2" i="1" l="1"/>
  <c r="M2" i="1"/>
  <c r="L2" i="1"/>
  <c r="K2" i="1"/>
  <c r="R2" i="1" l="1"/>
  <c r="P2" i="1" l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6F764E-C5B5-4962-926A-7E094E971207}" keepAlive="1" name="Query - H2Scan_V50 15042024" description="Connection to the 'H2Scan_V50 15042024' query in the workbook." type="5" refreshedVersion="8" background="1" saveData="1">
    <dbPr connection="Provider=Microsoft.Mashup.OleDb.1;Data Source=$Workbook$;Location=&quot;H2Scan_V50 15042024&quot;;Extended Properties=&quot;&quot;" command="SELECT * FROM [H2Scan_V50 15042024]"/>
  </connection>
</connections>
</file>

<file path=xl/sharedStrings.xml><?xml version="1.0" encoding="utf-8"?>
<sst xmlns="http://schemas.openxmlformats.org/spreadsheetml/2006/main" count="390" uniqueCount="231">
  <si>
    <t>Seq</t>
  </si>
  <si>
    <t>Level</t>
  </si>
  <si>
    <t>VTPN</t>
  </si>
  <si>
    <t>Description</t>
  </si>
  <si>
    <t>ECO</t>
  </si>
  <si>
    <t>Qty</t>
  </si>
  <si>
    <t>UoM</t>
  </si>
  <si>
    <t>RefDes</t>
  </si>
  <si>
    <t>Parent</t>
  </si>
  <si>
    <t>MFG</t>
  </si>
  <si>
    <t>MPN</t>
  </si>
  <si>
    <t>Type</t>
  </si>
  <si>
    <t>LifeCycle</t>
  </si>
  <si>
    <t>Vendor</t>
  </si>
  <si>
    <t>Parts Master Notes</t>
  </si>
  <si>
    <t>MOQ</t>
  </si>
  <si>
    <t>Pack Qty</t>
  </si>
  <si>
    <t>LT</t>
  </si>
  <si>
    <t>Value €</t>
  </si>
  <si>
    <t>Per Assy.</t>
  </si>
  <si>
    <t>Unit €</t>
  </si>
  <si>
    <t>BOM Notes</t>
  </si>
  <si>
    <t>Populate</t>
  </si>
  <si>
    <t>3907-00010-00</t>
  </si>
  <si>
    <t>Id</t>
  </si>
  <si>
    <t>Designator</t>
  </si>
  <si>
    <t>Footprint</t>
  </si>
  <si>
    <t>Quantity</t>
  </si>
  <si>
    <t>Designation</t>
  </si>
  <si>
    <t>Supplier and ref</t>
  </si>
  <si>
    <t>Column1</t>
  </si>
  <si>
    <t>_1</t>
  </si>
  <si>
    <t>C56,C58,C55,C57,C3,C12,C5,C1,C15,C37,C31,C40,C24,C32,C16,C25,C27,C38,C33,C10,C29,C39</t>
  </si>
  <si>
    <t>C_0603_1608Metric</t>
  </si>
  <si>
    <t>100n</t>
  </si>
  <si>
    <t/>
  </si>
  <si>
    <t>C2,C11</t>
  </si>
  <si>
    <t>C_1206_3216Metric</t>
  </si>
  <si>
    <t>10uF/16V</t>
  </si>
  <si>
    <t>H1,H9,H4,H6,H3,H5,H2,H11</t>
  </si>
  <si>
    <t>MountingHole_3.2mm_M3</t>
  </si>
  <si>
    <t>MountingHole</t>
  </si>
  <si>
    <t>J2</t>
  </si>
  <si>
    <t>PinSocket_2x08_P2.54mm_Vertical_SMD_MOD</t>
  </si>
  <si>
    <t>ZL322-2X8P</t>
  </si>
  <si>
    <t>C13,C9,C8,C14</t>
  </si>
  <si>
    <t>22uF/6,3V</t>
  </si>
  <si>
    <t>J5</t>
  </si>
  <si>
    <t>PinHeader_2x03_P2.54mm_Horizontal</t>
  </si>
  <si>
    <t>DS1022-2*10RF11x3</t>
  </si>
  <si>
    <t>R47</t>
  </si>
  <si>
    <t>R_0603_1608Metric</t>
  </si>
  <si>
    <t>47</t>
  </si>
  <si>
    <t>J3</t>
  </si>
  <si>
    <t>PinSocket_2x05_P2.54mm_Vertical_SMD</t>
  </si>
  <si>
    <t>ZL322-2X5P</t>
  </si>
  <si>
    <t>L2,L1</t>
  </si>
  <si>
    <t>744383130033</t>
  </si>
  <si>
    <t>K1</t>
  </si>
  <si>
    <t>Relay_Fujitsu_FTR-B4GA003</t>
  </si>
  <si>
    <t>FTR-B4GA003Z-B05</t>
  </si>
  <si>
    <t>C52</t>
  </si>
  <si>
    <t>C_Rect_L24.0mm_W7.0mm_P22.50mm_MKT</t>
  </si>
  <si>
    <t>F862DI224K310ZLH0J</t>
  </si>
  <si>
    <t>FID3,FID4,FID1,FID2</t>
  </si>
  <si>
    <t>Fiducial_1mm_Mask2mm</t>
  </si>
  <si>
    <t>Fiducial</t>
  </si>
  <si>
    <t>R24,R23</t>
  </si>
  <si>
    <t>4k7</t>
  </si>
  <si>
    <t>U1,U8</t>
  </si>
  <si>
    <t>SOT-563</t>
  </si>
  <si>
    <t>AP62250Z6</t>
  </si>
  <si>
    <t>J7</t>
  </si>
  <si>
    <t>BUS_PCIexpress_x1</t>
  </si>
  <si>
    <t>Bus_PCI_Express_x1_MOD</t>
  </si>
  <si>
    <t>TP1</t>
  </si>
  <si>
    <t>Eticheta</t>
  </si>
  <si>
    <t>J11</t>
  </si>
  <si>
    <t>TestPoint_Pad_5.1x5.1mm</t>
  </si>
  <si>
    <t>Antenna wire clip S8111-46R</t>
  </si>
  <si>
    <t>R71,R72,R73</t>
  </si>
  <si>
    <t>220</t>
  </si>
  <si>
    <t>J8,J9,J10</t>
  </si>
  <si>
    <t>DELTA_R_SolderWire-1.5sqmm_1x01_D1.7mm_OD3.9mm</t>
  </si>
  <si>
    <t>Conn_01x01_Female</t>
  </si>
  <si>
    <t>PS2</t>
  </si>
  <si>
    <t>CONV_THM_10-0511</t>
  </si>
  <si>
    <t>THM_10-0511</t>
  </si>
  <si>
    <t>J13,J4</t>
  </si>
  <si>
    <t>PinSocket_1x06_P2.54mm_Vertical</t>
  </si>
  <si>
    <t>Conn_01x06_Female</t>
  </si>
  <si>
    <t>PS1</t>
  </si>
  <si>
    <t>CONV_RAC15-12SK_480</t>
  </si>
  <si>
    <t>RAC15-05SK/480</t>
  </si>
  <si>
    <t>R25</t>
  </si>
  <si>
    <t>1k3</t>
  </si>
  <si>
    <t>PS3</t>
  </si>
  <si>
    <t>RAC15-12SK/480</t>
  </si>
  <si>
    <t>Q1</t>
  </si>
  <si>
    <t>SOT-23</t>
  </si>
  <si>
    <t>DTC143T</t>
  </si>
  <si>
    <t>J6</t>
  </si>
  <si>
    <t>DELTA_SolderWire-1.5sqmm_1x01_D1.7mm_OD3.9mm</t>
  </si>
  <si>
    <t>R26</t>
  </si>
  <si>
    <t>1k5</t>
  </si>
  <si>
    <t>J1</t>
  </si>
  <si>
    <t>A2501-SR04-XH4AWB</t>
  </si>
  <si>
    <t>Conn_01x04_Male</t>
  </si>
  <si>
    <t>J15</t>
  </si>
  <si>
    <t>PinSocket_1x09_P2.54mm_Vertical</t>
  </si>
  <si>
    <t>DS1002-03-1*36131(9)</t>
  </si>
  <si>
    <t>U14</t>
  </si>
  <si>
    <t>10061913-100CLF</t>
  </si>
  <si>
    <t>R4,R1,R16</t>
  </si>
  <si>
    <t>10</t>
  </si>
  <si>
    <t>RV3,RV1,RV2</t>
  </si>
  <si>
    <t>MOVS4032V460</t>
  </si>
  <si>
    <t>MOVS4032V510</t>
  </si>
  <si>
    <t>R45,R44</t>
  </si>
  <si>
    <t>15k</t>
  </si>
  <si>
    <t>R5,R20,R13,R7,R6,R12,R11,R19,R8,R10,R17,R18</t>
  </si>
  <si>
    <t>R_2512_6332Metric</t>
  </si>
  <si>
    <t>249k</t>
  </si>
  <si>
    <t>R32,R38,R37,R27,R42,R43,R30,R31,R3,R41,R39,R36,R28,R22,R40,R15,R29,R2</t>
  </si>
  <si>
    <t>3k</t>
  </si>
  <si>
    <t>C30,C26,C36,C34,C28,C35</t>
  </si>
  <si>
    <t>1uF</t>
  </si>
  <si>
    <t>C18,C19,C17</t>
  </si>
  <si>
    <t>10u</t>
  </si>
  <si>
    <t>U3,U12,U13</t>
  </si>
  <si>
    <t>SO-8_3.9x4.9mm_P1.27mm</t>
  </si>
  <si>
    <t>LM358</t>
  </si>
  <si>
    <t>C4,C7,C6</t>
  </si>
  <si>
    <t>1n</t>
  </si>
  <si>
    <t>LED1,LED2,LED3</t>
  </si>
  <si>
    <t>CLM2D-GPC-CB0E0793</t>
  </si>
  <si>
    <t>Q3,Q2,Q4</t>
  </si>
  <si>
    <t>DTC143E</t>
  </si>
  <si>
    <t>U4,U6,U7</t>
  </si>
  <si>
    <t>AMC1400QDWLRQ1</t>
  </si>
  <si>
    <t>R14,R9,R21</t>
  </si>
  <si>
    <t>150</t>
  </si>
  <si>
    <t>D6,D5,D4</t>
  </si>
  <si>
    <t>D_SMA</t>
  </si>
  <si>
    <t>BYG21M-E3/TR</t>
  </si>
  <si>
    <t>U11</t>
  </si>
  <si>
    <t>DW0016B_HV</t>
  </si>
  <si>
    <t>ISO1410BDWR</t>
  </si>
  <si>
    <t>R46</t>
  </si>
  <si>
    <t xml:space="preserve"> 15k</t>
  </si>
  <si>
    <t>R35</t>
  </si>
  <si>
    <t>1k</t>
  </si>
  <si>
    <t>U21</t>
  </si>
  <si>
    <t>LM2662MX</t>
  </si>
  <si>
    <t>U10</t>
  </si>
  <si>
    <t>B0505MT-1WR4</t>
  </si>
  <si>
    <t>U5</t>
  </si>
  <si>
    <t>SOT-89-3</t>
  </si>
  <si>
    <t>L78L05ACUTR</t>
  </si>
  <si>
    <t>Non Component</t>
  </si>
  <si>
    <t>4753-00010-00</t>
  </si>
  <si>
    <t>4520-30010-00</t>
  </si>
  <si>
    <t>4520-30020-00</t>
  </si>
  <si>
    <t>4401-00060-00</t>
  </si>
  <si>
    <t>4401-00050-00</t>
  </si>
  <si>
    <t>4106-00020-00</t>
  </si>
  <si>
    <t>4112-00100-00</t>
  </si>
  <si>
    <t>4402-10021-00</t>
  </si>
  <si>
    <t>4112-00150-00</t>
  </si>
  <si>
    <t>4006-00010-00</t>
  </si>
  <si>
    <t>4402-10011-00</t>
  </si>
  <si>
    <t>4300-00010-00</t>
  </si>
  <si>
    <t>4750-00010-00</t>
  </si>
  <si>
    <t>4130-00010-00</t>
  </si>
  <si>
    <t>4006-00150-00</t>
  </si>
  <si>
    <t>4520-10010-00</t>
  </si>
  <si>
    <t>4410-00010-00</t>
  </si>
  <si>
    <t>4006-00020-00</t>
  </si>
  <si>
    <t>4520-20010-00</t>
  </si>
  <si>
    <t>4006-00130-00</t>
  </si>
  <si>
    <t>4500-00020-00</t>
  </si>
  <si>
    <t>4006-00140-00</t>
  </si>
  <si>
    <t>4408-00030-00</t>
  </si>
  <si>
    <t>4006-00030-00</t>
  </si>
  <si>
    <t>4022-00010-00</t>
  </si>
  <si>
    <t>4006-00160-00</t>
  </si>
  <si>
    <t>4018-01000-00</t>
  </si>
  <si>
    <t>4006-00300-00</t>
  </si>
  <si>
    <t>4106-00100-00</t>
  </si>
  <si>
    <t>4112-00110-00</t>
  </si>
  <si>
    <t>4106-00030-00</t>
  </si>
  <si>
    <t>4752-00010-00</t>
  </si>
  <si>
    <t>4500-00010-00</t>
  </si>
  <si>
    <t>4710-00010-00</t>
  </si>
  <si>
    <t>4006-00040-00</t>
  </si>
  <si>
    <t>4510-00010-00</t>
  </si>
  <si>
    <t>4700-00020-00</t>
  </si>
  <si>
    <t>4006-00100-00</t>
  </si>
  <si>
    <t>4520-00020-01</t>
  </si>
  <si>
    <t>4522-00010-00</t>
  </si>
  <si>
    <t>DNP</t>
  </si>
  <si>
    <t>4708-00021-00</t>
  </si>
  <si>
    <t>4000-00000-00</t>
  </si>
  <si>
    <t>4401-00070-00</t>
  </si>
  <si>
    <t>4300-00020-00</t>
  </si>
  <si>
    <t>4520-20022-00</t>
  </si>
  <si>
    <t>C1,C3,C5,C10,C12,C15,C24,C25,C27,C29,C31,C32,C33,C37,C38,C39,C40,C55,C56,C57,C58</t>
  </si>
  <si>
    <t>C2,C11,C16</t>
  </si>
  <si>
    <t>C4,C6,C7</t>
  </si>
  <si>
    <t>C8,C9,C13,C14</t>
  </si>
  <si>
    <t>C17,C18,C19</t>
  </si>
  <si>
    <t>C26,C28,C30,C34,C35,C36</t>
  </si>
  <si>
    <t>D4,D5,D6</t>
  </si>
  <si>
    <t>FID1,FID2,FID3,FID4</t>
  </si>
  <si>
    <t>H1,H2,H3,H4,H5,H6,H9,H11</t>
  </si>
  <si>
    <t>J6,J8,J9,J10,J11,J12,J14,J16,J18,J19,J20,J21,J22,J23,J24,J25,J26,J27,J28,J29</t>
  </si>
  <si>
    <t>J13</t>
  </si>
  <si>
    <t>J17</t>
  </si>
  <si>
    <t>L1,L2</t>
  </si>
  <si>
    <t>L3</t>
  </si>
  <si>
    <t>PS1,PS3</t>
  </si>
  <si>
    <t>PS4</t>
  </si>
  <si>
    <t>Q2,Q3,Q4</t>
  </si>
  <si>
    <t>R1,R4,R16</t>
  </si>
  <si>
    <t>R2,R3,R15,R22,R27,R28,R29,R30,R31,R32,R36,R37,R38,R39,R40,R41,R42,R43</t>
  </si>
  <si>
    <t>R5,R6,R7,R8,R10,R11,R12,R13,R17,R18,R19,R20</t>
  </si>
  <si>
    <t>R9,R14,R21</t>
  </si>
  <si>
    <t>R23,R24</t>
  </si>
  <si>
    <t>R44,R45,R46</t>
  </si>
  <si>
    <t>RV1,RV2,RV3</t>
  </si>
  <si>
    <t>4400-00015-00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</si>
</sst>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.0000_-;\-* #,##0.0000_-;_-* &quot;-&quot;??_-;_-@_-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49" fontId="6" fillId="0" borderId="0" xfId="0" applyNumberFormat="1" applyFont="1" applyAlignment="1">
      <alignment horizontal="left" vertical="top"/>
    </xf>
    <xf numFmtId="0" fontId="7" fillId="2" borderId="0" xfId="0" applyFont="1" applyFill="1" applyAlignment="1">
      <alignment horizontal="center" vertical="top"/>
    </xf>
    <xf numFmtId="49" fontId="7" fillId="2" borderId="0" xfId="0" applyNumberFormat="1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vertical="top"/>
    </xf>
    <xf numFmtId="0" fontId="8" fillId="0" borderId="0" xfId="0" applyFont="1" applyAlignment="1">
      <alignment vertical="top"/>
    </xf>
    <xf numFmtId="2" fontId="4" fillId="0" borderId="0" xfId="0" applyNumberFormat="1" applyFont="1" applyAlignment="1">
      <alignment vertical="top"/>
    </xf>
    <xf numFmtId="164" fontId="4" fillId="0" borderId="0" xfId="1" applyNumberFormat="1" applyFont="1" applyAlignment="1">
      <alignment vertical="top"/>
    </xf>
    <xf numFmtId="0" fontId="8" fillId="0" borderId="0" xfId="0" applyFont="1" applyAlignment="1">
      <alignment vertical="top" wrapText="1"/>
    </xf>
    <xf numFmtId="164" fontId="4" fillId="0" borderId="0" xfId="1" applyNumberFormat="1" applyFont="1" applyAlignment="1">
      <alignment vertical="top" wrapText="1"/>
    </xf>
    <xf numFmtId="165" fontId="4" fillId="0" borderId="0" xfId="1" applyNumberFormat="1" applyFont="1" applyAlignment="1">
      <alignment vertical="top"/>
    </xf>
    <xf numFmtId="165" fontId="8" fillId="0" borderId="0" xfId="1" applyNumberFormat="1" applyFont="1" applyAlignment="1">
      <alignment horizontal="right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 wrapText="1"/>
    </xf>
    <xf numFmtId="2" fontId="4" fillId="0" borderId="0" xfId="0" applyNumberFormat="1" applyFont="1" applyAlignment="1">
      <alignment vertical="top" wrapText="1"/>
    </xf>
    <xf numFmtId="43" fontId="4" fillId="0" borderId="0" xfId="1" applyFont="1" applyAlignment="1">
      <alignment vertical="top"/>
    </xf>
    <xf numFmtId="0" fontId="3" fillId="0" borderId="0" xfId="0" applyFont="1" applyAlignment="1">
      <alignment vertical="top"/>
    </xf>
    <xf numFmtId="0" fontId="7" fillId="2" borderId="0" xfId="0" applyFont="1" applyFill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2" fontId="4" fillId="0" borderId="0" xfId="0" applyNumberFormat="1" applyFont="1" applyAlignment="1">
      <alignment horizontal="center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theme="7" tint="-0.24994659260841701"/>
      </font>
      <fill>
        <patternFill>
          <bgColor theme="0" tint="-0.14996795556505021"/>
        </patternFill>
      </fill>
    </dxf>
    <dxf>
      <font>
        <b/>
        <i val="0"/>
        <color theme="4"/>
      </font>
    </dxf>
    <dxf>
      <font>
        <b/>
        <i val="0"/>
      </font>
      <fill>
        <patternFill>
          <bgColor theme="0" tint="-0.14996795556505021"/>
        </patternFill>
      </fill>
    </dxf>
    <dxf>
      <font>
        <color theme="7" tint="-0.24994659260841701"/>
      </font>
      <fill>
        <patternFill>
          <bgColor theme="0" tint="-0.149967955565050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ABA32C84-3287-420C-9161-134F13F6B49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nlo\Dropbox\VT%20New%20Folder%20Structure\2.%20Operations\3.%20Manufacture\2.%20Master%20List%20of%20Parts\Parts%20Master%20-%20WIP.xlsx" TargetMode="External"/><Relationship Id="rId1" Type="http://schemas.openxmlformats.org/officeDocument/2006/relationships/externalLinkPath" Target="/Users/kenlo/Dropbox/VT%20New%20Folder%20Structure/2.%20Operations/3.%20Manufacture/2.%20Master%20List%20of%20Parts/Parts%20Master%20-%20WI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nlo\Dropbox\VT%20New%20Folder%20Structure\2.%20Operations\6.%20BOM%20Costings\2.%20FGS%20BOMS\5030-30000-00%20-%20FGS,%20Scavenger%20GM-C,%20M19,%201F,%20H2%20Scan,%20RS485.xlsx" TargetMode="External"/><Relationship Id="rId1" Type="http://schemas.openxmlformats.org/officeDocument/2006/relationships/externalLinkPath" Target="/Users/kenlo/Dropbox/VT%20New%20Folder%20Structure/2.%20Operations/6.%20BOM%20Costings/2.%20FGS%20BOMS/5030-30000-00%20-%20FGS,%20Scavenger%20GM-C,%20M19,%201F,%20H2%20Scan,%20RS48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New VTPN Folders"/>
      <sheetName val="Category Definition"/>
      <sheetName val="Rates"/>
      <sheetName val="Dropdowns"/>
      <sheetName val="Sheet2"/>
      <sheetName val="Barcode"/>
    </sheetNames>
    <sheetDataSet>
      <sheetData sheetId="0">
        <row r="1">
          <cell r="A1" t="str">
            <v>VTPN</v>
          </cell>
          <cell r="B1" t="str">
            <v>Description</v>
          </cell>
          <cell r="C1" t="str">
            <v>UoM</v>
          </cell>
          <cell r="D1" t="str">
            <v>Value
(Param #1)</v>
          </cell>
          <cell r="E1" t="str">
            <v>Voltage
(Param #2)</v>
          </cell>
          <cell r="F1" t="str">
            <v>Tolerance
(Param #3)</v>
          </cell>
          <cell r="G1" t="str">
            <v>Case
(Param #4)</v>
          </cell>
          <cell r="H1" t="str">
            <v>Lifecycle</v>
          </cell>
          <cell r="I1" t="str">
            <v>Type</v>
          </cell>
          <cell r="J1" t="str">
            <v>MFG</v>
          </cell>
          <cell r="K1" t="str">
            <v>MPN</v>
          </cell>
          <cell r="L1" t="str">
            <v>Replacement VTPN</v>
          </cell>
          <cell r="M1" t="str">
            <v>Notes</v>
          </cell>
          <cell r="N1" t="str">
            <v>Vendor</v>
          </cell>
          <cell r="O1" t="str">
            <v>Quote Reference</v>
          </cell>
          <cell r="P1" t="str">
            <v>MOQ</v>
          </cell>
          <cell r="Q1" t="str">
            <v>Pack Qty</v>
          </cell>
          <cell r="R1" t="str">
            <v>Local Unit Cost</v>
          </cell>
          <cell r="S1" t="str">
            <v>Currency</v>
          </cell>
          <cell r="T1" t="str">
            <v>Unit Price (EUR)</v>
          </cell>
          <cell r="U1" t="str">
            <v>INCO Terms</v>
          </cell>
          <cell r="V1" t="str">
            <v>Lead-Time (Wks)</v>
          </cell>
          <cell r="W1" t="str">
            <v>NRE</v>
          </cell>
        </row>
        <row r="2">
          <cell r="A2" t="str">
            <v>1000-00010-00</v>
          </cell>
          <cell r="B2" t="str">
            <v>MLD, Scavenger Top Cover, No PEMS, RAL 7024</v>
          </cell>
          <cell r="C2" t="str">
            <v>ea</v>
          </cell>
          <cell r="H2" t="str">
            <v>Production</v>
          </cell>
          <cell r="I2" t="str">
            <v>Buy</v>
          </cell>
          <cell r="J2" t="str">
            <v>Floerke</v>
          </cell>
          <cell r="K2" t="str">
            <v>7200-1000-00010-00</v>
          </cell>
          <cell r="N2" t="str">
            <v>Floerke</v>
          </cell>
          <cell r="R2">
            <v>3.1</v>
          </cell>
          <cell r="S2" t="str">
            <v>EUR</v>
          </cell>
          <cell r="T2">
            <v>3.1</v>
          </cell>
        </row>
        <row r="3">
          <cell r="A3" t="str">
            <v>1000-70007-00</v>
          </cell>
          <cell r="B3" t="str">
            <v>MLD, Scavenger Bottom Cover, No PEMS, RAL7024</v>
          </cell>
          <cell r="C3" t="str">
            <v>ea</v>
          </cell>
          <cell r="H3" t="str">
            <v>Production</v>
          </cell>
          <cell r="I3" t="str">
            <v>Buy</v>
          </cell>
          <cell r="J3" t="str">
            <v>Floerke</v>
          </cell>
          <cell r="K3" t="str">
            <v>44-02-VT-CM-BACK</v>
          </cell>
          <cell r="N3" t="str">
            <v>Floerke</v>
          </cell>
          <cell r="R3">
            <v>1.9</v>
          </cell>
          <cell r="S3" t="str">
            <v>EUR</v>
          </cell>
          <cell r="T3">
            <v>1.9</v>
          </cell>
        </row>
        <row r="4">
          <cell r="A4" t="str">
            <v>1000-70008-00</v>
          </cell>
          <cell r="B4" t="str">
            <v>MLD, Scavenger Light Pipe, 3-LED</v>
          </cell>
          <cell r="C4" t="str">
            <v>ea</v>
          </cell>
          <cell r="H4" t="str">
            <v>Production</v>
          </cell>
          <cell r="I4" t="str">
            <v>Free Issue</v>
          </cell>
          <cell r="J4" t="str">
            <v>Floerke</v>
          </cell>
          <cell r="K4" t="str">
            <v>70008</v>
          </cell>
          <cell r="N4" t="str">
            <v>Floerke</v>
          </cell>
          <cell r="P4">
            <v>1000</v>
          </cell>
          <cell r="Q4">
            <v>1000</v>
          </cell>
          <cell r="R4">
            <v>0.25</v>
          </cell>
          <cell r="S4" t="str">
            <v>EUR</v>
          </cell>
          <cell r="T4">
            <v>0.25</v>
          </cell>
        </row>
        <row r="5">
          <cell r="A5" t="str">
            <v>1000-70008-00</v>
          </cell>
          <cell r="B5" t="str">
            <v>MLD, Scavenger Light Pipe, 3-LED</v>
          </cell>
          <cell r="C5" t="str">
            <v>ea</v>
          </cell>
          <cell r="H5" t="str">
            <v>Production</v>
          </cell>
          <cell r="I5" t="str">
            <v>Free Issue</v>
          </cell>
          <cell r="J5" t="str">
            <v>Floerke</v>
          </cell>
          <cell r="K5" t="str">
            <v>70008</v>
          </cell>
          <cell r="N5" t="str">
            <v>Floerke</v>
          </cell>
          <cell r="P5">
            <v>5000</v>
          </cell>
          <cell r="Q5">
            <v>5000</v>
          </cell>
          <cell r="R5">
            <v>0.23749999999999999</v>
          </cell>
          <cell r="S5" t="str">
            <v>EUR</v>
          </cell>
          <cell r="T5">
            <v>0.23749999999999999</v>
          </cell>
        </row>
        <row r="6">
          <cell r="A6" t="str">
            <v>1000-70008-00</v>
          </cell>
          <cell r="B6" t="str">
            <v>MLD, Scavenger Light Pipe, 3-LED</v>
          </cell>
          <cell r="C6" t="str">
            <v>ea</v>
          </cell>
          <cell r="H6" t="str">
            <v>Production</v>
          </cell>
          <cell r="I6" t="str">
            <v>Free Issue</v>
          </cell>
          <cell r="J6" t="str">
            <v>Floerke</v>
          </cell>
          <cell r="K6" t="str">
            <v>70008</v>
          </cell>
          <cell r="N6" t="str">
            <v>Floerke</v>
          </cell>
          <cell r="P6">
            <v>10000</v>
          </cell>
          <cell r="Q6">
            <v>10000</v>
          </cell>
          <cell r="R6">
            <v>0.22750000000000001</v>
          </cell>
          <cell r="S6" t="str">
            <v>EUR</v>
          </cell>
          <cell r="T6">
            <v>0.22750000000000001</v>
          </cell>
        </row>
        <row r="7">
          <cell r="A7" t="str">
            <v>1001-00010-00</v>
          </cell>
          <cell r="B7" t="str">
            <v>MLD, 'F' Bracket PCB Retainer, 6F, 3D Print</v>
          </cell>
          <cell r="C7" t="str">
            <v>ea</v>
          </cell>
          <cell r="H7" t="str">
            <v>UnReleased</v>
          </cell>
          <cell r="I7" t="str">
            <v>Make</v>
          </cell>
          <cell r="J7" t="str">
            <v>ECAS</v>
          </cell>
          <cell r="N7" t="str">
            <v>ECAS</v>
          </cell>
          <cell r="S7" t="str">
            <v>EUR</v>
          </cell>
          <cell r="T7">
            <v>0</v>
          </cell>
        </row>
        <row r="8">
          <cell r="A8" t="str">
            <v>1010-70001-00</v>
          </cell>
          <cell r="B8" t="str">
            <v>MLD, Scavenger Top Cover GM-B, M19, 6F, RAL7024</v>
          </cell>
          <cell r="C8" t="str">
            <v>ea</v>
          </cell>
          <cell r="H8" t="str">
            <v>Obsolete</v>
          </cell>
          <cell r="I8" t="str">
            <v>Free Issue</v>
          </cell>
          <cell r="J8" t="str">
            <v>Floerke</v>
          </cell>
          <cell r="K8" t="str">
            <v>7200-1010-70001-00</v>
          </cell>
          <cell r="N8" t="str">
            <v>Floerke</v>
          </cell>
          <cell r="R8">
            <v>3.1</v>
          </cell>
          <cell r="S8" t="str">
            <v>EUR</v>
          </cell>
          <cell r="T8">
            <v>3.1</v>
          </cell>
        </row>
        <row r="9">
          <cell r="A9" t="str">
            <v>1010-70001-01</v>
          </cell>
          <cell r="B9" t="str">
            <v>MLD, Scavenger Top Cover GM-B, M19, 6F, RAL7024, M4*12mm PEMs</v>
          </cell>
          <cell r="C9" t="str">
            <v>ea</v>
          </cell>
          <cell r="H9" t="str">
            <v>Production</v>
          </cell>
          <cell r="I9" t="str">
            <v>Free Issue</v>
          </cell>
          <cell r="J9" t="str">
            <v>Floerke</v>
          </cell>
          <cell r="K9" t="str">
            <v>7200-1010-70001-01</v>
          </cell>
          <cell r="N9" t="str">
            <v>Floerke</v>
          </cell>
          <cell r="O9" t="str">
            <v>BOM Roll</v>
          </cell>
          <cell r="S9" t="str">
            <v>EUR</v>
          </cell>
          <cell r="T9">
            <v>0</v>
          </cell>
        </row>
        <row r="10">
          <cell r="A10" t="str">
            <v>1010-70002-00</v>
          </cell>
          <cell r="B10" t="str">
            <v>MLD, Scavenger Top Cover GM-A, M19, 6F, RAL7024</v>
          </cell>
          <cell r="C10" t="str">
            <v>ea</v>
          </cell>
          <cell r="H10" t="str">
            <v>Obsolete</v>
          </cell>
          <cell r="I10" t="str">
            <v>Free Issue</v>
          </cell>
          <cell r="J10" t="str">
            <v>Floerke</v>
          </cell>
          <cell r="K10" t="str">
            <v>7200-1010-70002-00</v>
          </cell>
          <cell r="N10" t="str">
            <v>Floerke</v>
          </cell>
          <cell r="R10">
            <v>3.1</v>
          </cell>
          <cell r="S10" t="str">
            <v>EUR</v>
          </cell>
          <cell r="T10">
            <v>3.1</v>
          </cell>
        </row>
        <row r="11">
          <cell r="A11" t="str">
            <v>1010-70002-01</v>
          </cell>
          <cell r="B11" t="str">
            <v>MLD, Scavenger Top Cover GM-A, M19, 6F, RS485, RAL7024, M4*12mm PEMs</v>
          </cell>
          <cell r="C11" t="str">
            <v>ea</v>
          </cell>
          <cell r="H11" t="str">
            <v>Production</v>
          </cell>
          <cell r="I11" t="str">
            <v>Free Issue</v>
          </cell>
          <cell r="J11" t="str">
            <v>Floerke</v>
          </cell>
          <cell r="K11" t="str">
            <v>7200-1010-70002-01</v>
          </cell>
          <cell r="N11" t="str">
            <v>Floerke</v>
          </cell>
          <cell r="O11" t="str">
            <v>BOM Roll</v>
          </cell>
          <cell r="S11" t="str">
            <v>EUR</v>
          </cell>
          <cell r="T11">
            <v>0</v>
          </cell>
        </row>
        <row r="12">
          <cell r="A12" t="str">
            <v>1010-70003-00</v>
          </cell>
          <cell r="B12" t="str">
            <v>MLD, Scavenger Top Cover PM-A, M25, 1F, RAL7024</v>
          </cell>
          <cell r="C12" t="str">
            <v>ea</v>
          </cell>
          <cell r="H12" t="str">
            <v>Obsolete</v>
          </cell>
          <cell r="I12" t="str">
            <v>Free Issue</v>
          </cell>
          <cell r="J12" t="str">
            <v>Floerke</v>
          </cell>
          <cell r="K12" t="str">
            <v>7200-1010-70003-00</v>
          </cell>
          <cell r="N12" t="str">
            <v>Floerke</v>
          </cell>
          <cell r="R12">
            <v>3.1</v>
          </cell>
          <cell r="S12" t="str">
            <v>EUR</v>
          </cell>
          <cell r="T12">
            <v>3.1</v>
          </cell>
        </row>
        <row r="13">
          <cell r="A13" t="str">
            <v>1010-70003-01</v>
          </cell>
          <cell r="B13" t="str">
            <v>MLD, Scavenger Top Cover PM-A, M25, 1F, RAL7024, M4*12mm PEMs</v>
          </cell>
          <cell r="C13" t="str">
            <v>ea</v>
          </cell>
          <cell r="H13" t="str">
            <v>Production</v>
          </cell>
          <cell r="I13" t="str">
            <v>Free Issue</v>
          </cell>
          <cell r="J13" t="str">
            <v>Floerke</v>
          </cell>
          <cell r="K13" t="str">
            <v>7200-1010-70003-01</v>
          </cell>
          <cell r="N13" t="str">
            <v>Floerke</v>
          </cell>
          <cell r="O13" t="str">
            <v>BOM Roll</v>
          </cell>
          <cell r="S13" t="str">
            <v>EUR</v>
          </cell>
          <cell r="T13">
            <v>0</v>
          </cell>
        </row>
        <row r="14">
          <cell r="A14" t="str">
            <v>1010-70004-00</v>
          </cell>
          <cell r="B14" t="str">
            <v>MLD, Scavenger Top Cover PM-B, Hart, 1F, RAL7024</v>
          </cell>
          <cell r="C14" t="str">
            <v>ea</v>
          </cell>
          <cell r="H14" t="str">
            <v>Production</v>
          </cell>
          <cell r="I14" t="str">
            <v>Free Issue</v>
          </cell>
          <cell r="J14" t="str">
            <v>Floerke</v>
          </cell>
          <cell r="K14" t="str">
            <v>7200-70004-00</v>
          </cell>
          <cell r="N14" t="str">
            <v>Floerke</v>
          </cell>
          <cell r="R14">
            <v>3.1</v>
          </cell>
          <cell r="S14" t="str">
            <v>EUR</v>
          </cell>
          <cell r="T14">
            <v>3.1</v>
          </cell>
        </row>
        <row r="15">
          <cell r="A15" t="str">
            <v>1010-70005-00</v>
          </cell>
          <cell r="B15" t="str">
            <v>MLD, Scavenger Top Cover PM-C, M25, 2F, RAL7024</v>
          </cell>
          <cell r="C15" t="str">
            <v>ea</v>
          </cell>
          <cell r="H15" t="str">
            <v>Obsolete</v>
          </cell>
          <cell r="I15" t="str">
            <v>Free Issue</v>
          </cell>
          <cell r="J15" t="str">
            <v>Floerke</v>
          </cell>
          <cell r="K15" t="str">
            <v>7200-1010-70005-00</v>
          </cell>
          <cell r="N15" t="str">
            <v>Floerke</v>
          </cell>
          <cell r="R15">
            <v>3.1</v>
          </cell>
          <cell r="S15" t="str">
            <v>EUR</v>
          </cell>
          <cell r="T15">
            <v>3.1</v>
          </cell>
        </row>
        <row r="16">
          <cell r="A16" t="str">
            <v>1010-70005-01</v>
          </cell>
          <cell r="B16" t="str">
            <v>MLD, Scavenger Top Cover PM-C, M25, 2F, RAL7024, M4*12mm PEMs</v>
          </cell>
          <cell r="C16" t="str">
            <v>ea</v>
          </cell>
          <cell r="H16" t="str">
            <v>Production</v>
          </cell>
          <cell r="I16" t="str">
            <v>Free Issue</v>
          </cell>
          <cell r="J16" t="str">
            <v>Floerke</v>
          </cell>
          <cell r="K16" t="str">
            <v>7200-1010-70005-01</v>
          </cell>
          <cell r="N16" t="str">
            <v>Floerke</v>
          </cell>
          <cell r="O16" t="str">
            <v>BOM Roll</v>
          </cell>
          <cell r="S16" t="str">
            <v>EUR</v>
          </cell>
          <cell r="T16">
            <v>0</v>
          </cell>
        </row>
        <row r="17">
          <cell r="A17" t="str">
            <v>1010-70006-00</v>
          </cell>
          <cell r="B17" t="str">
            <v>MLD, Scavenger Top Cover PM-D, Hart, 2F, RAL7024</v>
          </cell>
          <cell r="C17" t="str">
            <v>ea</v>
          </cell>
          <cell r="H17" t="str">
            <v>Production</v>
          </cell>
          <cell r="I17" t="str">
            <v>Free Issue</v>
          </cell>
          <cell r="J17" t="str">
            <v>Floerke</v>
          </cell>
          <cell r="K17" t="str">
            <v>7200-70006-00</v>
          </cell>
          <cell r="N17" t="str">
            <v>Floerke</v>
          </cell>
          <cell r="R17">
            <v>3.1</v>
          </cell>
          <cell r="S17" t="str">
            <v>EUR</v>
          </cell>
          <cell r="T17">
            <v>3.1</v>
          </cell>
        </row>
        <row r="18">
          <cell r="A18" t="str">
            <v>1010-70007-00</v>
          </cell>
          <cell r="B18" t="str">
            <v>MLD, Scavenger Bottom Cover, RAL7024, M6*6mm PEMs</v>
          </cell>
          <cell r="C18" t="str">
            <v>ea</v>
          </cell>
          <cell r="H18" t="str">
            <v>Production</v>
          </cell>
          <cell r="I18" t="str">
            <v>Free Issue</v>
          </cell>
          <cell r="J18" t="str">
            <v>Floerke</v>
          </cell>
          <cell r="K18" t="str">
            <v>7200-70007-00</v>
          </cell>
          <cell r="N18" t="str">
            <v>Floerke</v>
          </cell>
          <cell r="O18" t="str">
            <v>BOM Roll</v>
          </cell>
          <cell r="S18" t="str">
            <v>EUR</v>
          </cell>
          <cell r="T18">
            <v>0</v>
          </cell>
        </row>
        <row r="19">
          <cell r="A19" t="str">
            <v>1010-70008-00</v>
          </cell>
          <cell r="B19" t="str">
            <v>MLD, Scavenger Top Cover GM-C, M19, 1F, RS485, RAL7024, No VT Logo</v>
          </cell>
          <cell r="C19" t="str">
            <v>ea</v>
          </cell>
          <cell r="H19" t="str">
            <v>Obsolete</v>
          </cell>
          <cell r="I19" t="str">
            <v>Free Issue</v>
          </cell>
          <cell r="J19" t="str">
            <v>Floerke</v>
          </cell>
          <cell r="K19" t="str">
            <v>7200-70008-00</v>
          </cell>
          <cell r="N19" t="str">
            <v>Floerke</v>
          </cell>
          <cell r="R19">
            <v>3.1</v>
          </cell>
          <cell r="S19" t="str">
            <v>EUR</v>
          </cell>
          <cell r="T19">
            <v>3.1</v>
          </cell>
        </row>
        <row r="20">
          <cell r="A20" t="str">
            <v>1010-70008-01</v>
          </cell>
          <cell r="B20" t="str">
            <v>MLD, Scavenger Top Cover GM-C, M19, 1F, RS485, RAL7024, M4*12mm PEMs, No VT Logo</v>
          </cell>
          <cell r="C20" t="str">
            <v>ea</v>
          </cell>
          <cell r="H20" t="str">
            <v>Production</v>
          </cell>
          <cell r="I20" t="str">
            <v>Free Issue</v>
          </cell>
          <cell r="J20" t="str">
            <v>Floerke</v>
          </cell>
          <cell r="K20" t="str">
            <v>7200-70008-00</v>
          </cell>
          <cell r="N20" t="str">
            <v>Floerke</v>
          </cell>
          <cell r="O20" t="str">
            <v>BOM Roll</v>
          </cell>
          <cell r="S20" t="str">
            <v>EUR</v>
          </cell>
          <cell r="T20">
            <v>0</v>
          </cell>
        </row>
        <row r="21">
          <cell r="A21" t="str">
            <v>1010-70009-01</v>
          </cell>
          <cell r="B21" t="str">
            <v>MLD, Scavenger Top Cover GM-D, M19, 1F, RS485, RAL7024, M4*12mm PEMs</v>
          </cell>
          <cell r="C21" t="str">
            <v>ea</v>
          </cell>
          <cell r="H21" t="str">
            <v>Production</v>
          </cell>
          <cell r="I21" t="str">
            <v>Free Issue</v>
          </cell>
          <cell r="J21" t="str">
            <v>Floerke</v>
          </cell>
          <cell r="K21" t="str">
            <v>7200-70009-00</v>
          </cell>
          <cell r="N21" t="str">
            <v>Floerke</v>
          </cell>
          <cell r="O21" t="str">
            <v>BOM Roll</v>
          </cell>
          <cell r="S21" t="str">
            <v>EUR</v>
          </cell>
          <cell r="T21">
            <v>0</v>
          </cell>
        </row>
        <row r="22">
          <cell r="A22" t="str">
            <v>1010-70010-01</v>
          </cell>
          <cell r="B22" t="str">
            <v>MLD, Scavenger Top Cover GM-E, M19, 2F, RS485, RAL7024, M4*12mm PEMs, No VT Logo</v>
          </cell>
          <cell r="C22" t="str">
            <v>ea</v>
          </cell>
          <cell r="H22" t="str">
            <v>Obsolete</v>
          </cell>
          <cell r="I22" t="str">
            <v>Buy</v>
          </cell>
          <cell r="J22" t="str">
            <v>Floerke</v>
          </cell>
          <cell r="K22" t="str">
            <v>7200-70010-00</v>
          </cell>
          <cell r="N22" t="str">
            <v>Floerke</v>
          </cell>
          <cell r="O22" t="str">
            <v>BOM Roll</v>
          </cell>
          <cell r="S22" t="str">
            <v>EUR</v>
          </cell>
          <cell r="T22">
            <v>0</v>
          </cell>
        </row>
        <row r="23">
          <cell r="A23" t="str">
            <v>1010-70010-02</v>
          </cell>
          <cell r="B23" t="str">
            <v>MLD, Scavenger Top Cover GM-E, M19, 2F, RS485, RAL7024, M4*12mm PEMs, No VT Logo</v>
          </cell>
          <cell r="C23" t="str">
            <v>ea</v>
          </cell>
          <cell r="H23" t="str">
            <v>Obsolete</v>
          </cell>
          <cell r="I23" t="str">
            <v>Buy</v>
          </cell>
          <cell r="J23" t="str">
            <v>Floerke</v>
          </cell>
          <cell r="K23" t="str">
            <v>7200-70010-00</v>
          </cell>
          <cell r="N23" t="str">
            <v>Floerke</v>
          </cell>
          <cell r="O23" t="str">
            <v>BOM Roll</v>
          </cell>
          <cell r="S23" t="str">
            <v>EUR</v>
          </cell>
          <cell r="T23">
            <v>0</v>
          </cell>
        </row>
        <row r="24">
          <cell r="A24" t="str">
            <v>1010-70010-03</v>
          </cell>
          <cell r="B24" t="str">
            <v>MLD, Scavenger Top Cover GM-E, M19, 2F, RS485, RAL7024, M4*12mm PEMs, No VT Logo</v>
          </cell>
          <cell r="C24" t="str">
            <v>ea</v>
          </cell>
          <cell r="H24" t="str">
            <v>UnReleased</v>
          </cell>
          <cell r="I24" t="str">
            <v>Buy</v>
          </cell>
          <cell r="J24" t="str">
            <v>Floerke</v>
          </cell>
          <cell r="K24" t="str">
            <v>7200-70010-00</v>
          </cell>
          <cell r="N24" t="str">
            <v>Floerke</v>
          </cell>
          <cell r="O24" t="str">
            <v>BOM Roll</v>
          </cell>
          <cell r="S24" t="str">
            <v>EUR</v>
          </cell>
          <cell r="T24">
            <v>0</v>
          </cell>
        </row>
        <row r="25">
          <cell r="A25" t="str">
            <v>1050-00010-00</v>
          </cell>
          <cell r="B25" t="str">
            <v>MLD, Breathable Vent, Black Body, Blue O-ring, with Nut, &gt;1000 ml/min@70mbar, IP68, M12</v>
          </cell>
          <cell r="C25" t="str">
            <v>ea</v>
          </cell>
          <cell r="D25" t="str">
            <v>Vent</v>
          </cell>
          <cell r="E25" t="str">
            <v>&gt;1000ml/min @70bar</v>
          </cell>
          <cell r="F25" t="str">
            <v>IP68</v>
          </cell>
          <cell r="G25" t="str">
            <v>M12</v>
          </cell>
          <cell r="H25" t="str">
            <v>Production</v>
          </cell>
          <cell r="I25" t="str">
            <v>Buy</v>
          </cell>
          <cell r="J25" t="str">
            <v>Amphenol LTW</v>
          </cell>
          <cell r="K25" t="str">
            <v>VENT-PS1YBK-N8001</v>
          </cell>
          <cell r="N25" t="str">
            <v>Avnet Abacus</v>
          </cell>
          <cell r="O25">
            <v>3915880673</v>
          </cell>
          <cell r="P25">
            <v>100</v>
          </cell>
          <cell r="R25">
            <v>0.91100000000000003</v>
          </cell>
          <cell r="S25" t="str">
            <v>EUR</v>
          </cell>
          <cell r="T25">
            <v>0.91100000000000003</v>
          </cell>
          <cell r="U25" t="str">
            <v>DDP</v>
          </cell>
          <cell r="V25">
            <v>20</v>
          </cell>
        </row>
        <row r="26">
          <cell r="A26" t="str">
            <v>1050-00010-00</v>
          </cell>
          <cell r="B26" t="str">
            <v>MLD, Breathable Vent, Black Body, Blue O-ring, with Nut, &gt;1000 ml/min@70mbar, IP68, M12</v>
          </cell>
          <cell r="C26" t="str">
            <v>ea</v>
          </cell>
          <cell r="D26" t="str">
            <v>Vent</v>
          </cell>
          <cell r="E26" t="str">
            <v>&gt;1000ml/min @70bar</v>
          </cell>
          <cell r="F26" t="str">
            <v>IP68</v>
          </cell>
          <cell r="G26" t="str">
            <v>M12</v>
          </cell>
          <cell r="H26" t="str">
            <v>Production</v>
          </cell>
          <cell r="I26" t="str">
            <v>Buy</v>
          </cell>
          <cell r="J26" t="str">
            <v>Amphenol LTW</v>
          </cell>
          <cell r="K26" t="str">
            <v>VENT-PS1YBK-N8001</v>
          </cell>
          <cell r="N26" t="str">
            <v>Avnet Abacus</v>
          </cell>
          <cell r="O26">
            <v>3915880673</v>
          </cell>
          <cell r="P26">
            <v>1000</v>
          </cell>
          <cell r="R26">
            <v>0.79300000000000004</v>
          </cell>
          <cell r="S26" t="str">
            <v>EUR</v>
          </cell>
          <cell r="T26">
            <v>0.79300000000000004</v>
          </cell>
          <cell r="U26" t="str">
            <v>DDP</v>
          </cell>
          <cell r="V26">
            <v>20</v>
          </cell>
        </row>
        <row r="27">
          <cell r="A27" t="str">
            <v>1050-00010-00</v>
          </cell>
          <cell r="B27" t="str">
            <v>MLD, Breathable Vent, Black Body, Blue O-ring, with Nut, &gt;1000 ml/min@70mbar, IP68, M12</v>
          </cell>
          <cell r="C27" t="str">
            <v>ea</v>
          </cell>
          <cell r="D27" t="str">
            <v>Vent</v>
          </cell>
          <cell r="E27" t="str">
            <v>&gt;1000ml/min @70bar</v>
          </cell>
          <cell r="F27" t="str">
            <v>IP68</v>
          </cell>
          <cell r="G27" t="str">
            <v>M12</v>
          </cell>
          <cell r="H27" t="str">
            <v>Production</v>
          </cell>
          <cell r="I27" t="str">
            <v>Buy</v>
          </cell>
          <cell r="J27" t="str">
            <v>Amphenol LTW</v>
          </cell>
          <cell r="K27" t="str">
            <v>VENT-PS1YBK-N8001</v>
          </cell>
          <cell r="M27" t="str">
            <v>[30/08/23] 5k price TBC</v>
          </cell>
          <cell r="N27" t="str">
            <v>Avnet Abacus</v>
          </cell>
          <cell r="O27">
            <v>3915880673</v>
          </cell>
          <cell r="P27">
            <v>5000</v>
          </cell>
          <cell r="R27">
            <v>0.79300000000000004</v>
          </cell>
          <cell r="S27" t="str">
            <v>EUR</v>
          </cell>
          <cell r="T27">
            <v>0.79300000000000004</v>
          </cell>
          <cell r="U27" t="str">
            <v>DDP</v>
          </cell>
          <cell r="V27">
            <v>20</v>
          </cell>
        </row>
        <row r="28">
          <cell r="A28" t="str">
            <v>1050-10010-00</v>
          </cell>
          <cell r="B28" t="str">
            <v>MLD, Plastic Enclosure, Wall Mount, 200 mm, 123 mm, 112 mm, 4 Module, IP65</v>
          </cell>
          <cell r="C28" t="str">
            <v>ea</v>
          </cell>
          <cell r="H28" t="str">
            <v>Production</v>
          </cell>
          <cell r="I28" t="str">
            <v>Buy</v>
          </cell>
          <cell r="J28" t="str">
            <v>Schneider</v>
          </cell>
          <cell r="K28" t="str">
            <v>13441</v>
          </cell>
          <cell r="N28" t="str">
            <v>Demesne Electrical</v>
          </cell>
          <cell r="P28">
            <v>30</v>
          </cell>
          <cell r="Q28">
            <v>1</v>
          </cell>
          <cell r="R28">
            <v>12.963999999999999</v>
          </cell>
          <cell r="S28" t="str">
            <v>EUR</v>
          </cell>
          <cell r="T28">
            <v>12.963999999999999</v>
          </cell>
        </row>
        <row r="29">
          <cell r="A29" t="str">
            <v>1100-70016-00</v>
          </cell>
          <cell r="B29" t="str">
            <v>GSK, Scavenger Housing Gasket</v>
          </cell>
          <cell r="C29" t="str">
            <v>ea</v>
          </cell>
          <cell r="H29" t="str">
            <v>Production</v>
          </cell>
          <cell r="I29" t="str">
            <v>Free Issue</v>
          </cell>
          <cell r="J29" t="str">
            <v>Tocana</v>
          </cell>
          <cell r="K29" t="str">
            <v>44-vt-cm-gasket-02 (TOC9014)</v>
          </cell>
          <cell r="M29" t="str">
            <v>[24/01/24] NRE €245</v>
          </cell>
          <cell r="N29" t="str">
            <v>Tocana</v>
          </cell>
          <cell r="O29" t="str">
            <v>Email Chris McEvatt</v>
          </cell>
          <cell r="P29">
            <v>50</v>
          </cell>
          <cell r="R29">
            <v>3.05</v>
          </cell>
          <cell r="S29" t="str">
            <v>EUR</v>
          </cell>
          <cell r="T29">
            <v>3.05</v>
          </cell>
          <cell r="U29" t="str">
            <v>EXW</v>
          </cell>
          <cell r="V29">
            <v>2</v>
          </cell>
          <cell r="W29">
            <v>245</v>
          </cell>
        </row>
        <row r="30">
          <cell r="A30" t="str">
            <v>1100-70016-00</v>
          </cell>
          <cell r="B30" t="str">
            <v>GSK, Scavenger Housing Gasket</v>
          </cell>
          <cell r="C30" t="str">
            <v>ea</v>
          </cell>
          <cell r="H30" t="str">
            <v>Production</v>
          </cell>
          <cell r="I30" t="str">
            <v>Free Issue</v>
          </cell>
          <cell r="J30" t="str">
            <v>Tocana</v>
          </cell>
          <cell r="K30" t="str">
            <v>44-vt-cm-gasket-02 (TOC9014)</v>
          </cell>
          <cell r="M30" t="str">
            <v>[24/01/24] NRE €245</v>
          </cell>
          <cell r="N30" t="str">
            <v>Tocana</v>
          </cell>
          <cell r="O30" t="str">
            <v>Email Chris McEvatt</v>
          </cell>
          <cell r="P30">
            <v>250</v>
          </cell>
          <cell r="R30">
            <v>2.5</v>
          </cell>
          <cell r="S30" t="str">
            <v>EUR</v>
          </cell>
          <cell r="T30">
            <v>2.5</v>
          </cell>
          <cell r="U30" t="str">
            <v>EXW</v>
          </cell>
          <cell r="V30">
            <v>2</v>
          </cell>
          <cell r="W30">
            <v>245</v>
          </cell>
        </row>
        <row r="31">
          <cell r="A31" t="str">
            <v>1100-70016-00</v>
          </cell>
          <cell r="B31" t="str">
            <v>GSK, Scavenger Housing Gasket</v>
          </cell>
          <cell r="C31" t="str">
            <v>ea</v>
          </cell>
          <cell r="H31" t="str">
            <v>Production</v>
          </cell>
          <cell r="I31" t="str">
            <v>Free Issue</v>
          </cell>
          <cell r="J31" t="str">
            <v>Tocana</v>
          </cell>
          <cell r="K31" t="str">
            <v>44-vt-cm-gasket-02 (TOC9014)</v>
          </cell>
          <cell r="M31" t="str">
            <v>[24/01/24] NRE €245</v>
          </cell>
          <cell r="N31" t="str">
            <v>Tocana</v>
          </cell>
          <cell r="O31" t="str">
            <v>Email Chris McEvatt</v>
          </cell>
          <cell r="P31">
            <v>500</v>
          </cell>
          <cell r="R31">
            <v>2.2799999999999998</v>
          </cell>
          <cell r="S31" t="str">
            <v>EUR</v>
          </cell>
          <cell r="T31">
            <v>2.2799999999999998</v>
          </cell>
          <cell r="U31" t="str">
            <v>EXW</v>
          </cell>
          <cell r="V31">
            <v>2</v>
          </cell>
          <cell r="W31">
            <v>245</v>
          </cell>
        </row>
        <row r="32">
          <cell r="A32" t="str">
            <v>1100-70016-00</v>
          </cell>
          <cell r="B32" t="str">
            <v>GSK, Scavenger Housing Gasket</v>
          </cell>
          <cell r="C32" t="str">
            <v>ea</v>
          </cell>
          <cell r="H32" t="str">
            <v>Production</v>
          </cell>
          <cell r="I32" t="str">
            <v>Free Issue</v>
          </cell>
          <cell r="J32" t="str">
            <v>Tocana</v>
          </cell>
          <cell r="K32" t="str">
            <v>44-vt-cm-gasket-02 (TOC9014)</v>
          </cell>
          <cell r="M32" t="str">
            <v>[24/01/24] NRE €245</v>
          </cell>
          <cell r="N32" t="str">
            <v>Tocana</v>
          </cell>
          <cell r="O32" t="str">
            <v>Email Chris McEvatt</v>
          </cell>
          <cell r="P32">
            <v>1000</v>
          </cell>
          <cell r="R32">
            <v>2.04</v>
          </cell>
          <cell r="S32" t="str">
            <v>EUR</v>
          </cell>
          <cell r="T32">
            <v>2.04</v>
          </cell>
          <cell r="U32" t="str">
            <v>EXW</v>
          </cell>
          <cell r="V32">
            <v>2</v>
          </cell>
          <cell r="W32">
            <v>245</v>
          </cell>
        </row>
        <row r="33">
          <cell r="A33" t="str">
            <v>1100-70016-01</v>
          </cell>
          <cell r="B33" t="str">
            <v>GSK, Scavenger Housing Gasket</v>
          </cell>
          <cell r="C33" t="str">
            <v>ea</v>
          </cell>
          <cell r="H33" t="str">
            <v>Production</v>
          </cell>
          <cell r="I33" t="str">
            <v>Buy</v>
          </cell>
          <cell r="J33" t="str">
            <v>ECAS</v>
          </cell>
          <cell r="M33" t="str">
            <v>[23/08/2024] ECAS To offer local source</v>
          </cell>
          <cell r="T33" t="e">
            <v>#N/A</v>
          </cell>
        </row>
        <row r="34">
          <cell r="A34" t="str">
            <v>1100-70028-00</v>
          </cell>
          <cell r="B34" t="str">
            <v>GSK, O-Ring ID=10.50mm Dia=1.00mm, FKM, Black</v>
          </cell>
          <cell r="C34" t="str">
            <v>ea</v>
          </cell>
          <cell r="G34" t="str">
            <v>10.00 x 1.00mm</v>
          </cell>
          <cell r="H34" t="str">
            <v>Production</v>
          </cell>
          <cell r="I34" t="str">
            <v>Buy</v>
          </cell>
          <cell r="J34" t="str">
            <v>Radionics</v>
          </cell>
          <cell r="K34" t="str">
            <v>196-5625</v>
          </cell>
          <cell r="M34" t="str">
            <v>Confirm MFG &amp; MPN</v>
          </cell>
          <cell r="N34" t="str">
            <v>Radionics</v>
          </cell>
          <cell r="P34">
            <v>625</v>
          </cell>
          <cell r="Q34">
            <v>25</v>
          </cell>
          <cell r="R34">
            <v>0.3332</v>
          </cell>
          <cell r="S34" t="str">
            <v>EUR</v>
          </cell>
          <cell r="T34">
            <v>0.3332</v>
          </cell>
          <cell r="U34" t="str">
            <v>EXW</v>
          </cell>
          <cell r="V34" t="str">
            <v>TBA</v>
          </cell>
        </row>
        <row r="35">
          <cell r="A35" t="str">
            <v>1100-70036-00</v>
          </cell>
          <cell r="B35" t="str">
            <v>GSK, D-Ring M25, ID=27.00mm OD=34.00mm H=3.00mm, Silicone, Black</v>
          </cell>
          <cell r="C35" t="str">
            <v>ea</v>
          </cell>
          <cell r="H35" t="str">
            <v>Production</v>
          </cell>
          <cell r="I35" t="str">
            <v>Free Issue</v>
          </cell>
          <cell r="J35" t="str">
            <v>Tocana</v>
          </cell>
          <cell r="K35" t="str">
            <v>m25_push_lock_4pin_gasket-vt (TOC8499)</v>
          </cell>
          <cell r="M35" t="str">
            <v>[24/01/24] NRE €144</v>
          </cell>
          <cell r="N35" t="str">
            <v>Tocana</v>
          </cell>
          <cell r="O35" t="str">
            <v>Email Chris McEvatt</v>
          </cell>
          <cell r="P35">
            <v>50</v>
          </cell>
          <cell r="Q35">
            <v>1</v>
          </cell>
          <cell r="R35">
            <v>2.67</v>
          </cell>
          <cell r="S35" t="str">
            <v>EUR</v>
          </cell>
          <cell r="T35">
            <v>2.67</v>
          </cell>
          <cell r="U35" t="str">
            <v>EXW</v>
          </cell>
          <cell r="V35">
            <v>2</v>
          </cell>
          <cell r="W35">
            <v>144</v>
          </cell>
        </row>
        <row r="36">
          <cell r="A36" t="str">
            <v>1100-70036-00</v>
          </cell>
          <cell r="B36" t="str">
            <v>GSK, D-Ring M25, ID=27.00mm OD=34.00mm H=3.00mm, Silicone, Black</v>
          </cell>
          <cell r="C36" t="str">
            <v>ea</v>
          </cell>
          <cell r="H36" t="str">
            <v>Production</v>
          </cell>
          <cell r="I36" t="str">
            <v>Free Issue</v>
          </cell>
          <cell r="J36" t="str">
            <v>Tocana</v>
          </cell>
          <cell r="K36" t="str">
            <v>m25_push_lock_4pin_gasket-vt (TOC8499)</v>
          </cell>
          <cell r="M36" t="str">
            <v>[24/01/24] NRE €144</v>
          </cell>
          <cell r="N36" t="str">
            <v>Tocana</v>
          </cell>
          <cell r="O36" t="str">
            <v>Email Chris McEvatt</v>
          </cell>
          <cell r="P36">
            <v>250</v>
          </cell>
          <cell r="Q36">
            <v>1</v>
          </cell>
          <cell r="R36">
            <v>1.8</v>
          </cell>
          <cell r="S36" t="str">
            <v>EUR</v>
          </cell>
          <cell r="T36">
            <v>1.8</v>
          </cell>
          <cell r="U36" t="str">
            <v>EXW</v>
          </cell>
          <cell r="V36">
            <v>2</v>
          </cell>
          <cell r="W36">
            <v>144</v>
          </cell>
        </row>
        <row r="37">
          <cell r="A37" t="str">
            <v>1100-70036-00</v>
          </cell>
          <cell r="B37" t="str">
            <v>GSK, D-Ring M25, ID=27.00mm OD=34.00mm H=3.00mm, Silicone, Black</v>
          </cell>
          <cell r="C37" t="str">
            <v>ea</v>
          </cell>
          <cell r="H37" t="str">
            <v>Production</v>
          </cell>
          <cell r="I37" t="str">
            <v>Free Issue</v>
          </cell>
          <cell r="J37" t="str">
            <v>Tocana</v>
          </cell>
          <cell r="K37" t="str">
            <v>m25_push_lock_4pin_gasket-vt (TOC8499)</v>
          </cell>
          <cell r="M37" t="str">
            <v>[24/01/24] NRE €144</v>
          </cell>
          <cell r="N37" t="str">
            <v>Tocana</v>
          </cell>
          <cell r="O37" t="str">
            <v>Email Chris McEvatt</v>
          </cell>
          <cell r="P37">
            <v>500</v>
          </cell>
          <cell r="Q37">
            <v>1</v>
          </cell>
          <cell r="R37">
            <v>1.6</v>
          </cell>
          <cell r="S37" t="str">
            <v>EUR</v>
          </cell>
          <cell r="T37">
            <v>1.6</v>
          </cell>
          <cell r="U37" t="str">
            <v>EXW</v>
          </cell>
          <cell r="V37">
            <v>2</v>
          </cell>
          <cell r="W37">
            <v>144</v>
          </cell>
        </row>
        <row r="38">
          <cell r="A38" t="str">
            <v>1100-70036-00</v>
          </cell>
          <cell r="B38" t="str">
            <v>GSK, D-Ring M25, ID=27.00mm OD=34.00mm H=3.00mm, Silicone, Black</v>
          </cell>
          <cell r="C38" t="str">
            <v>ea</v>
          </cell>
          <cell r="H38" t="str">
            <v>Production</v>
          </cell>
          <cell r="I38" t="str">
            <v>Free Issue</v>
          </cell>
          <cell r="J38" t="str">
            <v>Tocana</v>
          </cell>
          <cell r="K38" t="str">
            <v>m25_push_lock_4pin_gasket-vt (TOC8499)</v>
          </cell>
          <cell r="M38" t="str">
            <v>[24/01/24] NRE €144</v>
          </cell>
          <cell r="N38" t="str">
            <v>Tocana</v>
          </cell>
          <cell r="O38" t="str">
            <v>Email Chris McEvatt</v>
          </cell>
          <cell r="P38">
            <v>1000</v>
          </cell>
          <cell r="Q38">
            <v>1</v>
          </cell>
          <cell r="R38">
            <v>1</v>
          </cell>
          <cell r="S38" t="str">
            <v>EUR</v>
          </cell>
          <cell r="T38">
            <v>1</v>
          </cell>
          <cell r="U38" t="str">
            <v>EXW</v>
          </cell>
          <cell r="V38">
            <v>2</v>
          </cell>
          <cell r="W38">
            <v>144</v>
          </cell>
        </row>
        <row r="39">
          <cell r="A39" t="str">
            <v>1200-00010-00</v>
          </cell>
          <cell r="B39" t="str">
            <v>RSN, Liquid Resin, Black</v>
          </cell>
          <cell r="C39" t="str">
            <v>gr</v>
          </cell>
          <cell r="H39" t="str">
            <v>Obsolete</v>
          </cell>
          <cell r="I39" t="str">
            <v>Reference Item</v>
          </cell>
          <cell r="J39" t="str">
            <v>TBA</v>
          </cell>
          <cell r="K39" t="str">
            <v>TBA</v>
          </cell>
          <cell r="S39" t="str">
            <v>EUR</v>
          </cell>
          <cell r="T39">
            <v>0</v>
          </cell>
        </row>
        <row r="40">
          <cell r="A40" t="str">
            <v>1300-70014-00</v>
          </cell>
          <cell r="B40" t="str">
            <v>MTL, Mounting Bracket, Pole, L=500mm, 2.00mm Galvanised Mild Steel, RAL 7024</v>
          </cell>
          <cell r="C40" t="str">
            <v>ea</v>
          </cell>
          <cell r="H40" t="str">
            <v>Obsolete</v>
          </cell>
          <cell r="I40" t="str">
            <v>Buy</v>
          </cell>
          <cell r="J40" t="str">
            <v>Meath Metals</v>
          </cell>
          <cell r="K40" t="str">
            <v>44-vt-cm-pole-bracket-02-rev01</v>
          </cell>
          <cell r="L40" t="str">
            <v>1300-70014-01</v>
          </cell>
          <cell r="N40" t="str">
            <v>Meath Metals</v>
          </cell>
          <cell r="P40">
            <v>50</v>
          </cell>
          <cell r="Q40">
            <v>1</v>
          </cell>
          <cell r="R40">
            <v>12.07</v>
          </cell>
          <cell r="S40" t="str">
            <v>EUR</v>
          </cell>
          <cell r="T40">
            <v>12.07</v>
          </cell>
          <cell r="U40" t="str">
            <v>EXW</v>
          </cell>
          <cell r="V40">
            <v>4</v>
          </cell>
        </row>
        <row r="41">
          <cell r="A41" t="str">
            <v>1300-70014-01</v>
          </cell>
          <cell r="B41" t="str">
            <v>MTL, Mounting Bracket, Pole, L=445mm, 2.00mm Galvanised Mild Steel, RAL 7024</v>
          </cell>
          <cell r="C41" t="str">
            <v>ea</v>
          </cell>
          <cell r="H41" t="str">
            <v>UnReleased</v>
          </cell>
          <cell r="I41" t="str">
            <v>Buy</v>
          </cell>
          <cell r="J41" t="str">
            <v>Meath Metals</v>
          </cell>
          <cell r="K41" t="str">
            <v>7200-1300-70014-01</v>
          </cell>
          <cell r="N41" t="str">
            <v>Meath Metals</v>
          </cell>
          <cell r="S41" t="str">
            <v>EUR</v>
          </cell>
          <cell r="T41">
            <v>0</v>
          </cell>
        </row>
        <row r="42">
          <cell r="A42" t="str">
            <v>1300-70015-04</v>
          </cell>
          <cell r="B42" t="str">
            <v>MTL, Mounting Bracket, Ground, L=300mm, 2.00mm Galvanised Mild Steel, RAL 7024</v>
          </cell>
          <cell r="C42" t="str">
            <v>ea</v>
          </cell>
          <cell r="H42" t="str">
            <v>Obsolete</v>
          </cell>
          <cell r="I42" t="str">
            <v>Buy</v>
          </cell>
          <cell r="J42" t="str">
            <v>Meath Metals</v>
          </cell>
          <cell r="K42" t="str">
            <v>44-vt-cm-ground-bracket-01-rev04</v>
          </cell>
          <cell r="L42" t="str">
            <v>1300-70015-05</v>
          </cell>
          <cell r="N42" t="str">
            <v>Meath Metals</v>
          </cell>
          <cell r="P42">
            <v>50</v>
          </cell>
          <cell r="Q42">
            <v>1</v>
          </cell>
          <cell r="R42">
            <v>10.07</v>
          </cell>
          <cell r="S42" t="str">
            <v>EUR</v>
          </cell>
          <cell r="T42">
            <v>10.07</v>
          </cell>
          <cell r="U42" t="str">
            <v>EXW</v>
          </cell>
          <cell r="V42">
            <v>4</v>
          </cell>
        </row>
        <row r="43">
          <cell r="A43" t="str">
            <v>1300-70015-05</v>
          </cell>
          <cell r="B43" t="str">
            <v>MTL, Mounting Bracket, Ground, L=300mm, 2.00mm Galvanised Mild Steel, RAL 7024</v>
          </cell>
          <cell r="C43" t="str">
            <v>ea</v>
          </cell>
          <cell r="H43" t="str">
            <v>UnReleased</v>
          </cell>
          <cell r="I43" t="str">
            <v>Buy</v>
          </cell>
          <cell r="J43" t="str">
            <v>Meath Metals</v>
          </cell>
          <cell r="K43" t="str">
            <v>7200-1300-70015-00</v>
          </cell>
          <cell r="N43" t="str">
            <v>Meath Metals</v>
          </cell>
          <cell r="S43" t="str">
            <v>EUR</v>
          </cell>
          <cell r="T43">
            <v>0</v>
          </cell>
        </row>
        <row r="44">
          <cell r="A44" t="str">
            <v>1300-70016-01</v>
          </cell>
          <cell r="B44" t="str">
            <v>MTL, Mounting Bracket, Ground, L=350mm, 2.00mm Galvanised Mild Steel, RAL 7024</v>
          </cell>
          <cell r="C44" t="str">
            <v>ea</v>
          </cell>
          <cell r="H44" t="str">
            <v>UnReleased</v>
          </cell>
          <cell r="I44" t="str">
            <v>Reference Item</v>
          </cell>
          <cell r="J44" t="str">
            <v>Meath Metals</v>
          </cell>
          <cell r="K44" t="str">
            <v>7200-1300-70016-01</v>
          </cell>
          <cell r="M44" t="str">
            <v>[14/02/24] Bracket only, see 3700-00030-00 for kit cost</v>
          </cell>
          <cell r="N44" t="str">
            <v>Meath Metals</v>
          </cell>
          <cell r="O44" t="str">
            <v>Ger quote 14/02/24</v>
          </cell>
          <cell r="P44">
            <v>100</v>
          </cell>
          <cell r="Q44">
            <v>1</v>
          </cell>
          <cell r="R44">
            <v>9.56</v>
          </cell>
          <cell r="S44" t="str">
            <v>EUR</v>
          </cell>
          <cell r="T44">
            <v>9.56</v>
          </cell>
          <cell r="V44">
            <v>6</v>
          </cell>
        </row>
        <row r="45">
          <cell r="A45" t="str">
            <v>1300-70016-01</v>
          </cell>
          <cell r="B45" t="str">
            <v>MTL, Mounting Bracket, Ground, L=350mm, 2.00mm Galvanised Mild Steel, RAL 7024</v>
          </cell>
          <cell r="C45" t="str">
            <v>ea</v>
          </cell>
          <cell r="H45" t="str">
            <v>UnReleased</v>
          </cell>
          <cell r="I45" t="str">
            <v>Reference Item</v>
          </cell>
          <cell r="J45" t="str">
            <v>Meath Metals</v>
          </cell>
          <cell r="K45" t="str">
            <v>7200-1300-70016-01</v>
          </cell>
          <cell r="M45" t="str">
            <v>[14/02/24] Bracket only, see 3700-00030-00 for kit cost</v>
          </cell>
          <cell r="N45" t="str">
            <v>Meath Metals</v>
          </cell>
          <cell r="O45" t="str">
            <v>Ger quote 14/02/24</v>
          </cell>
          <cell r="P45">
            <v>200</v>
          </cell>
          <cell r="Q45">
            <v>1</v>
          </cell>
          <cell r="R45">
            <v>9.0500000000000007</v>
          </cell>
          <cell r="S45" t="str">
            <v>EUR</v>
          </cell>
          <cell r="T45">
            <v>9.0500000000000007</v>
          </cell>
          <cell r="V45">
            <v>6</v>
          </cell>
        </row>
        <row r="46">
          <cell r="A46" t="str">
            <v>1300-70016-01</v>
          </cell>
          <cell r="B46" t="str">
            <v>MTL, Mounting Bracket, Ground, L=350mm, 2.00mm Galvanised Mild Steel, RAL 7024</v>
          </cell>
          <cell r="C46" t="str">
            <v>ea</v>
          </cell>
          <cell r="H46" t="str">
            <v>UnReleased</v>
          </cell>
          <cell r="I46" t="str">
            <v>Reference Item</v>
          </cell>
          <cell r="J46" t="str">
            <v>Meath Metals</v>
          </cell>
          <cell r="K46" t="str">
            <v>7200-1300-70016-01</v>
          </cell>
          <cell r="M46" t="str">
            <v>[14/02/24] Bracket only, see 3700-00030-00 for kit cost</v>
          </cell>
          <cell r="N46" t="str">
            <v>Meath Metals</v>
          </cell>
          <cell r="O46" t="str">
            <v>Ger quote 14/02/24</v>
          </cell>
          <cell r="P46">
            <v>500</v>
          </cell>
          <cell r="Q46">
            <v>1</v>
          </cell>
          <cell r="R46">
            <v>8.61</v>
          </cell>
          <cell r="S46" t="str">
            <v>EUR</v>
          </cell>
          <cell r="T46">
            <v>8.61</v>
          </cell>
          <cell r="V46">
            <v>6</v>
          </cell>
        </row>
        <row r="47">
          <cell r="A47" t="str">
            <v>1300-70016-01</v>
          </cell>
          <cell r="B47" t="str">
            <v>MTL, Mounting Bracket, Ground, L=350mm, 2.00mm Galvanised Mild Steel, RAL 7024</v>
          </cell>
          <cell r="C47" t="str">
            <v>ea</v>
          </cell>
          <cell r="H47" t="str">
            <v>UnReleased</v>
          </cell>
          <cell r="I47" t="str">
            <v>Reference Item</v>
          </cell>
          <cell r="J47" t="str">
            <v>Meath Metals</v>
          </cell>
          <cell r="K47" t="str">
            <v>7200-1300-70016-01</v>
          </cell>
          <cell r="M47" t="str">
            <v>[14/02/24] Bracket only, see 3700-00030-00 for kit cost</v>
          </cell>
          <cell r="N47" t="str">
            <v>Meath Metals</v>
          </cell>
          <cell r="O47" t="str">
            <v>Ger quote 14/02/24</v>
          </cell>
          <cell r="P47">
            <v>1000</v>
          </cell>
          <cell r="Q47">
            <v>1</v>
          </cell>
          <cell r="R47">
            <v>8.5500000000000007</v>
          </cell>
          <cell r="S47" t="str">
            <v>EUR</v>
          </cell>
          <cell r="T47">
            <v>8.5500000000000007</v>
          </cell>
          <cell r="V47">
            <v>6</v>
          </cell>
        </row>
        <row r="48">
          <cell r="A48" t="str">
            <v>1300-70017-00</v>
          </cell>
          <cell r="B48" t="str">
            <v>MTL, Mounting Bracket, Extension, L=235/150mm, 2.00mm Galvanised Mild Steel, RAL 7024</v>
          </cell>
          <cell r="C48" t="str">
            <v>ea</v>
          </cell>
          <cell r="H48" t="str">
            <v>UnReleased</v>
          </cell>
          <cell r="I48" t="str">
            <v>Buy</v>
          </cell>
          <cell r="J48" t="str">
            <v>Meath Metals</v>
          </cell>
          <cell r="K48" t="str">
            <v>7200-1300-70017-00</v>
          </cell>
          <cell r="N48" t="str">
            <v>Meath Metals</v>
          </cell>
          <cell r="O48" t="str">
            <v>Ger quote 08/02/24</v>
          </cell>
          <cell r="P48">
            <v>100</v>
          </cell>
          <cell r="Q48">
            <v>1</v>
          </cell>
          <cell r="R48">
            <v>4.74</v>
          </cell>
          <cell r="S48" t="str">
            <v>EUR</v>
          </cell>
          <cell r="T48">
            <v>4.74</v>
          </cell>
          <cell r="V48">
            <v>6</v>
          </cell>
        </row>
        <row r="49">
          <cell r="A49" t="str">
            <v>1800-70037-00</v>
          </cell>
          <cell r="B49" t="str">
            <v>ANT, Wide Band Flex Antenna 700MHz to 2700MHz, 180mm 1.37-IPEX MHFHT, 67.0 x 85.0 x 0.2mm</v>
          </cell>
          <cell r="C49" t="str">
            <v>ea</v>
          </cell>
          <cell r="E49" t="str">
            <v>180mm</v>
          </cell>
          <cell r="H49" t="str">
            <v>Production</v>
          </cell>
          <cell r="I49" t="str">
            <v>Buy</v>
          </cell>
          <cell r="J49" t="str">
            <v>Taoglas</v>
          </cell>
          <cell r="K49" t="str">
            <v>FXUB65.07.0180C</v>
          </cell>
          <cell r="M49" t="str">
            <v>[01/08/2023] VT Purchased 1,000pcs @ $2.00</v>
          </cell>
          <cell r="N49" t="str">
            <v>Taoglas</v>
          </cell>
          <cell r="P49">
            <v>1000</v>
          </cell>
          <cell r="Q49">
            <v>1000</v>
          </cell>
          <cell r="R49">
            <v>2</v>
          </cell>
          <cell r="S49" t="str">
            <v>USD</v>
          </cell>
          <cell r="T49">
            <v>1.8504811250925242</v>
          </cell>
          <cell r="U49" t="str">
            <v>EXW Taiwan</v>
          </cell>
          <cell r="V49">
            <v>8</v>
          </cell>
        </row>
        <row r="50">
          <cell r="A50" t="str">
            <v>1801-00010-00</v>
          </cell>
          <cell r="B50" t="str">
            <v>ANT, SMA(F) Bulkhead Straight Jack to 95mm of Ø0.81mm IPEX MHFIII</v>
          </cell>
          <cell r="C50" t="str">
            <v>ea</v>
          </cell>
          <cell r="D50" t="str">
            <v>SMA</v>
          </cell>
          <cell r="E50" t="str">
            <v>95mm</v>
          </cell>
          <cell r="H50" t="str">
            <v>UnReleased</v>
          </cell>
          <cell r="I50" t="str">
            <v>Buy</v>
          </cell>
          <cell r="J50" t="str">
            <v>Taoglas</v>
          </cell>
          <cell r="K50" t="str">
            <v>CAB.A02</v>
          </cell>
          <cell r="M50" t="str">
            <v>Confirm MFG &amp; MPN</v>
          </cell>
          <cell r="N50" t="str">
            <v>Digikey</v>
          </cell>
          <cell r="P50">
            <v>100</v>
          </cell>
          <cell r="Q50">
            <v>100</v>
          </cell>
          <cell r="R50">
            <v>5.6548999999999996</v>
          </cell>
          <cell r="S50" t="str">
            <v>EUR</v>
          </cell>
          <cell r="T50">
            <v>5.6548999999999996</v>
          </cell>
          <cell r="U50" t="str">
            <v>DDP</v>
          </cell>
          <cell r="V50">
            <v>11</v>
          </cell>
        </row>
        <row r="51">
          <cell r="A51" t="str">
            <v>1801-00020-00</v>
          </cell>
          <cell r="B51" t="str">
            <v>ANT, SMA(F) Bulkhead Straight Jack to 120mm of Ø0.81mm IPEX MHFIII</v>
          </cell>
          <cell r="C51" t="str">
            <v>ea</v>
          </cell>
          <cell r="D51" t="str">
            <v>SMA</v>
          </cell>
          <cell r="E51" t="str">
            <v>120mm</v>
          </cell>
          <cell r="H51" t="str">
            <v>UnReleased</v>
          </cell>
          <cell r="I51" t="str">
            <v>Buy</v>
          </cell>
          <cell r="J51" t="str">
            <v>Taoglas</v>
          </cell>
          <cell r="K51" t="str">
            <v>CCD214137279D000120</v>
          </cell>
          <cell r="M51" t="str">
            <v>[13/09/23] Waiting Spec Sheet</v>
          </cell>
          <cell r="N51" t="str">
            <v>Taoglas</v>
          </cell>
          <cell r="O51" t="str">
            <v>34695</v>
          </cell>
          <cell r="P51">
            <v>1000</v>
          </cell>
          <cell r="Q51">
            <v>1000</v>
          </cell>
          <cell r="R51">
            <v>1.1200000000000001</v>
          </cell>
          <cell r="S51" t="str">
            <v>USD</v>
          </cell>
          <cell r="T51">
            <v>1.0362694300518136</v>
          </cell>
          <cell r="U51" t="str">
            <v>EXW Taiwan</v>
          </cell>
          <cell r="V51">
            <v>12</v>
          </cell>
        </row>
        <row r="52">
          <cell r="A52" t="str">
            <v>1801-00030-00</v>
          </cell>
          <cell r="B52" t="str">
            <v>ANT, SMA(F) Bulkhead Straight Jack to 150mm of Ø1.13mm IPEX MHFIII</v>
          </cell>
          <cell r="C52" t="str">
            <v>ea</v>
          </cell>
          <cell r="D52" t="str">
            <v>SMA</v>
          </cell>
          <cell r="E52" t="str">
            <v>150mm</v>
          </cell>
          <cell r="H52" t="str">
            <v>Production</v>
          </cell>
          <cell r="I52" t="str">
            <v>Buy</v>
          </cell>
          <cell r="J52" t="str">
            <v>Siretta Ltd</v>
          </cell>
          <cell r="K52" t="str">
            <v>ASMG015X113S17</v>
          </cell>
          <cell r="M52" t="str">
            <v>[13/09/23] Waiting Spec Sheet for Taoglas alternative; 1k @ $1.12</v>
          </cell>
          <cell r="N52" t="str">
            <v>Taoglas</v>
          </cell>
          <cell r="O52" t="str">
            <v>34695</v>
          </cell>
          <cell r="P52">
            <v>1000</v>
          </cell>
          <cell r="Q52">
            <v>1000</v>
          </cell>
          <cell r="R52">
            <v>1.1200000000000001</v>
          </cell>
          <cell r="S52" t="str">
            <v>USD</v>
          </cell>
          <cell r="T52">
            <v>1.0362694300518136</v>
          </cell>
          <cell r="U52" t="str">
            <v>EXW Taiwan</v>
          </cell>
          <cell r="V52">
            <v>12</v>
          </cell>
        </row>
        <row r="53">
          <cell r="A53" t="str">
            <v>1801-01010-00</v>
          </cell>
          <cell r="B53" t="str">
            <v>ANT, N-Type(F) Bulkhead to 150mm, RG178 Ø1.80mm IPEX</v>
          </cell>
          <cell r="C53" t="str">
            <v>ea</v>
          </cell>
          <cell r="H53" t="str">
            <v>UnReleased</v>
          </cell>
          <cell r="I53" t="str">
            <v>Buy</v>
          </cell>
          <cell r="J53" t="str">
            <v>Gradconn</v>
          </cell>
          <cell r="K53" t="str">
            <v>Cable 329 RF-150</v>
          </cell>
          <cell r="N53" t="str">
            <v>Gradconn</v>
          </cell>
          <cell r="O53" t="str">
            <v>00006771</v>
          </cell>
          <cell r="P53">
            <v>100</v>
          </cell>
          <cell r="Q53">
            <v>100</v>
          </cell>
          <cell r="R53">
            <v>9.6999999999999993</v>
          </cell>
          <cell r="S53" t="str">
            <v>USD</v>
          </cell>
          <cell r="T53">
            <v>8.9748334566987413</v>
          </cell>
          <cell r="U53" t="str">
            <v>EXW Taiwan</v>
          </cell>
          <cell r="V53">
            <v>6</v>
          </cell>
        </row>
        <row r="54">
          <cell r="A54" t="str">
            <v>1801-01010-00</v>
          </cell>
          <cell r="B54" t="str">
            <v>ANT, N-Type(F) Bulkhead to 150mm, RG178 Ø1.80mm IPEX</v>
          </cell>
          <cell r="C54" t="str">
            <v>ea</v>
          </cell>
          <cell r="H54" t="str">
            <v>UnReleased</v>
          </cell>
          <cell r="I54" t="str">
            <v>Buy</v>
          </cell>
          <cell r="J54" t="str">
            <v>Gradconn</v>
          </cell>
          <cell r="K54" t="str">
            <v>Cable 329 RF-150</v>
          </cell>
          <cell r="N54" t="str">
            <v>Gradconn</v>
          </cell>
          <cell r="O54" t="str">
            <v>00006771</v>
          </cell>
          <cell r="P54">
            <v>250</v>
          </cell>
          <cell r="Q54">
            <v>250</v>
          </cell>
          <cell r="R54">
            <v>9.2799999999999994</v>
          </cell>
          <cell r="S54" t="str">
            <v>USD</v>
          </cell>
          <cell r="T54">
            <v>8.5862324204293117</v>
          </cell>
          <cell r="U54" t="str">
            <v>EXW Taiwan</v>
          </cell>
          <cell r="V54">
            <v>6</v>
          </cell>
        </row>
        <row r="55">
          <cell r="A55" t="str">
            <v>1801-01010-00</v>
          </cell>
          <cell r="B55" t="str">
            <v>ANT, N-Type(F) Bulkhead to 150mm, RG178 Ø1.80mm IPEX</v>
          </cell>
          <cell r="C55" t="str">
            <v>ea</v>
          </cell>
          <cell r="H55" t="str">
            <v>UnReleased</v>
          </cell>
          <cell r="I55" t="str">
            <v>Buy</v>
          </cell>
          <cell r="J55" t="str">
            <v>Gradconn</v>
          </cell>
          <cell r="K55" t="str">
            <v>Cable 329 RF-150</v>
          </cell>
          <cell r="N55" t="str">
            <v>Gradconn</v>
          </cell>
          <cell r="O55" t="str">
            <v>00006771</v>
          </cell>
          <cell r="P55">
            <v>500</v>
          </cell>
          <cell r="Q55">
            <v>500</v>
          </cell>
          <cell r="R55">
            <v>8.7200000000000006</v>
          </cell>
          <cell r="S55" t="str">
            <v>USD</v>
          </cell>
          <cell r="T55">
            <v>8.0680977054034049</v>
          </cell>
          <cell r="U55" t="str">
            <v>EXW Taiwan</v>
          </cell>
          <cell r="V55">
            <v>6</v>
          </cell>
        </row>
        <row r="56">
          <cell r="A56" t="str">
            <v>1801-10000-00</v>
          </cell>
          <cell r="B56" t="str">
            <v>ANT, N-Type (M) to SMA (F) Adapter, 50R</v>
          </cell>
          <cell r="C56" t="str">
            <v>ea</v>
          </cell>
          <cell r="H56" t="str">
            <v>Production</v>
          </cell>
          <cell r="I56" t="str">
            <v>Buy</v>
          </cell>
          <cell r="J56" t="str">
            <v>Cinch Connectivity</v>
          </cell>
          <cell r="K56" t="str">
            <v>29-3840</v>
          </cell>
          <cell r="M56" t="str">
            <v>ECAS to get Siretta volume quote</v>
          </cell>
          <cell r="N56" t="str">
            <v>Digikey</v>
          </cell>
          <cell r="P56">
            <v>10</v>
          </cell>
          <cell r="Q56">
            <v>10</v>
          </cell>
          <cell r="R56">
            <v>6.8230000000000004</v>
          </cell>
          <cell r="S56" t="str">
            <v>EUR</v>
          </cell>
          <cell r="T56">
            <v>6.8230000000000004</v>
          </cell>
        </row>
        <row r="57">
          <cell r="A57" t="str">
            <v>1802-70020-00</v>
          </cell>
          <cell r="B57" t="str">
            <v>ANT, PUK Antenna 433MHz, 10m TGC-200 SMA(M), Dia=49mm H=29mm</v>
          </cell>
          <cell r="C57" t="str">
            <v>ea</v>
          </cell>
          <cell r="H57" t="str">
            <v>Production</v>
          </cell>
          <cell r="I57" t="str">
            <v>Buy</v>
          </cell>
          <cell r="J57" t="str">
            <v>Taoglas</v>
          </cell>
          <cell r="K57" t="str">
            <v>TBA</v>
          </cell>
          <cell r="N57" t="str">
            <v>Taoglas</v>
          </cell>
          <cell r="S57" t="str">
            <v>EUR</v>
          </cell>
          <cell r="T57">
            <v>0</v>
          </cell>
        </row>
        <row r="58">
          <cell r="A58" t="str">
            <v>1802-70021-00</v>
          </cell>
          <cell r="B58" t="str">
            <v>ANT, PUK Antenna 433MHz, 3m TGC-200 SMA(M), Dia=49mm H=29mm</v>
          </cell>
          <cell r="C58" t="str">
            <v>ea</v>
          </cell>
          <cell r="H58" t="str">
            <v>Production</v>
          </cell>
          <cell r="I58" t="str">
            <v>Buy</v>
          </cell>
          <cell r="J58" t="str">
            <v>Taoglas</v>
          </cell>
          <cell r="K58" t="str">
            <v>IS.01.B.305111</v>
          </cell>
          <cell r="N58" t="str">
            <v>Taoglas</v>
          </cell>
          <cell r="S58" t="str">
            <v>EUR</v>
          </cell>
          <cell r="T58">
            <v>0</v>
          </cell>
        </row>
        <row r="59">
          <cell r="A59" t="str">
            <v>1802-70038-00</v>
          </cell>
          <cell r="B59" t="str">
            <v>ANT, 5G/4G Terminal Mount Monopole Antenna, 90Deg Hinged SMA(M)</v>
          </cell>
          <cell r="C59" t="str">
            <v>ea</v>
          </cell>
          <cell r="H59" t="str">
            <v>Production</v>
          </cell>
          <cell r="I59" t="str">
            <v>Buy</v>
          </cell>
          <cell r="J59" t="str">
            <v>Taoglas</v>
          </cell>
          <cell r="K59" t="str">
            <v>TG.55.8113</v>
          </cell>
          <cell r="N59" t="str">
            <v>Taoglas</v>
          </cell>
          <cell r="O59" t="str">
            <v>36815-3</v>
          </cell>
          <cell r="P59">
            <v>100</v>
          </cell>
          <cell r="Q59">
            <v>100</v>
          </cell>
          <cell r="R59">
            <v>4.08</v>
          </cell>
          <cell r="S59" t="str">
            <v>USD</v>
          </cell>
          <cell r="T59">
            <v>3.774981495188749</v>
          </cell>
          <cell r="U59" t="str">
            <v>EXW Taiwan</v>
          </cell>
          <cell r="V59">
            <v>12</v>
          </cell>
        </row>
        <row r="60">
          <cell r="A60" t="str">
            <v>1802-70038-00</v>
          </cell>
          <cell r="B60" t="str">
            <v>ANT, 5G/4G Terminal Mount Monopole Antenna, 90Deg Hinged SMA(M)</v>
          </cell>
          <cell r="C60" t="str">
            <v>ea</v>
          </cell>
          <cell r="H60" t="str">
            <v>Production</v>
          </cell>
          <cell r="I60" t="str">
            <v>Buy</v>
          </cell>
          <cell r="J60" t="str">
            <v>Taoglas</v>
          </cell>
          <cell r="K60" t="str">
            <v>TG.55.8113</v>
          </cell>
          <cell r="N60" t="str">
            <v>Taoglas</v>
          </cell>
          <cell r="O60" t="str">
            <v>36815-3</v>
          </cell>
          <cell r="P60">
            <v>500</v>
          </cell>
          <cell r="Q60">
            <v>500</v>
          </cell>
          <cell r="R60">
            <v>3.92</v>
          </cell>
          <cell r="S60" t="str">
            <v>USD</v>
          </cell>
          <cell r="T60">
            <v>3.6269430051813472</v>
          </cell>
          <cell r="U60" t="str">
            <v>EXW Taiwan</v>
          </cell>
          <cell r="V60">
            <v>12</v>
          </cell>
        </row>
        <row r="61">
          <cell r="A61" t="str">
            <v>1802-70038-00</v>
          </cell>
          <cell r="B61" t="str">
            <v>ANT, 5G/4G Terminal Mount Monopole Antenna, 90Deg Hinged SMA(M)</v>
          </cell>
          <cell r="C61" t="str">
            <v>ea</v>
          </cell>
          <cell r="H61" t="str">
            <v>Production</v>
          </cell>
          <cell r="I61" t="str">
            <v>Buy</v>
          </cell>
          <cell r="J61" t="str">
            <v>Taoglas</v>
          </cell>
          <cell r="K61" t="str">
            <v>TG.55.8113</v>
          </cell>
          <cell r="N61" t="str">
            <v>Taoglas</v>
          </cell>
          <cell r="O61" t="str">
            <v>36815-3</v>
          </cell>
          <cell r="P61">
            <v>1000</v>
          </cell>
          <cell r="Q61">
            <v>1000</v>
          </cell>
          <cell r="R61">
            <v>3.76</v>
          </cell>
          <cell r="S61" t="str">
            <v>USD</v>
          </cell>
          <cell r="T61">
            <v>3.4789045151739453</v>
          </cell>
          <cell r="U61" t="str">
            <v>EXW Taiwan</v>
          </cell>
          <cell r="V61">
            <v>12</v>
          </cell>
        </row>
        <row r="62">
          <cell r="A62" t="str">
            <v>1802-70039-00</v>
          </cell>
          <cell r="B62" t="str">
            <v>ANT, Ultima II G35 LTE Permanent Mount Antenna, 3000mm TGC-200, SMA(M)</v>
          </cell>
          <cell r="C62" t="str">
            <v>ea</v>
          </cell>
          <cell r="H62" t="str">
            <v>UnReleased</v>
          </cell>
          <cell r="I62" t="str">
            <v>Buy</v>
          </cell>
          <cell r="J62" t="str">
            <v>Taoglas</v>
          </cell>
          <cell r="K62" t="str">
            <v>G35.A.305111</v>
          </cell>
          <cell r="N62" t="str">
            <v>Taoglas</v>
          </cell>
          <cell r="O62" t="str">
            <v>34695</v>
          </cell>
          <cell r="P62">
            <v>100</v>
          </cell>
          <cell r="Q62">
            <v>100</v>
          </cell>
          <cell r="R62">
            <v>33.94</v>
          </cell>
          <cell r="S62" t="str">
            <v>USD</v>
          </cell>
          <cell r="T62">
            <v>31.402664692820132</v>
          </cell>
          <cell r="U62" t="str">
            <v>EXW Taiwan</v>
          </cell>
          <cell r="V62">
            <v>12</v>
          </cell>
        </row>
        <row r="63">
          <cell r="A63" t="str">
            <v>1802-70039-00</v>
          </cell>
          <cell r="B63" t="str">
            <v>ANT, Ultima II G35 LTE Permanent Mount Antenna, 3000mm TGC-200, SMA(M)</v>
          </cell>
          <cell r="C63" t="str">
            <v>ea</v>
          </cell>
          <cell r="H63" t="str">
            <v>UnReleased</v>
          </cell>
          <cell r="I63" t="str">
            <v>Buy</v>
          </cell>
          <cell r="J63" t="str">
            <v>Taoglas</v>
          </cell>
          <cell r="K63" t="str">
            <v>G35.A.305111</v>
          </cell>
          <cell r="N63" t="str">
            <v>Taoglas</v>
          </cell>
          <cell r="O63" t="str">
            <v>34695</v>
          </cell>
          <cell r="P63">
            <v>500</v>
          </cell>
          <cell r="Q63">
            <v>500</v>
          </cell>
          <cell r="R63">
            <v>20.18</v>
          </cell>
          <cell r="S63" t="str">
            <v>USD</v>
          </cell>
          <cell r="T63">
            <v>18.671354552183569</v>
          </cell>
          <cell r="U63" t="str">
            <v>EXW Taiwan</v>
          </cell>
          <cell r="V63">
            <v>12</v>
          </cell>
        </row>
        <row r="64">
          <cell r="A64" t="str">
            <v>1802-70039-00</v>
          </cell>
          <cell r="B64" t="str">
            <v>ANT, Ultima II G35 LTE Permanent Mount Antenna, 3000mm TGC-200, SMA(M)</v>
          </cell>
          <cell r="C64" t="str">
            <v>ea</v>
          </cell>
          <cell r="H64" t="str">
            <v>UnReleased</v>
          </cell>
          <cell r="I64" t="str">
            <v>Buy</v>
          </cell>
          <cell r="J64" t="str">
            <v>Taoglas</v>
          </cell>
          <cell r="K64" t="str">
            <v>G35.A.305111</v>
          </cell>
          <cell r="N64" t="str">
            <v>Taoglas</v>
          </cell>
          <cell r="O64" t="str">
            <v>34695</v>
          </cell>
          <cell r="P64">
            <v>1000</v>
          </cell>
          <cell r="Q64">
            <v>1000</v>
          </cell>
          <cell r="R64">
            <v>18.82</v>
          </cell>
          <cell r="S64" t="str">
            <v>USD</v>
          </cell>
          <cell r="T64">
            <v>17.413027387120653</v>
          </cell>
          <cell r="U64" t="str">
            <v>EXW Taiwan</v>
          </cell>
          <cell r="V64">
            <v>12</v>
          </cell>
        </row>
        <row r="65">
          <cell r="A65" t="str">
            <v>1802-70040-00</v>
          </cell>
          <cell r="B65" t="str">
            <v>ANT, Ultima II G35 LTE Permanent Mount Antenna, 10000mm TGC-200, SMA(M)</v>
          </cell>
          <cell r="C65" t="str">
            <v>ea</v>
          </cell>
          <cell r="H65" t="str">
            <v>UnReleased</v>
          </cell>
          <cell r="I65" t="str">
            <v>Buy</v>
          </cell>
          <cell r="J65" t="str">
            <v>Taoglas</v>
          </cell>
          <cell r="K65" t="str">
            <v>G35.A.1005111</v>
          </cell>
          <cell r="N65" t="str">
            <v>Taoglas</v>
          </cell>
          <cell r="O65" t="str">
            <v>34695</v>
          </cell>
          <cell r="P65">
            <v>100</v>
          </cell>
          <cell r="Q65">
            <v>100</v>
          </cell>
          <cell r="R65">
            <v>63.66</v>
          </cell>
          <cell r="S65" t="str">
            <v>USD</v>
          </cell>
          <cell r="T65">
            <v>58.900814211695035</v>
          </cell>
          <cell r="U65" t="str">
            <v>EXW Taiwan</v>
          </cell>
          <cell r="V65">
            <v>12</v>
          </cell>
        </row>
        <row r="66">
          <cell r="A66" t="str">
            <v>1802-70040-00</v>
          </cell>
          <cell r="B66" t="str">
            <v>ANT, Ultima II G35 LTE Permanent Mount Antenna, 10000mm TGC-200, SMA(M)</v>
          </cell>
          <cell r="C66" t="str">
            <v>ea</v>
          </cell>
          <cell r="H66" t="str">
            <v>UnReleased</v>
          </cell>
          <cell r="I66" t="str">
            <v>Buy</v>
          </cell>
          <cell r="J66" t="str">
            <v>Taoglas</v>
          </cell>
          <cell r="K66" t="str">
            <v>G35.A.1005111</v>
          </cell>
          <cell r="N66" t="str">
            <v>Taoglas</v>
          </cell>
          <cell r="O66" t="str">
            <v>34695</v>
          </cell>
          <cell r="P66">
            <v>500</v>
          </cell>
          <cell r="Q66">
            <v>500</v>
          </cell>
          <cell r="R66">
            <v>38.22</v>
          </cell>
          <cell r="S66" t="str">
            <v>USD</v>
          </cell>
          <cell r="T66">
            <v>35.362694300518136</v>
          </cell>
          <cell r="U66" t="str">
            <v>EXW Taiwan</v>
          </cell>
          <cell r="V66">
            <v>12</v>
          </cell>
        </row>
        <row r="67">
          <cell r="A67" t="str">
            <v>1802-70040-00</v>
          </cell>
          <cell r="B67" t="str">
            <v>ANT, Ultima II G35 LTE Permanent Mount Antenna, 10000mm TGC-200, SMA(M)</v>
          </cell>
          <cell r="C67" t="str">
            <v>ea</v>
          </cell>
          <cell r="H67" t="str">
            <v>UnReleased</v>
          </cell>
          <cell r="I67" t="str">
            <v>Buy</v>
          </cell>
          <cell r="J67" t="str">
            <v>Taoglas</v>
          </cell>
          <cell r="K67" t="str">
            <v>G35.A.1005111</v>
          </cell>
          <cell r="N67" t="str">
            <v>Taoglas</v>
          </cell>
          <cell r="O67" t="str">
            <v>34695</v>
          </cell>
          <cell r="P67">
            <v>1000</v>
          </cell>
          <cell r="Q67">
            <v>1000</v>
          </cell>
          <cell r="R67">
            <v>36</v>
          </cell>
          <cell r="S67" t="str">
            <v>USD</v>
          </cell>
          <cell r="T67">
            <v>33.308660251665437</v>
          </cell>
          <cell r="U67" t="str">
            <v>EXW Taiwan</v>
          </cell>
          <cell r="V67">
            <v>12</v>
          </cell>
        </row>
        <row r="68">
          <cell r="A68" t="str">
            <v>1802-70041-00</v>
          </cell>
          <cell r="B68" t="str">
            <v>ANT, Olympian II G45 600-6000MHz Permanent Mount Antenna, RG-174 [3000mm] &amp; SMA PLUG GOLD (Male Pin)</v>
          </cell>
          <cell r="C68" t="str">
            <v>ea</v>
          </cell>
          <cell r="H68" t="str">
            <v>UnReleased</v>
          </cell>
          <cell r="I68" t="str">
            <v>Buy</v>
          </cell>
          <cell r="J68" t="str">
            <v>Taoglas</v>
          </cell>
          <cell r="K68" t="str">
            <v>G45.A.301111</v>
          </cell>
          <cell r="N68" t="str">
            <v>Taoglas</v>
          </cell>
          <cell r="O68" t="str">
            <v>34695</v>
          </cell>
          <cell r="P68">
            <v>100</v>
          </cell>
          <cell r="Q68">
            <v>100</v>
          </cell>
          <cell r="R68">
            <v>28.54</v>
          </cell>
          <cell r="S68" t="str">
            <v>USD</v>
          </cell>
          <cell r="T68">
            <v>26.406365655070317</v>
          </cell>
          <cell r="U68" t="str">
            <v>EXW Taiwan</v>
          </cell>
          <cell r="V68">
            <v>12</v>
          </cell>
        </row>
        <row r="69">
          <cell r="A69" t="str">
            <v>1802-70041-00</v>
          </cell>
          <cell r="B69" t="str">
            <v>ANT, Olympian II G45 600-6000MHz Permanent Mount Antenna, RG-174 [3000mm] &amp; SMA PLUG GOLD (Male Pin)</v>
          </cell>
          <cell r="C69" t="str">
            <v>ea</v>
          </cell>
          <cell r="H69" t="str">
            <v>UnReleased</v>
          </cell>
          <cell r="I69" t="str">
            <v>Buy</v>
          </cell>
          <cell r="J69" t="str">
            <v>Taoglas</v>
          </cell>
          <cell r="K69" t="str">
            <v>G45.A.301111</v>
          </cell>
          <cell r="N69" t="str">
            <v>Taoglas</v>
          </cell>
          <cell r="O69" t="str">
            <v>34695</v>
          </cell>
          <cell r="P69">
            <v>500</v>
          </cell>
          <cell r="Q69">
            <v>500</v>
          </cell>
          <cell r="R69">
            <v>20.58</v>
          </cell>
          <cell r="S69" t="str">
            <v>USD</v>
          </cell>
          <cell r="T69">
            <v>19.041450777202073</v>
          </cell>
          <cell r="U69" t="str">
            <v>EXW Taiwan</v>
          </cell>
          <cell r="V69">
            <v>12</v>
          </cell>
        </row>
        <row r="70">
          <cell r="A70" t="str">
            <v>1802-70041-00</v>
          </cell>
          <cell r="B70" t="str">
            <v>ANT, Olympian II G45 600-6000MHz Permanent Mount Antenna, RG-174 [3000mm] &amp; SMA PLUG GOLD (Male Pin)</v>
          </cell>
          <cell r="C70" t="str">
            <v>ea</v>
          </cell>
          <cell r="H70" t="str">
            <v>UnReleased</v>
          </cell>
          <cell r="I70" t="str">
            <v>Buy</v>
          </cell>
          <cell r="J70" t="str">
            <v>Taoglas</v>
          </cell>
          <cell r="K70" t="str">
            <v>G45.A.301111</v>
          </cell>
          <cell r="N70" t="str">
            <v>Taoglas</v>
          </cell>
          <cell r="O70" t="str">
            <v>34695</v>
          </cell>
          <cell r="P70">
            <v>1000</v>
          </cell>
          <cell r="Q70">
            <v>1000</v>
          </cell>
          <cell r="R70">
            <v>18.43</v>
          </cell>
          <cell r="S70" t="str">
            <v>USD</v>
          </cell>
          <cell r="T70">
            <v>17.05218356772761</v>
          </cell>
          <cell r="U70" t="str">
            <v>EXW Taiwan</v>
          </cell>
          <cell r="V70">
            <v>12</v>
          </cell>
        </row>
        <row r="71">
          <cell r="A71" t="str">
            <v>1802-70042-00</v>
          </cell>
          <cell r="B71" t="str">
            <v>ANT, Olympian II G45 600-6000MHz Permanent Mount Antenna, RG-174 [10000mm] &amp; SMA PLUG GOLD (Male Pin)</v>
          </cell>
          <cell r="C71" t="str">
            <v>ea</v>
          </cell>
          <cell r="H71" t="str">
            <v>UnReleased</v>
          </cell>
          <cell r="I71" t="str">
            <v>Buy</v>
          </cell>
          <cell r="J71" t="str">
            <v>Taoglas</v>
          </cell>
          <cell r="K71" t="str">
            <v>G45.A.1001111</v>
          </cell>
          <cell r="N71" t="str">
            <v>Taoglas</v>
          </cell>
          <cell r="O71" t="str">
            <v>34695</v>
          </cell>
          <cell r="P71">
            <v>100</v>
          </cell>
          <cell r="Q71">
            <v>100</v>
          </cell>
          <cell r="R71">
            <v>32.090000000000003</v>
          </cell>
          <cell r="S71" t="str">
            <v>USD</v>
          </cell>
          <cell r="T71">
            <v>29.690969652109551</v>
          </cell>
          <cell r="U71" t="str">
            <v>EXW Taiwan</v>
          </cell>
          <cell r="V71">
            <v>12</v>
          </cell>
        </row>
        <row r="72">
          <cell r="A72" t="str">
            <v>1802-70042-00</v>
          </cell>
          <cell r="B72" t="str">
            <v>ANT, Olympian II G45 600-6000MHz Permanent Mount Antenna, RG-174 [10000mm] &amp; SMA PLUG GOLD (Male Pin)</v>
          </cell>
          <cell r="C72" t="str">
            <v>ea</v>
          </cell>
          <cell r="H72" t="str">
            <v>UnReleased</v>
          </cell>
          <cell r="I72" t="str">
            <v>Buy</v>
          </cell>
          <cell r="J72" t="str">
            <v>Taoglas</v>
          </cell>
          <cell r="K72" t="str">
            <v>G45.A.1001111</v>
          </cell>
          <cell r="N72" t="str">
            <v>Taoglas</v>
          </cell>
          <cell r="O72" t="str">
            <v>34695</v>
          </cell>
          <cell r="P72">
            <v>500</v>
          </cell>
          <cell r="Q72">
            <v>500</v>
          </cell>
          <cell r="R72">
            <v>23.18</v>
          </cell>
          <cell r="S72" t="str">
            <v>USD</v>
          </cell>
          <cell r="T72">
            <v>21.447076239822355</v>
          </cell>
          <cell r="U72" t="str">
            <v>EXW Taiwan</v>
          </cell>
          <cell r="V72">
            <v>12</v>
          </cell>
        </row>
        <row r="73">
          <cell r="A73" t="str">
            <v>1802-70042-00</v>
          </cell>
          <cell r="B73" t="str">
            <v>ANT, Olympian II G45 600-6000MHz Permanent Mount Antenna, RG-174 [10000mm] &amp; SMA PLUG GOLD (Male Pin)</v>
          </cell>
          <cell r="C73" t="str">
            <v>ea</v>
          </cell>
          <cell r="H73" t="str">
            <v>UnReleased</v>
          </cell>
          <cell r="I73" t="str">
            <v>Buy</v>
          </cell>
          <cell r="J73" t="str">
            <v>Taoglas</v>
          </cell>
          <cell r="K73" t="str">
            <v>G45.A.1001111</v>
          </cell>
          <cell r="N73" t="str">
            <v>Taoglas</v>
          </cell>
          <cell r="O73" t="str">
            <v>34695</v>
          </cell>
          <cell r="P73">
            <v>1000</v>
          </cell>
          <cell r="Q73">
            <v>1000</v>
          </cell>
          <cell r="R73">
            <v>20.81</v>
          </cell>
          <cell r="S73" t="str">
            <v>USD</v>
          </cell>
          <cell r="T73">
            <v>19.254256106587711</v>
          </cell>
          <cell r="U73" t="str">
            <v>EXW Taiwan</v>
          </cell>
          <cell r="V73">
            <v>12</v>
          </cell>
        </row>
        <row r="74">
          <cell r="A74" t="str">
            <v>1802-70043-00</v>
          </cell>
          <cell r="B74" t="str">
            <v>ANT, PUK Ultima G24 850/900/1800/1900/2100MHz Permanent Mount Antenna, 3000mm NFC-200, SMA(M)</v>
          </cell>
          <cell r="C74" t="str">
            <v>ea</v>
          </cell>
          <cell r="H74" t="str">
            <v>Production</v>
          </cell>
          <cell r="I74" t="str">
            <v>Buy</v>
          </cell>
          <cell r="J74" t="str">
            <v>Taoglas</v>
          </cell>
          <cell r="K74" t="str">
            <v>G24.A.305111</v>
          </cell>
          <cell r="M74" t="str">
            <v>[23/11/2023] Taoglas requoted $26.03 to $30.07
[16/02/2024] Requote $26.03</v>
          </cell>
          <cell r="N74" t="str">
            <v>Taoglas</v>
          </cell>
          <cell r="O74" t="str">
            <v>36815-3</v>
          </cell>
          <cell r="P74">
            <v>100</v>
          </cell>
          <cell r="Q74">
            <v>100</v>
          </cell>
          <cell r="R74">
            <v>26.03</v>
          </cell>
          <cell r="S74" t="str">
            <v>USD</v>
          </cell>
          <cell r="T74">
            <v>24.084011843079203</v>
          </cell>
          <cell r="U74" t="str">
            <v>EXW Taiwan</v>
          </cell>
          <cell r="V74">
            <v>12</v>
          </cell>
        </row>
        <row r="75">
          <cell r="A75" t="str">
            <v>1802-70043-00</v>
          </cell>
          <cell r="B75" t="str">
            <v>ANT, PUK Ultima G24 850/900/1800/1900/2100MHz Permanent Mount Antenna, 3000mm NFC-200, SMA(M)</v>
          </cell>
          <cell r="C75" t="str">
            <v>ea</v>
          </cell>
          <cell r="H75" t="str">
            <v>Production</v>
          </cell>
          <cell r="I75" t="str">
            <v>Buy</v>
          </cell>
          <cell r="J75" t="str">
            <v>Taoglas</v>
          </cell>
          <cell r="K75" t="str">
            <v>G24.A.305111</v>
          </cell>
          <cell r="M75" t="str">
            <v>[23/11/2023] Taoglas requoted $24.23 to $28.07
[16/02/2024] Requote $24.23</v>
          </cell>
          <cell r="N75" t="str">
            <v>Taoglas</v>
          </cell>
          <cell r="O75" t="str">
            <v>36815-3</v>
          </cell>
          <cell r="P75">
            <v>500</v>
          </cell>
          <cell r="Q75">
            <v>500</v>
          </cell>
          <cell r="R75">
            <v>24.23</v>
          </cell>
          <cell r="S75" t="str">
            <v>USD</v>
          </cell>
          <cell r="T75">
            <v>22.418578830495928</v>
          </cell>
          <cell r="U75" t="str">
            <v>EXW Taiwan</v>
          </cell>
          <cell r="V75">
            <v>12</v>
          </cell>
        </row>
        <row r="76">
          <cell r="A76" t="str">
            <v>1802-70043-00</v>
          </cell>
          <cell r="B76" t="str">
            <v>ANT, PUK Ultima G24 850/900/1800/1900/2100MHz Permanent Mount Antenna, 3000mm NFC-200, SMA(M)</v>
          </cell>
          <cell r="C76" t="str">
            <v>ea</v>
          </cell>
          <cell r="H76" t="str">
            <v>Production</v>
          </cell>
          <cell r="I76" t="str">
            <v>Buy</v>
          </cell>
          <cell r="J76" t="str">
            <v>Taoglas</v>
          </cell>
          <cell r="K76" t="str">
            <v>G24.A.305111</v>
          </cell>
          <cell r="M76" t="str">
            <v>[23/11/2023] Taoglas requoted $22.60 to $26.26
[16/02/2024] Requote $22.60</v>
          </cell>
          <cell r="N76" t="str">
            <v>Taoglas</v>
          </cell>
          <cell r="O76" t="str">
            <v>36815-3</v>
          </cell>
          <cell r="P76">
            <v>1000</v>
          </cell>
          <cell r="Q76">
            <v>1000</v>
          </cell>
          <cell r="R76">
            <v>22.6</v>
          </cell>
          <cell r="S76" t="str">
            <v>USD</v>
          </cell>
          <cell r="T76">
            <v>20.910436713545522</v>
          </cell>
          <cell r="U76" t="str">
            <v>EXW Taiwan</v>
          </cell>
          <cell r="V76">
            <v>12</v>
          </cell>
        </row>
        <row r="77">
          <cell r="A77" t="str">
            <v>1802-70044-00</v>
          </cell>
          <cell r="B77" t="str">
            <v>ANT, PUK Ultima G24 850/900/1800/1900/2100MHz Permanent Mount Antenna, 10000mm TGC-200, SMA(M)</v>
          </cell>
          <cell r="C77" t="str">
            <v>ea</v>
          </cell>
          <cell r="H77" t="str">
            <v>UnReleased</v>
          </cell>
          <cell r="I77" t="str">
            <v>Buy</v>
          </cell>
          <cell r="J77" t="str">
            <v>Taoglas</v>
          </cell>
          <cell r="K77" t="str">
            <v>G24.A.1005111</v>
          </cell>
          <cell r="M77" t="str">
            <v>[16/02/2024] Taoglas Requote $45.02 to $99.64 (G24.A.1005111 to G24.K.100L111.fg) - Query in to Zara</v>
          </cell>
          <cell r="N77" t="str">
            <v>Taoglas</v>
          </cell>
          <cell r="O77" t="str">
            <v>34695</v>
          </cell>
          <cell r="P77">
            <v>100</v>
          </cell>
          <cell r="Q77">
            <v>100</v>
          </cell>
          <cell r="R77">
            <v>45.02</v>
          </cell>
          <cell r="S77" t="str">
            <v>USD</v>
          </cell>
          <cell r="T77">
            <v>41.654330125832722</v>
          </cell>
          <cell r="U77" t="str">
            <v>EXW Taiwan</v>
          </cell>
          <cell r="V77">
            <v>12</v>
          </cell>
        </row>
        <row r="78">
          <cell r="A78" t="str">
            <v>1802-70044-00</v>
          </cell>
          <cell r="B78" t="str">
            <v>ANT, PUK Ultima G24 850/900/1800/1900/2100MHz Permanent Mount Antenna, 10000mm TGC-200, SMA(M)</v>
          </cell>
          <cell r="C78" t="str">
            <v>ea</v>
          </cell>
          <cell r="H78" t="str">
            <v>UnReleased</v>
          </cell>
          <cell r="I78" t="str">
            <v>Buy</v>
          </cell>
          <cell r="J78" t="str">
            <v>Taoglas</v>
          </cell>
          <cell r="K78" t="str">
            <v>G24.A.1005111</v>
          </cell>
          <cell r="M78" t="str">
            <v>[16/02/2024] Taoglas Requote $43.27 to $94.15 (G24.A.1005111 to G24.K.100L111.fg) - Query in to Zara</v>
          </cell>
          <cell r="N78" t="str">
            <v>Taoglas</v>
          </cell>
          <cell r="O78" t="str">
            <v>34695</v>
          </cell>
          <cell r="P78">
            <v>500</v>
          </cell>
          <cell r="Q78">
            <v>500</v>
          </cell>
          <cell r="R78">
            <v>42.27</v>
          </cell>
          <cell r="S78" t="str">
            <v>USD</v>
          </cell>
          <cell r="T78">
            <v>39.109918578830502</v>
          </cell>
          <cell r="U78" t="str">
            <v>EXW Taiwan</v>
          </cell>
          <cell r="V78">
            <v>12</v>
          </cell>
        </row>
        <row r="79">
          <cell r="A79" t="str">
            <v>1802-70044-00</v>
          </cell>
          <cell r="B79" t="str">
            <v>ANT, PUK Ultima G24 850/900/1800/1900/2100MHz Permanent Mount Antenna, 10000mm TGC-200, SMA(M)</v>
          </cell>
          <cell r="C79" t="str">
            <v>ea</v>
          </cell>
          <cell r="H79" t="str">
            <v>UnReleased</v>
          </cell>
          <cell r="I79" t="str">
            <v>Buy</v>
          </cell>
          <cell r="J79" t="str">
            <v>Taoglas</v>
          </cell>
          <cell r="K79" t="str">
            <v>G24.A.1005111</v>
          </cell>
          <cell r="M79" t="str">
            <v>[16/02/2024] Taoglas Requote $39.79 to $85.06 (G24.A.1005111 to G24.K.100L111.fg) - Query in to Zara</v>
          </cell>
          <cell r="N79" t="str">
            <v>Taoglas</v>
          </cell>
          <cell r="O79" t="str">
            <v>34695</v>
          </cell>
          <cell r="P79">
            <v>1000</v>
          </cell>
          <cell r="Q79">
            <v>1000</v>
          </cell>
          <cell r="R79">
            <v>39.79</v>
          </cell>
          <cell r="S79" t="str">
            <v>USD</v>
          </cell>
          <cell r="T79">
            <v>36.815321983715769</v>
          </cell>
          <cell r="U79" t="str">
            <v>EXW Taiwan</v>
          </cell>
          <cell r="V79">
            <v>12</v>
          </cell>
        </row>
        <row r="80">
          <cell r="A80" t="str">
            <v>1802-70045-00</v>
          </cell>
          <cell r="B80" t="str">
            <v>ANT, Hercules G21 850/900/1800/1900/2100MHz Permanent Mount Antenna, 3000mm RG-174, SMA(M)</v>
          </cell>
          <cell r="C80" t="str">
            <v>ea</v>
          </cell>
          <cell r="H80" t="str">
            <v>UnReleased</v>
          </cell>
          <cell r="I80" t="str">
            <v>Buy</v>
          </cell>
          <cell r="J80" t="str">
            <v>Taoglas</v>
          </cell>
          <cell r="K80" t="str">
            <v>G21.B.301111</v>
          </cell>
          <cell r="N80" t="str">
            <v>Taoglas</v>
          </cell>
          <cell r="O80" t="str">
            <v>34695</v>
          </cell>
          <cell r="P80">
            <v>100</v>
          </cell>
          <cell r="Q80">
            <v>100</v>
          </cell>
          <cell r="R80">
            <v>30.09</v>
          </cell>
          <cell r="S80" t="str">
            <v>USD</v>
          </cell>
          <cell r="T80">
            <v>27.840488527017026</v>
          </cell>
          <cell r="U80" t="str">
            <v>EXW Taiwan</v>
          </cell>
          <cell r="V80">
            <v>12</v>
          </cell>
        </row>
        <row r="81">
          <cell r="A81" t="str">
            <v>1802-70045-00</v>
          </cell>
          <cell r="B81" t="str">
            <v>ANT, Hercules G21 850/900/1800/1900/2100MHz Permanent Mount Antenna, 3000mm RG-174, SMA(M)</v>
          </cell>
          <cell r="C81" t="str">
            <v>ea</v>
          </cell>
          <cell r="H81" t="str">
            <v>UnReleased</v>
          </cell>
          <cell r="I81" t="str">
            <v>Buy</v>
          </cell>
          <cell r="J81" t="str">
            <v>Taoglas</v>
          </cell>
          <cell r="K81" t="str">
            <v>G21.B.301111</v>
          </cell>
          <cell r="N81" t="str">
            <v>Taoglas</v>
          </cell>
          <cell r="O81" t="str">
            <v>34695</v>
          </cell>
          <cell r="P81">
            <v>500</v>
          </cell>
          <cell r="Q81">
            <v>500</v>
          </cell>
          <cell r="R81">
            <v>27.86</v>
          </cell>
          <cell r="S81" t="str">
            <v>USD</v>
          </cell>
          <cell r="T81">
            <v>25.777202072538859</v>
          </cell>
          <cell r="U81" t="str">
            <v>EXW Taiwan</v>
          </cell>
          <cell r="V81">
            <v>12</v>
          </cell>
        </row>
        <row r="82">
          <cell r="A82" t="str">
            <v>1802-70045-00</v>
          </cell>
          <cell r="B82" t="str">
            <v>ANT, Hercules G21 850/900/1800/1900/2100MHz Permanent Mount Antenna, 3000mm RG-174, SMA(M)</v>
          </cell>
          <cell r="C82" t="str">
            <v>ea</v>
          </cell>
          <cell r="H82" t="str">
            <v>UnReleased</v>
          </cell>
          <cell r="I82" t="str">
            <v>Buy</v>
          </cell>
          <cell r="J82" t="str">
            <v>Taoglas</v>
          </cell>
          <cell r="K82" t="str">
            <v>G21.B.301111</v>
          </cell>
          <cell r="N82" t="str">
            <v>Taoglas</v>
          </cell>
          <cell r="O82" t="str">
            <v>34695</v>
          </cell>
          <cell r="P82">
            <v>1000</v>
          </cell>
          <cell r="Q82">
            <v>1000</v>
          </cell>
          <cell r="R82">
            <v>24.52</v>
          </cell>
          <cell r="S82" t="str">
            <v>USD</v>
          </cell>
          <cell r="T82">
            <v>22.686898593634346</v>
          </cell>
          <cell r="U82" t="str">
            <v>EXW Taiwan</v>
          </cell>
          <cell r="V82">
            <v>12</v>
          </cell>
        </row>
        <row r="83">
          <cell r="A83" t="str">
            <v>1802-70046-00</v>
          </cell>
          <cell r="B83" t="str">
            <v>ANT, Hercules G21 850/900/1800/1900/2100MHz Permanent Mount Antenna, 10000mm RG-174, SMA(M)</v>
          </cell>
          <cell r="C83" t="str">
            <v>ea</v>
          </cell>
          <cell r="H83" t="str">
            <v>UnReleased</v>
          </cell>
          <cell r="I83" t="str">
            <v>Buy</v>
          </cell>
          <cell r="J83" t="str">
            <v>Taoglas</v>
          </cell>
          <cell r="K83" t="str">
            <v>G21.B.1001111</v>
          </cell>
          <cell r="N83" t="str">
            <v>Taoglas</v>
          </cell>
          <cell r="O83" t="str">
            <v>34695</v>
          </cell>
          <cell r="P83">
            <v>100</v>
          </cell>
          <cell r="Q83">
            <v>100</v>
          </cell>
          <cell r="R83">
            <v>35.770000000000003</v>
          </cell>
          <cell r="S83" t="str">
            <v>USD</v>
          </cell>
          <cell r="T83">
            <v>33.095854922279798</v>
          </cell>
          <cell r="U83" t="str">
            <v>EXW Taiwan</v>
          </cell>
          <cell r="V83">
            <v>12</v>
          </cell>
        </row>
        <row r="84">
          <cell r="A84" t="str">
            <v>1802-70046-00</v>
          </cell>
          <cell r="B84" t="str">
            <v>ANT, Hercules G21 850/900/1800/1900/2100MHz Permanent Mount Antenna, 10000mm RG-174, SMA(M)</v>
          </cell>
          <cell r="C84" t="str">
            <v>ea</v>
          </cell>
          <cell r="H84" t="str">
            <v>UnReleased</v>
          </cell>
          <cell r="I84" t="str">
            <v>Buy</v>
          </cell>
          <cell r="J84" t="str">
            <v>Taoglas</v>
          </cell>
          <cell r="K84" t="str">
            <v>G21.B.1001111</v>
          </cell>
          <cell r="N84" t="str">
            <v>Taoglas</v>
          </cell>
          <cell r="O84" t="str">
            <v>34695</v>
          </cell>
          <cell r="P84">
            <v>500</v>
          </cell>
          <cell r="Q84">
            <v>500</v>
          </cell>
          <cell r="R84">
            <v>33.229999999999997</v>
          </cell>
          <cell r="S84" t="str">
            <v>USD</v>
          </cell>
          <cell r="T84">
            <v>30.745743893412286</v>
          </cell>
          <cell r="U84" t="str">
            <v>EXW Taiwan</v>
          </cell>
          <cell r="V84">
            <v>12</v>
          </cell>
        </row>
        <row r="85">
          <cell r="A85" t="str">
            <v>1802-70046-00</v>
          </cell>
          <cell r="B85" t="str">
            <v>ANT, Hercules G21 850/900/1800/1900/2100MHz Permanent Mount Antenna, 10000mm RG-174, SMA(M)</v>
          </cell>
          <cell r="C85" t="str">
            <v>ea</v>
          </cell>
          <cell r="H85" t="str">
            <v>UnReleased</v>
          </cell>
          <cell r="I85" t="str">
            <v>Buy</v>
          </cell>
          <cell r="J85" t="str">
            <v>Taoglas</v>
          </cell>
          <cell r="K85" t="str">
            <v>G21.B.1001111</v>
          </cell>
          <cell r="N85" t="str">
            <v>Taoglas</v>
          </cell>
          <cell r="O85" t="str">
            <v>34695</v>
          </cell>
          <cell r="P85">
            <v>1000</v>
          </cell>
          <cell r="Q85">
            <v>1000</v>
          </cell>
          <cell r="R85">
            <v>29.34</v>
          </cell>
          <cell r="S85" t="str">
            <v>USD</v>
          </cell>
          <cell r="T85">
            <v>27.146558105107328</v>
          </cell>
          <cell r="U85" t="str">
            <v>EXW Taiwan</v>
          </cell>
          <cell r="V85">
            <v>12</v>
          </cell>
        </row>
        <row r="86">
          <cell r="A86" t="str">
            <v>1802-70047-00</v>
          </cell>
          <cell r="B86" t="str">
            <v>ANT, Ultima G24 850/900/1800/1900/2100MHz Permanent Mount Antenna, 1000mm TGC-200, SMA(M)</v>
          </cell>
          <cell r="C86" t="str">
            <v>ea</v>
          </cell>
          <cell r="H86" t="str">
            <v>UnReleased</v>
          </cell>
          <cell r="I86" t="str">
            <v>Buy</v>
          </cell>
          <cell r="J86" t="str">
            <v>Taoglas</v>
          </cell>
          <cell r="K86" t="str">
            <v>G24.A.105111</v>
          </cell>
          <cell r="N86" t="str">
            <v>Taoglas</v>
          </cell>
          <cell r="O86" t="str">
            <v>34695-7</v>
          </cell>
          <cell r="P86">
            <v>100</v>
          </cell>
          <cell r="Q86">
            <v>100</v>
          </cell>
          <cell r="R86">
            <v>25.8</v>
          </cell>
          <cell r="S86" t="str">
            <v>USD</v>
          </cell>
          <cell r="T86">
            <v>23.871206513693561</v>
          </cell>
          <cell r="U86" t="str">
            <v>EXW Taiwan</v>
          </cell>
          <cell r="V86">
            <v>12</v>
          </cell>
        </row>
        <row r="87">
          <cell r="A87" t="str">
            <v>1802-70047-00</v>
          </cell>
          <cell r="B87" t="str">
            <v>ANT, Ultima G24 850/900/1800/1900/2100MHz Permanent Mount Antenna, 1000mm TGC-200, SMA(M)</v>
          </cell>
          <cell r="C87" t="str">
            <v>ea</v>
          </cell>
          <cell r="H87" t="str">
            <v>UnReleased</v>
          </cell>
          <cell r="I87" t="str">
            <v>Buy</v>
          </cell>
          <cell r="J87" t="str">
            <v>Taoglas</v>
          </cell>
          <cell r="K87" t="str">
            <v>G24.A.105111</v>
          </cell>
          <cell r="N87" t="str">
            <v>Taoglas</v>
          </cell>
          <cell r="O87" t="str">
            <v>34695-7</v>
          </cell>
          <cell r="P87">
            <v>500</v>
          </cell>
          <cell r="Q87">
            <v>500</v>
          </cell>
          <cell r="R87">
            <v>24.01</v>
          </cell>
          <cell r="S87" t="str">
            <v>USD</v>
          </cell>
          <cell r="T87">
            <v>22.215025906735754</v>
          </cell>
          <cell r="U87" t="str">
            <v>EXW Taiwan</v>
          </cell>
          <cell r="V87">
            <v>12</v>
          </cell>
        </row>
        <row r="88">
          <cell r="A88" t="str">
            <v>1802-70047-00</v>
          </cell>
          <cell r="B88" t="str">
            <v>ANT, Ultima G24 850/900/1800/1900/2100MHz Permanent Mount Antenna, 1000mm TGC-200, SMA(M)</v>
          </cell>
          <cell r="C88" t="str">
            <v>ea</v>
          </cell>
          <cell r="H88" t="str">
            <v>UnReleased</v>
          </cell>
          <cell r="I88" t="str">
            <v>Buy</v>
          </cell>
          <cell r="J88" t="str">
            <v>Taoglas</v>
          </cell>
          <cell r="K88" t="str">
            <v>G24.A.105111</v>
          </cell>
          <cell r="N88" t="str">
            <v>Taoglas</v>
          </cell>
          <cell r="O88" t="str">
            <v>34695-7</v>
          </cell>
          <cell r="P88">
            <v>1000</v>
          </cell>
          <cell r="Q88">
            <v>1000</v>
          </cell>
          <cell r="R88">
            <v>22.4</v>
          </cell>
          <cell r="S88" t="str">
            <v>USD</v>
          </cell>
          <cell r="T88">
            <v>20.725388601036268</v>
          </cell>
          <cell r="U88" t="str">
            <v>EXW Taiwan</v>
          </cell>
          <cell r="V88">
            <v>12</v>
          </cell>
        </row>
        <row r="89">
          <cell r="A89" t="str">
            <v>1802-70048-00</v>
          </cell>
          <cell r="B89" t="str">
            <v>ANT, 5G/4G 600MHx ~ 6GHz Terminal Mount Antenna, Straight(no Tilt or Swivel), N-Type (M)</v>
          </cell>
          <cell r="C89" t="str">
            <v>ea</v>
          </cell>
          <cell r="H89" t="str">
            <v>Production</v>
          </cell>
          <cell r="I89" t="str">
            <v>Buy</v>
          </cell>
          <cell r="J89" t="str">
            <v>Taoglas</v>
          </cell>
          <cell r="K89" t="str">
            <v>TD.66.AH31</v>
          </cell>
          <cell r="N89" t="str">
            <v>Taoglas</v>
          </cell>
          <cell r="P89">
            <v>100</v>
          </cell>
          <cell r="Q89">
            <v>100</v>
          </cell>
          <cell r="R89">
            <v>10</v>
          </cell>
          <cell r="S89" t="str">
            <v>EUR</v>
          </cell>
          <cell r="T89">
            <v>10</v>
          </cell>
          <cell r="U89" t="str">
            <v>EXW Taiwan</v>
          </cell>
          <cell r="V89">
            <v>10</v>
          </cell>
        </row>
        <row r="90">
          <cell r="A90" t="str">
            <v>1802-70048-00</v>
          </cell>
          <cell r="B90" t="str">
            <v>ANT, 5G/4G 600MHx ~ 6GHz Terminal Mount Antenna, Straight(no Tilt or Swivel), N-Type (M)</v>
          </cell>
          <cell r="C90" t="str">
            <v>ea</v>
          </cell>
          <cell r="H90" t="str">
            <v>Production</v>
          </cell>
          <cell r="I90" t="str">
            <v>Buy</v>
          </cell>
          <cell r="J90" t="str">
            <v>Taoglas</v>
          </cell>
          <cell r="K90" t="str">
            <v>TD.66.AH31</v>
          </cell>
          <cell r="N90" t="str">
            <v>Taoglas</v>
          </cell>
          <cell r="P90">
            <v>500</v>
          </cell>
          <cell r="Q90">
            <v>500</v>
          </cell>
          <cell r="R90">
            <v>9.6199999999999992</v>
          </cell>
          <cell r="S90" t="str">
            <v>EUR</v>
          </cell>
          <cell r="T90">
            <v>9.6199999999999992</v>
          </cell>
          <cell r="U90" t="str">
            <v>EXW Taiwan</v>
          </cell>
          <cell r="V90">
            <v>10</v>
          </cell>
        </row>
        <row r="91">
          <cell r="A91" t="str">
            <v>1802-70048-00</v>
          </cell>
          <cell r="B91" t="str">
            <v>ANT, 5G/4G 600MHx ~ 6GHz Terminal Mount Antenna, Straight(no Tilt or Swivel), N-Type (M)</v>
          </cell>
          <cell r="C91" t="str">
            <v>ea</v>
          </cell>
          <cell r="H91" t="str">
            <v>Production</v>
          </cell>
          <cell r="I91" t="str">
            <v>Buy</v>
          </cell>
          <cell r="J91" t="str">
            <v>Taoglas</v>
          </cell>
          <cell r="K91" t="str">
            <v>TD.66.AH31</v>
          </cell>
          <cell r="N91" t="str">
            <v>Taoglas</v>
          </cell>
          <cell r="P91">
            <v>1000</v>
          </cell>
          <cell r="Q91">
            <v>1000</v>
          </cell>
          <cell r="R91">
            <v>8.2100000000000009</v>
          </cell>
          <cell r="S91" t="str">
            <v>EUR</v>
          </cell>
          <cell r="T91">
            <v>8.2100000000000009</v>
          </cell>
          <cell r="U91" t="str">
            <v>EXW Taiwan</v>
          </cell>
          <cell r="V91">
            <v>10</v>
          </cell>
        </row>
        <row r="92">
          <cell r="A92" t="str">
            <v>1803-10010-00</v>
          </cell>
          <cell r="B92" t="str">
            <v>ANT, Cable SMA(M) to SMA (F), TGC-200/LMR-200/CFD-200, 7m</v>
          </cell>
          <cell r="C92" t="str">
            <v>ea</v>
          </cell>
          <cell r="H92" t="str">
            <v>UnReleased</v>
          </cell>
          <cell r="I92" t="str">
            <v>Buy</v>
          </cell>
          <cell r="J92" t="str">
            <v>Taoglas</v>
          </cell>
          <cell r="K92" t="str">
            <v>CCD01120T397D007000</v>
          </cell>
          <cell r="M92" t="str">
            <v>[16/02/2024] Query to Zara; performance with 3m PUK; Protective Boot</v>
          </cell>
          <cell r="N92" t="str">
            <v>Taoglas</v>
          </cell>
          <cell r="O92" t="str">
            <v>36815-3</v>
          </cell>
          <cell r="P92">
            <v>100</v>
          </cell>
          <cell r="Q92">
            <v>100</v>
          </cell>
          <cell r="R92">
            <v>18.43</v>
          </cell>
          <cell r="S92" t="str">
            <v>USD</v>
          </cell>
          <cell r="T92">
            <v>17.05218356772761</v>
          </cell>
          <cell r="U92" t="str">
            <v>EXW Taiwan</v>
          </cell>
          <cell r="V92">
            <v>12</v>
          </cell>
        </row>
        <row r="93">
          <cell r="A93" t="str">
            <v>1803-10010-00</v>
          </cell>
          <cell r="B93" t="str">
            <v>ANT, Cable SMA(M) to SMA (F), TGC-200/LMR-200/CFD-200, 7m</v>
          </cell>
          <cell r="C93" t="str">
            <v>ea</v>
          </cell>
          <cell r="H93" t="str">
            <v>UnReleased</v>
          </cell>
          <cell r="I93" t="str">
            <v>Buy</v>
          </cell>
          <cell r="J93" t="str">
            <v>Taoglas</v>
          </cell>
          <cell r="K93" t="str">
            <v>CCD01120T397D007000</v>
          </cell>
          <cell r="N93" t="str">
            <v>Taoglas</v>
          </cell>
          <cell r="O93" t="str">
            <v>36815-3</v>
          </cell>
          <cell r="P93">
            <v>500</v>
          </cell>
          <cell r="Q93">
            <v>500</v>
          </cell>
          <cell r="R93">
            <v>16.579999999999998</v>
          </cell>
          <cell r="S93" t="str">
            <v>USD</v>
          </cell>
          <cell r="T93">
            <v>15.340488527017023</v>
          </cell>
          <cell r="U93" t="str">
            <v>EXW Taiwan</v>
          </cell>
          <cell r="V93">
            <v>12</v>
          </cell>
        </row>
        <row r="94">
          <cell r="A94" t="str">
            <v>1803-10010-00</v>
          </cell>
          <cell r="B94" t="str">
            <v>ANT, Cable SMA(M) to SMA (F), TGC-200/LMR-200/CFD-200, 7m</v>
          </cell>
          <cell r="C94" t="str">
            <v>ea</v>
          </cell>
          <cell r="H94" t="str">
            <v>UnReleased</v>
          </cell>
          <cell r="I94" t="str">
            <v>Buy</v>
          </cell>
          <cell r="J94" t="str">
            <v>Taoglas</v>
          </cell>
          <cell r="K94" t="str">
            <v>CCD01120T397D007000</v>
          </cell>
          <cell r="N94" t="str">
            <v>Taoglas</v>
          </cell>
          <cell r="O94" t="str">
            <v>36815-3</v>
          </cell>
          <cell r="P94">
            <v>1000</v>
          </cell>
          <cell r="Q94">
            <v>1000</v>
          </cell>
          <cell r="R94">
            <v>7.27</v>
          </cell>
          <cell r="S94" t="str">
            <v>USD</v>
          </cell>
          <cell r="T94">
            <v>6.7264988897113245</v>
          </cell>
          <cell r="U94" t="str">
            <v>EXW Taiwan</v>
          </cell>
          <cell r="V94">
            <v>12</v>
          </cell>
        </row>
        <row r="95">
          <cell r="A95" t="str">
            <v>1899-00010-00</v>
          </cell>
          <cell r="B95" t="str">
            <v>ANT, Mounting Bracket, Universal, R/A</v>
          </cell>
          <cell r="C95" t="str">
            <v>ea</v>
          </cell>
          <cell r="H95" t="str">
            <v>UnReleased</v>
          </cell>
          <cell r="I95" t="str">
            <v>Buy</v>
          </cell>
          <cell r="J95" t="str">
            <v>Taoglas</v>
          </cell>
          <cell r="K95" t="str">
            <v>UMB.ALL.A</v>
          </cell>
          <cell r="N95" t="str">
            <v>Taoglas</v>
          </cell>
          <cell r="O95" t="str">
            <v>36815-3</v>
          </cell>
          <cell r="P95">
            <v>100</v>
          </cell>
          <cell r="Q95">
            <v>100</v>
          </cell>
          <cell r="R95">
            <v>15.25</v>
          </cell>
          <cell r="S95" t="str">
            <v>USD</v>
          </cell>
          <cell r="T95">
            <v>14.109918578830497</v>
          </cell>
          <cell r="U95" t="str">
            <v>EXW Taiwan</v>
          </cell>
          <cell r="V95">
            <v>12</v>
          </cell>
        </row>
        <row r="96">
          <cell r="A96" t="str">
            <v>1899-00010-00</v>
          </cell>
          <cell r="B96" t="str">
            <v>ANT, Mounting Bracket, Universal, R/A</v>
          </cell>
          <cell r="C96" t="str">
            <v>ea</v>
          </cell>
          <cell r="H96" t="str">
            <v>UnReleased</v>
          </cell>
          <cell r="I96" t="str">
            <v>Buy</v>
          </cell>
          <cell r="J96" t="str">
            <v>Taoglas</v>
          </cell>
          <cell r="K96" t="str">
            <v>UMB.ALL.A</v>
          </cell>
          <cell r="N96" t="str">
            <v>Taoglas</v>
          </cell>
          <cell r="O96" t="str">
            <v>36815-3</v>
          </cell>
          <cell r="P96">
            <v>500</v>
          </cell>
          <cell r="Q96">
            <v>500</v>
          </cell>
          <cell r="R96">
            <v>15</v>
          </cell>
          <cell r="S96" t="str">
            <v>USD</v>
          </cell>
          <cell r="T96">
            <v>13.878608438193931</v>
          </cell>
          <cell r="U96" t="str">
            <v>EXW Taiwan</v>
          </cell>
          <cell r="V96">
            <v>12</v>
          </cell>
        </row>
        <row r="97">
          <cell r="A97" t="str">
            <v>1899-00010-00</v>
          </cell>
          <cell r="B97" t="str">
            <v>ANT, Mounting Bracket, Universal, R/A</v>
          </cell>
          <cell r="C97" t="str">
            <v>ea</v>
          </cell>
          <cell r="H97" t="str">
            <v>UnReleased</v>
          </cell>
          <cell r="I97" t="str">
            <v>Buy</v>
          </cell>
          <cell r="J97" t="str">
            <v>Taoglas</v>
          </cell>
          <cell r="K97" t="str">
            <v>UMB.ALL.A</v>
          </cell>
          <cell r="N97" t="str">
            <v>Taoglas</v>
          </cell>
          <cell r="O97" t="str">
            <v>36815-3</v>
          </cell>
          <cell r="P97">
            <v>1000</v>
          </cell>
          <cell r="Q97">
            <v>1000</v>
          </cell>
          <cell r="R97">
            <v>14.85</v>
          </cell>
          <cell r="S97" t="str">
            <v>USD</v>
          </cell>
          <cell r="T97">
            <v>13.739822353811991</v>
          </cell>
          <cell r="U97" t="str">
            <v>EXW Taiwan</v>
          </cell>
          <cell r="V97">
            <v>12</v>
          </cell>
        </row>
        <row r="98">
          <cell r="A98" t="str">
            <v>1899-00020-00</v>
          </cell>
          <cell r="B98" t="str">
            <v>ANT, Mounting Bracket, Wall, R/A</v>
          </cell>
          <cell r="C98" t="str">
            <v>ea</v>
          </cell>
          <cell r="H98" t="str">
            <v>UnReleased</v>
          </cell>
          <cell r="I98" t="str">
            <v>Buy</v>
          </cell>
          <cell r="J98" t="str">
            <v>Taoglas</v>
          </cell>
          <cell r="K98" t="str">
            <v>WMB.L.SPA.31</v>
          </cell>
          <cell r="S98" t="str">
            <v>USD</v>
          </cell>
          <cell r="T98">
            <v>0</v>
          </cell>
        </row>
        <row r="99">
          <cell r="A99" t="str">
            <v>1899-00030-00</v>
          </cell>
          <cell r="B99" t="str">
            <v>ANT, Mounting Bracket, Wall, R/A, 50x100mm, pre-Galvanised &amp; Painted</v>
          </cell>
          <cell r="C99" t="str">
            <v>ea</v>
          </cell>
          <cell r="H99" t="str">
            <v>R&amp;D</v>
          </cell>
          <cell r="I99" t="str">
            <v>Buy</v>
          </cell>
          <cell r="J99" t="str">
            <v>TBA</v>
          </cell>
          <cell r="K99" t="str">
            <v>7200-1899-00030-00</v>
          </cell>
          <cell r="M99" t="str">
            <v>[22/02/2024] Proposal to Daniel &amp; Will</v>
          </cell>
          <cell r="N99" t="str">
            <v>Meath Metals</v>
          </cell>
          <cell r="P99">
            <v>100</v>
          </cell>
          <cell r="Q99">
            <v>100</v>
          </cell>
          <cell r="R99">
            <v>3.44</v>
          </cell>
          <cell r="S99" t="str">
            <v>EUR</v>
          </cell>
          <cell r="T99">
            <v>3.44</v>
          </cell>
          <cell r="U99" t="str">
            <v>EXW</v>
          </cell>
          <cell r="V99">
            <v>6</v>
          </cell>
        </row>
        <row r="100">
          <cell r="A100" t="str">
            <v>1899-00030-00</v>
          </cell>
          <cell r="B100" t="str">
            <v>ANT, Mounting Bracket, Wall, R/A, 50x100mm, pre-Galvanised &amp; Painted</v>
          </cell>
          <cell r="C100" t="str">
            <v>ea</v>
          </cell>
          <cell r="H100" t="str">
            <v>R&amp;D</v>
          </cell>
          <cell r="I100" t="str">
            <v>Buy</v>
          </cell>
          <cell r="J100" t="str">
            <v>TBA</v>
          </cell>
          <cell r="K100" t="str">
            <v>7200-1899-00030-00</v>
          </cell>
          <cell r="M100" t="str">
            <v>[22/02/2024] Proposal to Daniel &amp; Will</v>
          </cell>
          <cell r="N100" t="str">
            <v>Meath Metals</v>
          </cell>
          <cell r="P100">
            <v>250</v>
          </cell>
          <cell r="Q100">
            <v>250</v>
          </cell>
          <cell r="R100">
            <v>2.75</v>
          </cell>
          <cell r="S100" t="str">
            <v>EUR</v>
          </cell>
          <cell r="T100">
            <v>2.75</v>
          </cell>
          <cell r="U100" t="str">
            <v>EXW</v>
          </cell>
          <cell r="V100">
            <v>6</v>
          </cell>
        </row>
        <row r="101">
          <cell r="A101" t="str">
            <v>1899-00030-00</v>
          </cell>
          <cell r="B101" t="str">
            <v>ANT, Mounting Bracket, Wall, R/A, 50x100mm, pre-Galvanised &amp; Painted</v>
          </cell>
          <cell r="C101" t="str">
            <v>ea</v>
          </cell>
          <cell r="H101" t="str">
            <v>R&amp;D</v>
          </cell>
          <cell r="I101" t="str">
            <v>Buy</v>
          </cell>
          <cell r="J101" t="str">
            <v>TBA</v>
          </cell>
          <cell r="K101" t="str">
            <v>7200-1899-00030-00</v>
          </cell>
          <cell r="M101" t="str">
            <v>[22/02/2024] Proposal to Daniel &amp; Will</v>
          </cell>
          <cell r="N101" t="str">
            <v>Meath Metals</v>
          </cell>
          <cell r="P101">
            <v>500</v>
          </cell>
          <cell r="Q101">
            <v>500</v>
          </cell>
          <cell r="R101">
            <v>2.54</v>
          </cell>
          <cell r="S101" t="str">
            <v>EUR</v>
          </cell>
          <cell r="T101">
            <v>2.54</v>
          </cell>
          <cell r="U101" t="str">
            <v>EXW</v>
          </cell>
          <cell r="V101">
            <v>6</v>
          </cell>
        </row>
        <row r="102">
          <cell r="A102" t="str">
            <v>1899-00031-00</v>
          </cell>
          <cell r="B102" t="str">
            <v>ANT, Mounting Bracket, Wall, R/A, 50x100mm, SS</v>
          </cell>
          <cell r="C102" t="str">
            <v>ea</v>
          </cell>
          <cell r="H102" t="str">
            <v>R&amp;D</v>
          </cell>
          <cell r="I102" t="str">
            <v>Buy</v>
          </cell>
          <cell r="J102" t="str">
            <v>TBA</v>
          </cell>
          <cell r="K102" t="str">
            <v>7200-1899-00030-00</v>
          </cell>
          <cell r="N102" t="str">
            <v>Meath Metals</v>
          </cell>
          <cell r="P102">
            <v>100</v>
          </cell>
          <cell r="Q102">
            <v>100</v>
          </cell>
          <cell r="R102">
            <v>4.2</v>
          </cell>
          <cell r="S102" t="str">
            <v>EUR</v>
          </cell>
          <cell r="T102">
            <v>4.2</v>
          </cell>
          <cell r="U102" t="str">
            <v>EXW</v>
          </cell>
          <cell r="V102">
            <v>6</v>
          </cell>
        </row>
        <row r="103">
          <cell r="A103" t="str">
            <v>1899-00031-00</v>
          </cell>
          <cell r="B103" t="str">
            <v>ANT, Mounting Bracket, Wall, R/A, 50x100mm, SS</v>
          </cell>
          <cell r="C103" t="str">
            <v>ea</v>
          </cell>
          <cell r="H103" t="str">
            <v>R&amp;D</v>
          </cell>
          <cell r="I103" t="str">
            <v>Buy</v>
          </cell>
          <cell r="J103" t="str">
            <v>TBA</v>
          </cell>
          <cell r="K103" t="str">
            <v>7200-1899-00030-00</v>
          </cell>
          <cell r="N103" t="str">
            <v>Meath Metals</v>
          </cell>
          <cell r="P103">
            <v>250</v>
          </cell>
          <cell r="Q103">
            <v>250</v>
          </cell>
          <cell r="R103">
            <v>1.92</v>
          </cell>
          <cell r="S103" t="str">
            <v>EUR</v>
          </cell>
          <cell r="T103">
            <v>1.92</v>
          </cell>
          <cell r="U103" t="str">
            <v>EXW</v>
          </cell>
          <cell r="V103">
            <v>6</v>
          </cell>
        </row>
        <row r="104">
          <cell r="A104" t="str">
            <v>1899-00031-00</v>
          </cell>
          <cell r="B104" t="str">
            <v>ANT, Mounting Bracket, Wall, R/A, 50x100mm, SS</v>
          </cell>
          <cell r="C104" t="str">
            <v>ea</v>
          </cell>
          <cell r="H104" t="str">
            <v>R&amp;D</v>
          </cell>
          <cell r="I104" t="str">
            <v>Buy</v>
          </cell>
          <cell r="J104" t="str">
            <v>TBA</v>
          </cell>
          <cell r="K104" t="str">
            <v>7200-1899-00030-00</v>
          </cell>
          <cell r="N104" t="str">
            <v>Meath Metals</v>
          </cell>
          <cell r="P104">
            <v>500</v>
          </cell>
          <cell r="Q104">
            <v>500</v>
          </cell>
          <cell r="R104">
            <v>1.92</v>
          </cell>
          <cell r="S104" t="str">
            <v>EUR</v>
          </cell>
          <cell r="T104">
            <v>1.92</v>
          </cell>
          <cell r="U104" t="str">
            <v>EXW</v>
          </cell>
          <cell r="V104">
            <v>6</v>
          </cell>
        </row>
        <row r="105">
          <cell r="A105" t="str">
            <v>1899-10010-00</v>
          </cell>
          <cell r="B105" t="str">
            <v>ANT, Mounting Bracket, Internal, Formed, 121.39x44.70mm</v>
          </cell>
          <cell r="C105" t="str">
            <v>ea</v>
          </cell>
          <cell r="H105" t="str">
            <v>R&amp;D</v>
          </cell>
          <cell r="I105" t="str">
            <v>Buy</v>
          </cell>
          <cell r="J105" t="str">
            <v>TBA</v>
          </cell>
          <cell r="K105" t="str">
            <v>7200-1899-10010-00</v>
          </cell>
          <cell r="T105" t="e">
            <v>#N/A</v>
          </cell>
        </row>
        <row r="106">
          <cell r="A106" t="str">
            <v>2000-00010-00</v>
          </cell>
          <cell r="B106" t="str">
            <v>LBL, Blank Label, 50mm x 75mm, White</v>
          </cell>
          <cell r="C106" t="str">
            <v>ea</v>
          </cell>
          <cell r="H106" t="str">
            <v>Production</v>
          </cell>
          <cell r="I106" t="str">
            <v>Buy</v>
          </cell>
          <cell r="J106" t="str">
            <v>TBA</v>
          </cell>
          <cell r="K106" t="str">
            <v>TBA</v>
          </cell>
          <cell r="N106" t="str">
            <v>Estimate</v>
          </cell>
          <cell r="P106">
            <v>1000</v>
          </cell>
          <cell r="Q106">
            <v>1000</v>
          </cell>
          <cell r="R106">
            <v>0.05</v>
          </cell>
          <cell r="S106" t="str">
            <v>EUR</v>
          </cell>
          <cell r="T106">
            <v>0.05</v>
          </cell>
        </row>
        <row r="107">
          <cell r="A107" t="str">
            <v>2000-00020-00</v>
          </cell>
          <cell r="B107" t="str">
            <v>LBL, Blank Label, 99.10 x 38.10mm, White</v>
          </cell>
          <cell r="C107" t="str">
            <v>ea</v>
          </cell>
          <cell r="H107" t="str">
            <v>Production</v>
          </cell>
          <cell r="I107" t="str">
            <v>Buy</v>
          </cell>
          <cell r="J107" t="str">
            <v>Q-Connect</v>
          </cell>
          <cell r="K107" t="str">
            <v>KF26054</v>
          </cell>
          <cell r="N107" t="str">
            <v>Estimate</v>
          </cell>
          <cell r="P107">
            <v>1000</v>
          </cell>
          <cell r="Q107">
            <v>1000</v>
          </cell>
          <cell r="R107">
            <v>0.05</v>
          </cell>
          <cell r="S107" t="str">
            <v>EUR</v>
          </cell>
          <cell r="T107">
            <v>0.05</v>
          </cell>
        </row>
        <row r="108">
          <cell r="A108" t="str">
            <v>2010-00010-00</v>
          </cell>
          <cell r="B108" t="str">
            <v>LBL, Size = 50x80mm, Text="M25 (F) to IPC, 3P+N, 2m, Qty =1"</v>
          </cell>
          <cell r="C108" t="str">
            <v>ea</v>
          </cell>
          <cell r="H108" t="str">
            <v>UnReleased</v>
          </cell>
          <cell r="I108" t="str">
            <v>Make</v>
          </cell>
          <cell r="J108" t="str">
            <v>Vendor</v>
          </cell>
          <cell r="K108" t="str">
            <v>TBA</v>
          </cell>
          <cell r="S108" t="str">
            <v>EUR</v>
          </cell>
          <cell r="T108">
            <v>0</v>
          </cell>
        </row>
        <row r="109">
          <cell r="A109" t="str">
            <v>2010-00020-00</v>
          </cell>
          <cell r="B109" t="str">
            <v>LBL, Size = 50x80mm, Text="M25 (F) to IPC, 1P+N, 2m, Qty =1"</v>
          </cell>
          <cell r="C109" t="str">
            <v>ea</v>
          </cell>
          <cell r="H109" t="str">
            <v>UnReleased</v>
          </cell>
          <cell r="I109" t="str">
            <v>Make</v>
          </cell>
          <cell r="J109" t="str">
            <v>Vendor</v>
          </cell>
          <cell r="K109" t="str">
            <v>TBA</v>
          </cell>
          <cell r="S109" t="str">
            <v>EUR</v>
          </cell>
          <cell r="T109">
            <v>0</v>
          </cell>
        </row>
        <row r="110">
          <cell r="A110" t="str">
            <v>2010-00030-00</v>
          </cell>
          <cell r="B110" t="str">
            <v>LBL, Size = 50x80mm, Text="M19 (F) to 4mm Plug, 3P+N, 6m, Qty =1"</v>
          </cell>
          <cell r="C110" t="str">
            <v>ea</v>
          </cell>
          <cell r="H110" t="str">
            <v>UnReleased</v>
          </cell>
          <cell r="I110" t="str">
            <v>Make</v>
          </cell>
          <cell r="J110" t="str">
            <v>Vendor</v>
          </cell>
          <cell r="K110" t="str">
            <v>TBA</v>
          </cell>
          <cell r="S110" t="str">
            <v>EUR</v>
          </cell>
          <cell r="T110">
            <v>0</v>
          </cell>
        </row>
        <row r="111">
          <cell r="A111" t="str">
            <v>2010-00040-00</v>
          </cell>
          <cell r="B111" t="str">
            <v>LBL, Size = 50x80mm, Text="3100-70017-00; 4x Drummond G-Clamps; 3x 1A Fused (Brown, Black &amp; Grey), 1x Unfused (Blue)"</v>
          </cell>
          <cell r="C111" t="str">
            <v>ea</v>
          </cell>
          <cell r="H111" t="str">
            <v>UnReleased</v>
          </cell>
          <cell r="I111" t="str">
            <v>Make</v>
          </cell>
          <cell r="J111" t="str">
            <v>EMS</v>
          </cell>
          <cell r="K111" t="str">
            <v>2010-00040-00</v>
          </cell>
          <cell r="N111" t="str">
            <v>EMS</v>
          </cell>
          <cell r="R111">
            <v>0.05</v>
          </cell>
          <cell r="S111" t="str">
            <v>EUR</v>
          </cell>
          <cell r="T111">
            <v>0.05</v>
          </cell>
          <cell r="V111">
            <v>1</v>
          </cell>
        </row>
        <row r="112">
          <cell r="A112" t="str">
            <v>2010-00041-00</v>
          </cell>
          <cell r="B112" t="str">
            <v>LBL, Size = 50x80mm, Text="3300-70018-00; 2x Drummond G-Clamps; 1x 1A Fused (Brown), 1x Unfused (Blue)"</v>
          </cell>
          <cell r="C112" t="str">
            <v>ea</v>
          </cell>
          <cell r="H112" t="str">
            <v>UnReleased</v>
          </cell>
          <cell r="I112" t="str">
            <v>Make</v>
          </cell>
          <cell r="J112" t="str">
            <v>EMS</v>
          </cell>
          <cell r="K112" t="str">
            <v>2010-00041-00</v>
          </cell>
          <cell r="N112" t="str">
            <v>EMS</v>
          </cell>
          <cell r="R112">
            <v>0.05</v>
          </cell>
          <cell r="S112" t="str">
            <v>EUR</v>
          </cell>
          <cell r="T112">
            <v>0.05</v>
          </cell>
          <cell r="V112">
            <v>1</v>
          </cell>
        </row>
        <row r="113">
          <cell r="A113" t="str">
            <v>2010-00050-00</v>
          </cell>
          <cell r="B113" t="str">
            <v>LBL, Size=10x70mm, Text="N  U  V  W"</v>
          </cell>
          <cell r="C113" t="str">
            <v>ea</v>
          </cell>
          <cell r="H113" t="str">
            <v>Production</v>
          </cell>
          <cell r="I113" t="str">
            <v>Make</v>
          </cell>
          <cell r="J113" t="str">
            <v>EMS</v>
          </cell>
          <cell r="S113" t="str">
            <v>EUR</v>
          </cell>
          <cell r="T113">
            <v>0</v>
          </cell>
          <cell r="V113">
            <v>1</v>
          </cell>
        </row>
        <row r="114">
          <cell r="A114" t="str">
            <v>2010-10010-00</v>
          </cell>
          <cell r="B114" t="str">
            <v>LBL, Carton Label 99.10 x38.10mm, Text="5010-30000-05 - FGS, Scavenger GM-B, M19, 6F"</v>
          </cell>
          <cell r="C114" t="str">
            <v>ea</v>
          </cell>
          <cell r="H114" t="str">
            <v>Obsolete</v>
          </cell>
          <cell r="I114" t="str">
            <v>Make</v>
          </cell>
          <cell r="J114" t="str">
            <v>Q-Connect</v>
          </cell>
          <cell r="K114" t="str">
            <v>KF26054</v>
          </cell>
          <cell r="M114" t="str">
            <v>Print in-house</v>
          </cell>
          <cell r="N114" t="str">
            <v>Hunt Office</v>
          </cell>
          <cell r="O114" t="str">
            <v>WWW</v>
          </cell>
          <cell r="P114">
            <v>1400</v>
          </cell>
          <cell r="Q114">
            <v>1400</v>
          </cell>
          <cell r="R114">
            <v>1.3564285714285713E-2</v>
          </cell>
          <cell r="S114" t="str">
            <v>EUR</v>
          </cell>
          <cell r="T114">
            <v>1.3564285714285713E-2</v>
          </cell>
          <cell r="V114">
            <v>1</v>
          </cell>
        </row>
        <row r="115">
          <cell r="A115" t="str">
            <v>2010-10010-01</v>
          </cell>
          <cell r="B115" t="str">
            <v>LBL, Carton Label 99.10 x38.10mm, Text="VTPN, Description, Device ID, QR Code"</v>
          </cell>
          <cell r="C115" t="str">
            <v>ea</v>
          </cell>
          <cell r="H115" t="str">
            <v>Production</v>
          </cell>
          <cell r="I115" t="str">
            <v>Make</v>
          </cell>
          <cell r="J115" t="str">
            <v>EMS</v>
          </cell>
          <cell r="K115" t="str">
            <v>7100-10010-00</v>
          </cell>
          <cell r="M115" t="str">
            <v>Print in-house</v>
          </cell>
          <cell r="R115">
            <v>0</v>
          </cell>
          <cell r="S115" t="str">
            <v>EUR</v>
          </cell>
          <cell r="T115">
            <v>0</v>
          </cell>
          <cell r="V115">
            <v>1</v>
          </cell>
        </row>
        <row r="116">
          <cell r="A116" t="str">
            <v>2010-10020-00</v>
          </cell>
          <cell r="B116" t="str">
            <v>LBL, Carton Label 99.10 x38.10mm, Text="5021-30000-00 - FGS, Scavenger PM-C, M25, 2F"</v>
          </cell>
          <cell r="C116" t="str">
            <v>ea</v>
          </cell>
          <cell r="H116" t="str">
            <v>Obsolete</v>
          </cell>
          <cell r="I116" t="str">
            <v>Make</v>
          </cell>
          <cell r="J116" t="str">
            <v>Q-Connect</v>
          </cell>
          <cell r="K116" t="str">
            <v>KF26054</v>
          </cell>
          <cell r="M116" t="str">
            <v>Print in-house</v>
          </cell>
          <cell r="N116" t="str">
            <v>Hunt Office</v>
          </cell>
          <cell r="O116" t="str">
            <v>WWW</v>
          </cell>
          <cell r="P116">
            <v>1400</v>
          </cell>
          <cell r="Q116">
            <v>1400</v>
          </cell>
          <cell r="R116">
            <v>1.3564285714285713E-2</v>
          </cell>
          <cell r="S116" t="str">
            <v>EUR</v>
          </cell>
          <cell r="T116">
            <v>1.3564285714285713E-2</v>
          </cell>
          <cell r="V116">
            <v>1</v>
          </cell>
        </row>
        <row r="117">
          <cell r="A117" t="str">
            <v>2010-10020-01</v>
          </cell>
          <cell r="B117" t="str">
            <v>LBL, Carton Label 99.10 x38.10mm, Text="5021-30000-01 - FGS, Scavenger PM-C, M25, 2F"</v>
          </cell>
          <cell r="C117" t="str">
            <v>ea</v>
          </cell>
          <cell r="H117" t="str">
            <v>Production</v>
          </cell>
          <cell r="I117" t="str">
            <v>Make</v>
          </cell>
          <cell r="J117" t="str">
            <v>Q-Connect</v>
          </cell>
          <cell r="K117" t="str">
            <v>KF26054</v>
          </cell>
          <cell r="M117" t="str">
            <v>Print in-house</v>
          </cell>
          <cell r="N117" t="str">
            <v>Hunt Office</v>
          </cell>
          <cell r="O117" t="str">
            <v>WWW</v>
          </cell>
          <cell r="P117">
            <v>1400</v>
          </cell>
          <cell r="Q117">
            <v>1400</v>
          </cell>
          <cell r="R117">
            <v>1.3564285714285713E-2</v>
          </cell>
          <cell r="S117" t="str">
            <v>EUR</v>
          </cell>
          <cell r="T117">
            <v>1.3564285714285713E-2</v>
          </cell>
          <cell r="V117">
            <v>1</v>
          </cell>
        </row>
        <row r="118">
          <cell r="A118" t="str">
            <v>2010-10030-00</v>
          </cell>
          <cell r="B118" t="str">
            <v>LBL, Carton Label 99.10 x38.10mm, Text="5020-60000-00 - FGS, Scavenger PM-A, M25, 1F"</v>
          </cell>
          <cell r="C118" t="str">
            <v>ea</v>
          </cell>
          <cell r="H118" t="str">
            <v>Obsolete</v>
          </cell>
          <cell r="I118" t="str">
            <v>Make</v>
          </cell>
          <cell r="J118" t="str">
            <v>Q-Connect</v>
          </cell>
          <cell r="K118" t="str">
            <v>KF26054</v>
          </cell>
          <cell r="M118" t="str">
            <v>Print in-house</v>
          </cell>
          <cell r="N118" t="str">
            <v>Hunt Office</v>
          </cell>
          <cell r="O118" t="str">
            <v>WWW</v>
          </cell>
          <cell r="P118">
            <v>1400</v>
          </cell>
          <cell r="Q118">
            <v>1400</v>
          </cell>
          <cell r="R118">
            <v>1.3564285714285713E-2</v>
          </cell>
          <cell r="S118" t="str">
            <v>EUR</v>
          </cell>
          <cell r="T118">
            <v>1.3564285714285713E-2</v>
          </cell>
          <cell r="V118">
            <v>1</v>
          </cell>
        </row>
        <row r="119">
          <cell r="A119" t="str">
            <v>2010-10030-01</v>
          </cell>
          <cell r="B119" t="str">
            <v>LBL, Carton Label 99.10 x38.10mm, Text="5020-60000-01 - FGS, Scavenger PM-A, M25, 1F"</v>
          </cell>
          <cell r="C119" t="str">
            <v>ea</v>
          </cell>
          <cell r="H119" t="str">
            <v>Production</v>
          </cell>
          <cell r="I119" t="str">
            <v>Make</v>
          </cell>
          <cell r="J119" t="str">
            <v>Q-Connect</v>
          </cell>
          <cell r="K119" t="str">
            <v>KF26054</v>
          </cell>
          <cell r="M119" t="str">
            <v>Print in-house</v>
          </cell>
          <cell r="N119" t="str">
            <v>Hunt Office</v>
          </cell>
          <cell r="O119" t="str">
            <v>WWW</v>
          </cell>
          <cell r="P119">
            <v>1400</v>
          </cell>
          <cell r="Q119">
            <v>1400</v>
          </cell>
          <cell r="R119">
            <v>1.3564285714285713E-2</v>
          </cell>
          <cell r="S119" t="str">
            <v>EUR</v>
          </cell>
          <cell r="T119">
            <v>1.3564285714285713E-2</v>
          </cell>
          <cell r="V119">
            <v>1</v>
          </cell>
        </row>
        <row r="120">
          <cell r="A120" t="str">
            <v>2010-20010-00</v>
          </cell>
          <cell r="B120" t="str">
            <v>LBL, ESB Kit Contents Label 280 x 120mm</v>
          </cell>
          <cell r="C120" t="str">
            <v>ea</v>
          </cell>
          <cell r="H120" t="str">
            <v>UnReleased</v>
          </cell>
          <cell r="I120" t="str">
            <v>Buy</v>
          </cell>
          <cell r="J120" t="str">
            <v>VTElectron</v>
          </cell>
          <cell r="K120" t="str">
            <v>2010-20010-00</v>
          </cell>
          <cell r="N120" t="str">
            <v>Estimate</v>
          </cell>
          <cell r="P120">
            <v>1000</v>
          </cell>
          <cell r="Q120">
            <v>1000</v>
          </cell>
          <cell r="R120">
            <v>0.25</v>
          </cell>
          <cell r="S120" t="str">
            <v>EUR</v>
          </cell>
          <cell r="T120">
            <v>0.25</v>
          </cell>
          <cell r="V120">
            <v>2</v>
          </cell>
        </row>
        <row r="121">
          <cell r="A121" t="str">
            <v>2030-70019-00</v>
          </cell>
          <cell r="B121" t="str">
            <v>LBL, Scavenger Acrylic label 100.90 x 105.40mm, VT Electron</v>
          </cell>
          <cell r="C121" t="str">
            <v>ea</v>
          </cell>
          <cell r="H121" t="str">
            <v>Obsolete</v>
          </cell>
          <cell r="I121" t="str">
            <v>Buy</v>
          </cell>
          <cell r="J121" t="str">
            <v>LTHD</v>
          </cell>
          <cell r="K121" t="str">
            <v>DCZ-PCDA-X105410 09-PC025-001</v>
          </cell>
          <cell r="N121" t="str">
            <v>LTHD</v>
          </cell>
          <cell r="O121" t="str">
            <v>OC16126</v>
          </cell>
          <cell r="P121">
            <v>50</v>
          </cell>
          <cell r="Q121">
            <v>50</v>
          </cell>
          <cell r="R121">
            <v>7</v>
          </cell>
          <cell r="S121" t="str">
            <v>EUR</v>
          </cell>
          <cell r="T121">
            <v>7</v>
          </cell>
          <cell r="U121" t="str">
            <v>DAP Bucharest</v>
          </cell>
          <cell r="V121">
            <v>2</v>
          </cell>
        </row>
        <row r="122">
          <cell r="A122" t="str">
            <v>2030-70019-00</v>
          </cell>
          <cell r="B122" t="str">
            <v>LBL, Scavenger Acrylic label 100.90 x 105.40mm, VT Electron</v>
          </cell>
          <cell r="C122" t="str">
            <v>ea</v>
          </cell>
          <cell r="H122" t="str">
            <v>Obsolete</v>
          </cell>
          <cell r="I122" t="str">
            <v>Buy</v>
          </cell>
          <cell r="J122" t="str">
            <v>LTHD</v>
          </cell>
          <cell r="K122" t="str">
            <v>DCZ-PCDA-X105410 09-PC025-001</v>
          </cell>
          <cell r="N122" t="str">
            <v>LTHD</v>
          </cell>
          <cell r="O122" t="str">
            <v>OC16126</v>
          </cell>
          <cell r="P122">
            <v>500</v>
          </cell>
          <cell r="Q122">
            <v>500</v>
          </cell>
          <cell r="R122">
            <v>3.5</v>
          </cell>
          <cell r="S122" t="str">
            <v>EUR</v>
          </cell>
          <cell r="T122">
            <v>3.5</v>
          </cell>
          <cell r="U122" t="str">
            <v>DAP Bucharest</v>
          </cell>
          <cell r="V122">
            <v>2</v>
          </cell>
        </row>
        <row r="123">
          <cell r="A123" t="str">
            <v>2030-70019-00</v>
          </cell>
          <cell r="B123" t="str">
            <v>LBL, Scavenger Acrylic label 100.90 x 105.40mm, VT Electron</v>
          </cell>
          <cell r="C123" t="str">
            <v>ea</v>
          </cell>
          <cell r="H123" t="str">
            <v>Obsolete</v>
          </cell>
          <cell r="I123" t="str">
            <v>Buy</v>
          </cell>
          <cell r="J123" t="str">
            <v>LTHD</v>
          </cell>
          <cell r="K123" t="str">
            <v>DCZ-PCDA-X105410 09-PC025-001</v>
          </cell>
          <cell r="N123" t="str">
            <v>LTHD</v>
          </cell>
          <cell r="O123" t="str">
            <v>OC16126</v>
          </cell>
          <cell r="P123">
            <v>1000</v>
          </cell>
          <cell r="Q123">
            <v>1000</v>
          </cell>
          <cell r="R123">
            <v>2.52</v>
          </cell>
          <cell r="S123" t="str">
            <v>EUR</v>
          </cell>
          <cell r="T123">
            <v>2.52</v>
          </cell>
          <cell r="U123" t="str">
            <v>DAP Bucharest</v>
          </cell>
          <cell r="V123">
            <v>2</v>
          </cell>
        </row>
        <row r="124">
          <cell r="A124" t="str">
            <v>2030-70019-01</v>
          </cell>
          <cell r="B124" t="str">
            <v>LBL, Scavenger Acrylic label 100.90 x 105.40mm, VT Electron</v>
          </cell>
          <cell r="C124" t="str">
            <v>ea</v>
          </cell>
          <cell r="H124" t="str">
            <v>Production</v>
          </cell>
          <cell r="I124" t="str">
            <v>Free Issue</v>
          </cell>
          <cell r="J124" t="str">
            <v>LTHD</v>
          </cell>
          <cell r="K124" t="str">
            <v>DCZ-PCDA-X105410 09-PC025-002</v>
          </cell>
          <cell r="N124" t="str">
            <v>LTHD</v>
          </cell>
          <cell r="O124" t="str">
            <v>OC16170</v>
          </cell>
          <cell r="P124">
            <v>50</v>
          </cell>
          <cell r="Q124">
            <v>50</v>
          </cell>
          <cell r="R124">
            <v>7</v>
          </cell>
          <cell r="S124" t="str">
            <v>EUR</v>
          </cell>
          <cell r="T124">
            <v>7</v>
          </cell>
          <cell r="U124" t="str">
            <v>DAP Bucharest</v>
          </cell>
          <cell r="V124">
            <v>2</v>
          </cell>
        </row>
        <row r="125">
          <cell r="A125" t="str">
            <v>2030-70019-01</v>
          </cell>
          <cell r="B125" t="str">
            <v>LBL, Scavenger Acrylic label 100.90 x 105.40mm, VT Electron</v>
          </cell>
          <cell r="C125" t="str">
            <v>ea</v>
          </cell>
          <cell r="H125" t="str">
            <v>Production</v>
          </cell>
          <cell r="I125" t="str">
            <v>Free Issue</v>
          </cell>
          <cell r="J125" t="str">
            <v>LTHD</v>
          </cell>
          <cell r="K125" t="str">
            <v>DCZ-PCDA-X105410 09-PC025-002</v>
          </cell>
          <cell r="N125" t="str">
            <v>LTHD</v>
          </cell>
          <cell r="O125" t="str">
            <v>OC16170</v>
          </cell>
          <cell r="P125">
            <v>500</v>
          </cell>
          <cell r="Q125">
            <v>500</v>
          </cell>
          <cell r="R125">
            <v>3.5</v>
          </cell>
          <cell r="S125" t="str">
            <v>EUR</v>
          </cell>
          <cell r="T125">
            <v>3.5</v>
          </cell>
          <cell r="U125" t="str">
            <v>DAP Bucharest</v>
          </cell>
          <cell r="V125">
            <v>2</v>
          </cell>
        </row>
        <row r="126">
          <cell r="A126" t="str">
            <v>2030-70019-01</v>
          </cell>
          <cell r="B126" t="str">
            <v>LBL, Scavenger Acrylic label 100.90 x 105.40mm, VT Electron</v>
          </cell>
          <cell r="C126" t="str">
            <v>ea</v>
          </cell>
          <cell r="H126" t="str">
            <v>Production</v>
          </cell>
          <cell r="I126" t="str">
            <v>Free Issue</v>
          </cell>
          <cell r="J126" t="str">
            <v>LTHD</v>
          </cell>
          <cell r="K126" t="str">
            <v>DCZ-PCDA-X105410 09-PC025-002</v>
          </cell>
          <cell r="N126" t="str">
            <v>LTHD</v>
          </cell>
          <cell r="O126" t="str">
            <v>OC16170</v>
          </cell>
          <cell r="P126">
            <v>1000</v>
          </cell>
          <cell r="Q126">
            <v>1000</v>
          </cell>
          <cell r="R126">
            <v>2.52</v>
          </cell>
          <cell r="S126" t="str">
            <v>EUR</v>
          </cell>
          <cell r="T126">
            <v>2.52</v>
          </cell>
          <cell r="U126" t="str">
            <v>DAP Bucharest</v>
          </cell>
          <cell r="V126">
            <v>2</v>
          </cell>
        </row>
        <row r="127">
          <cell r="A127" t="str">
            <v>2030-70020-00</v>
          </cell>
          <cell r="B127" t="str">
            <v>LBL, Scavenger Acrylic label 100.90 x 105.40mm, H2Scan</v>
          </cell>
          <cell r="C127" t="str">
            <v>ea</v>
          </cell>
          <cell r="H127" t="str">
            <v>Production</v>
          </cell>
          <cell r="I127" t="str">
            <v>Buy</v>
          </cell>
          <cell r="J127" t="str">
            <v>LTHD</v>
          </cell>
          <cell r="K127" t="str">
            <v>DCZ-PCDA-X105410 09-PC025-003</v>
          </cell>
          <cell r="N127" t="str">
            <v>LTHD</v>
          </cell>
          <cell r="O127" t="str">
            <v>OC16767</v>
          </cell>
          <cell r="P127">
            <v>25</v>
          </cell>
          <cell r="Q127">
            <v>25</v>
          </cell>
          <cell r="R127">
            <v>7</v>
          </cell>
          <cell r="S127" t="str">
            <v>EUR</v>
          </cell>
          <cell r="T127">
            <v>7</v>
          </cell>
          <cell r="U127" t="str">
            <v>DAP Bucharest</v>
          </cell>
          <cell r="V127">
            <v>2</v>
          </cell>
        </row>
        <row r="128">
          <cell r="A128" t="str">
            <v>2030-70020-00</v>
          </cell>
          <cell r="B128" t="str">
            <v>LBL, Scavenger Acrylic label 100.90 x 105.40mm, H2Scan</v>
          </cell>
          <cell r="C128" t="str">
            <v>ea</v>
          </cell>
          <cell r="H128" t="str">
            <v>Production</v>
          </cell>
          <cell r="I128" t="str">
            <v>Buy</v>
          </cell>
          <cell r="J128" t="str">
            <v>LTHD</v>
          </cell>
          <cell r="K128" t="str">
            <v>DCZ-PCDA-X105410 09-PC025-003</v>
          </cell>
          <cell r="N128" t="str">
            <v>LTHD</v>
          </cell>
          <cell r="O128" t="str">
            <v>OC16767</v>
          </cell>
          <cell r="P128">
            <v>500</v>
          </cell>
          <cell r="Q128">
            <v>500</v>
          </cell>
          <cell r="R128">
            <v>3.5</v>
          </cell>
          <cell r="S128" t="str">
            <v>EUR</v>
          </cell>
          <cell r="T128">
            <v>3.5</v>
          </cell>
          <cell r="U128" t="str">
            <v>DAP Bucharest</v>
          </cell>
          <cell r="V128">
            <v>2</v>
          </cell>
        </row>
        <row r="129">
          <cell r="A129" t="str">
            <v>2030-70020-00</v>
          </cell>
          <cell r="B129" t="str">
            <v>LBL, Scavenger Acrylic label 100.90 x 105.40mm, H2Scan</v>
          </cell>
          <cell r="C129" t="str">
            <v>ea</v>
          </cell>
          <cell r="H129" t="str">
            <v>Production</v>
          </cell>
          <cell r="I129" t="str">
            <v>Buy</v>
          </cell>
          <cell r="J129" t="str">
            <v>LTHD</v>
          </cell>
          <cell r="K129" t="str">
            <v>DCZ-PCDA-X105410 09-PC025-003</v>
          </cell>
          <cell r="N129" t="str">
            <v>LTHD</v>
          </cell>
          <cell r="O129" t="str">
            <v>OC16767</v>
          </cell>
          <cell r="P129">
            <v>1000</v>
          </cell>
          <cell r="Q129">
            <v>1000</v>
          </cell>
          <cell r="R129">
            <v>2.52</v>
          </cell>
          <cell r="S129" t="str">
            <v>EUR</v>
          </cell>
          <cell r="T129">
            <v>2.52</v>
          </cell>
          <cell r="U129" t="str">
            <v>DAP Bucharest</v>
          </cell>
          <cell r="V129">
            <v>2</v>
          </cell>
        </row>
        <row r="130">
          <cell r="A130" t="str">
            <v>2040-70026-00</v>
          </cell>
          <cell r="B130" t="str">
            <v>LBL, Alu 30x30m, Die-Cut, Device ID &amp; QR code</v>
          </cell>
          <cell r="C130" t="str">
            <v>ea</v>
          </cell>
          <cell r="G130" t="str">
            <v>30 x 30mm</v>
          </cell>
          <cell r="H130" t="str">
            <v>Production</v>
          </cell>
          <cell r="I130" t="str">
            <v>Buy</v>
          </cell>
          <cell r="J130" t="str">
            <v>LTHD</v>
          </cell>
          <cell r="K130" t="str">
            <v>DMP-MPZ-ALDA-S03000300-AL05-001</v>
          </cell>
          <cell r="N130" t="str">
            <v>LTHD</v>
          </cell>
          <cell r="O130" t="str">
            <v>OC16192</v>
          </cell>
          <cell r="P130">
            <v>50</v>
          </cell>
          <cell r="Q130">
            <v>50</v>
          </cell>
          <cell r="R130">
            <v>5.5</v>
          </cell>
          <cell r="S130" t="str">
            <v>EUR</v>
          </cell>
          <cell r="T130">
            <v>5.5</v>
          </cell>
          <cell r="U130" t="str">
            <v>DAP Bucharest</v>
          </cell>
          <cell r="V130">
            <v>2</v>
          </cell>
        </row>
        <row r="131">
          <cell r="A131" t="str">
            <v>2040-70026-00</v>
          </cell>
          <cell r="B131" t="str">
            <v>LBL, Alu 30x30m, Die-Cut, Device ID &amp; QR code</v>
          </cell>
          <cell r="C131" t="str">
            <v>ea</v>
          </cell>
          <cell r="G131" t="str">
            <v>30 x 30mm</v>
          </cell>
          <cell r="H131" t="str">
            <v>Production</v>
          </cell>
          <cell r="I131" t="str">
            <v>Buy</v>
          </cell>
          <cell r="J131" t="str">
            <v>LTHD</v>
          </cell>
          <cell r="K131" t="str">
            <v>DMP-MPZ-ALDA-S03000300-AL05-001</v>
          </cell>
          <cell r="N131" t="str">
            <v>LTHD</v>
          </cell>
          <cell r="O131" t="str">
            <v>OC16192</v>
          </cell>
          <cell r="P131">
            <v>500</v>
          </cell>
          <cell r="Q131">
            <v>500</v>
          </cell>
          <cell r="R131">
            <v>2.2999999999999998</v>
          </cell>
          <cell r="S131" t="str">
            <v>EUR</v>
          </cell>
          <cell r="T131">
            <v>2.2999999999999998</v>
          </cell>
          <cell r="U131" t="str">
            <v>DAP Bucharest</v>
          </cell>
          <cell r="V131">
            <v>2</v>
          </cell>
        </row>
        <row r="132">
          <cell r="A132" t="str">
            <v>2040-70026-00</v>
          </cell>
          <cell r="B132" t="str">
            <v>LBL, Alu 30x30m, Die-Cut, Device ID &amp; QR code</v>
          </cell>
          <cell r="C132" t="str">
            <v>ea</v>
          </cell>
          <cell r="G132" t="str">
            <v>30 x 30mm</v>
          </cell>
          <cell r="H132" t="str">
            <v>Production</v>
          </cell>
          <cell r="I132" t="str">
            <v>Buy</v>
          </cell>
          <cell r="J132" t="str">
            <v>LTHD</v>
          </cell>
          <cell r="K132" t="str">
            <v>DMP-MPZ-ALDA-S03000300-AL05-001</v>
          </cell>
          <cell r="N132" t="str">
            <v>LTHD</v>
          </cell>
          <cell r="O132" t="str">
            <v>OC16192</v>
          </cell>
          <cell r="P132">
            <v>1000</v>
          </cell>
          <cell r="Q132">
            <v>1000</v>
          </cell>
          <cell r="R132">
            <v>1.6</v>
          </cell>
          <cell r="S132" t="str">
            <v>EUR</v>
          </cell>
          <cell r="T132">
            <v>1.6</v>
          </cell>
          <cell r="U132" t="str">
            <v>DAP Bucharest</v>
          </cell>
          <cell r="V132">
            <v>2</v>
          </cell>
        </row>
        <row r="133">
          <cell r="A133" t="str">
            <v>2040-70027-00</v>
          </cell>
          <cell r="B133" t="str">
            <v>LBL, Alu 30x30m, Die-Cut, Device ID &amp; QR code, H2Scan</v>
          </cell>
          <cell r="C133" t="str">
            <v>ea</v>
          </cell>
          <cell r="G133" t="str">
            <v>30 x 30mm</v>
          </cell>
          <cell r="H133" t="str">
            <v>Production</v>
          </cell>
          <cell r="I133" t="str">
            <v>Buy</v>
          </cell>
          <cell r="J133" t="str">
            <v>LTHD</v>
          </cell>
          <cell r="N133" t="str">
            <v>LTHD</v>
          </cell>
          <cell r="P133">
            <v>25</v>
          </cell>
          <cell r="Q133">
            <v>25</v>
          </cell>
          <cell r="R133">
            <v>7</v>
          </cell>
          <cell r="S133" t="str">
            <v>EUR</v>
          </cell>
          <cell r="T133">
            <v>7</v>
          </cell>
          <cell r="U133" t="str">
            <v>DAP Bucharest</v>
          </cell>
          <cell r="V133">
            <v>2</v>
          </cell>
        </row>
        <row r="134">
          <cell r="A134" t="str">
            <v>2200-00010-00</v>
          </cell>
          <cell r="B134" t="str">
            <v>MED, 64GB MicroSD Card, class 10</v>
          </cell>
          <cell r="C134" t="str">
            <v>ea</v>
          </cell>
          <cell r="D134" t="str">
            <v>64GB</v>
          </cell>
          <cell r="E134" t="str">
            <v>Class 10</v>
          </cell>
          <cell r="G134" t="str">
            <v>uSD</v>
          </cell>
          <cell r="H134" t="str">
            <v>Production</v>
          </cell>
          <cell r="I134" t="str">
            <v>Free Issue</v>
          </cell>
          <cell r="J134" t="str">
            <v>Hama</v>
          </cell>
          <cell r="K134" t="str">
            <v>00124152</v>
          </cell>
          <cell r="M134" t="str">
            <v>[30/11/23] RFQ to Hama in Bucharest
[30/11/23] RFQ to Futura for alternative; 500pcs @ €4.40 EX Dublin 4-wks
[07/12/23] Samples (10x) requested, ETA 20/12</v>
          </cell>
          <cell r="N134" t="str">
            <v>Digikey</v>
          </cell>
          <cell r="P134">
            <v>1</v>
          </cell>
          <cell r="R134">
            <v>7.6544100000000004</v>
          </cell>
          <cell r="S134" t="str">
            <v>EUR</v>
          </cell>
          <cell r="T134">
            <v>7.6544100000000004</v>
          </cell>
          <cell r="U134" t="str">
            <v>DDP</v>
          </cell>
          <cell r="V134">
            <v>8</v>
          </cell>
        </row>
        <row r="135">
          <cell r="A135" t="str">
            <v>2202-00010-00</v>
          </cell>
          <cell r="B135" t="str">
            <v>SIM, MicroSIM Card, Aeris LTE</v>
          </cell>
          <cell r="C135" t="str">
            <v>ea</v>
          </cell>
          <cell r="G135" t="str">
            <v>uSIM</v>
          </cell>
          <cell r="H135" t="str">
            <v>Production</v>
          </cell>
          <cell r="I135" t="str">
            <v>Free Issue</v>
          </cell>
          <cell r="J135" t="str">
            <v>TBA</v>
          </cell>
          <cell r="K135" t="str">
            <v>TBA</v>
          </cell>
          <cell r="N135" t="str">
            <v>ESTIMATE</v>
          </cell>
          <cell r="R135">
            <v>1</v>
          </cell>
          <cell r="S135" t="str">
            <v>EUR</v>
          </cell>
          <cell r="T135">
            <v>1</v>
          </cell>
          <cell r="U135" t="str">
            <v>DDP</v>
          </cell>
          <cell r="V135">
            <v>4</v>
          </cell>
        </row>
        <row r="136">
          <cell r="A136" t="str">
            <v>2202-00020-00</v>
          </cell>
          <cell r="B136" t="str">
            <v>SIM, MicroSIM Card, USA Global</v>
          </cell>
          <cell r="C136" t="str">
            <v>ea</v>
          </cell>
          <cell r="H136" t="str">
            <v>UnReleased</v>
          </cell>
          <cell r="I136" t="str">
            <v>Buy</v>
          </cell>
          <cell r="S136" t="str">
            <v>EUR</v>
          </cell>
          <cell r="T136">
            <v>0</v>
          </cell>
        </row>
        <row r="137">
          <cell r="A137" t="str">
            <v>2300-10001-00</v>
          </cell>
          <cell r="B137" t="str">
            <v>CTN, Carton Corrugated 0201 Style, Single Wall, 260 x 160 x 70mm, Brown</v>
          </cell>
          <cell r="C137" t="str">
            <v>ea</v>
          </cell>
          <cell r="H137" t="str">
            <v>Production</v>
          </cell>
          <cell r="I137" t="str">
            <v>Buy</v>
          </cell>
          <cell r="J137" t="str">
            <v>Paff SRL</v>
          </cell>
          <cell r="K137" t="str">
            <v>CB5400-3N</v>
          </cell>
          <cell r="N137" t="str">
            <v>Paff SRL</v>
          </cell>
          <cell r="P137">
            <v>1000</v>
          </cell>
          <cell r="Q137">
            <v>1000</v>
          </cell>
          <cell r="R137">
            <v>1.06</v>
          </cell>
          <cell r="S137" t="str">
            <v>LEU</v>
          </cell>
          <cell r="T137">
            <v>0.21326680482063459</v>
          </cell>
          <cell r="U137" t="str">
            <v>EXW</v>
          </cell>
          <cell r="V137" t="str">
            <v>TBA</v>
          </cell>
        </row>
        <row r="138">
          <cell r="A138" t="str">
            <v>2300-10010-00</v>
          </cell>
          <cell r="B138" t="str">
            <v>CTN, Carton Corrugated 0427 Style, Single Wall ???, 550 x 200 x 230mm, White, c/w 2 Colour print</v>
          </cell>
          <cell r="C138" t="str">
            <v>ea</v>
          </cell>
          <cell r="H138" t="str">
            <v>UnReleased</v>
          </cell>
          <cell r="I138" t="str">
            <v>Buy</v>
          </cell>
          <cell r="J138" t="str">
            <v>Smurfit Kappa</v>
          </cell>
          <cell r="K138" t="str">
            <v>349016-1</v>
          </cell>
          <cell r="N138" t="str">
            <v>Smurfit Kappa</v>
          </cell>
          <cell r="O138" t="str">
            <v>349016-1</v>
          </cell>
          <cell r="P138">
            <v>420</v>
          </cell>
          <cell r="Q138">
            <v>420</v>
          </cell>
          <cell r="R138">
            <v>2.4500000000000002</v>
          </cell>
          <cell r="S138" t="str">
            <v>EUR</v>
          </cell>
          <cell r="T138">
            <v>2.4500000000000002</v>
          </cell>
          <cell r="U138" t="str">
            <v>DDP</v>
          </cell>
          <cell r="V138">
            <v>4</v>
          </cell>
        </row>
        <row r="139">
          <cell r="A139" t="str">
            <v>2300-10010-00</v>
          </cell>
          <cell r="B139" t="str">
            <v>CTN, Carton Corrugated 0427 Style, Single Wall ???, 550 x 200 x 230mm, White, c/w 2 Colour print</v>
          </cell>
          <cell r="C139" t="str">
            <v>ea</v>
          </cell>
          <cell r="H139" t="str">
            <v>UnReleased</v>
          </cell>
          <cell r="I139" t="str">
            <v>Buy</v>
          </cell>
          <cell r="J139" t="str">
            <v>Smurfit Kappa</v>
          </cell>
          <cell r="K139" t="str">
            <v>349016-1</v>
          </cell>
          <cell r="N139" t="str">
            <v>Smurfit Kappa</v>
          </cell>
          <cell r="O139" t="str">
            <v>349016-1</v>
          </cell>
          <cell r="P139">
            <v>550</v>
          </cell>
          <cell r="Q139">
            <v>550</v>
          </cell>
          <cell r="R139">
            <v>2.35</v>
          </cell>
          <cell r="S139" t="str">
            <v>EUR</v>
          </cell>
          <cell r="T139">
            <v>2.35</v>
          </cell>
          <cell r="U139" t="str">
            <v>DDP</v>
          </cell>
          <cell r="V139">
            <v>4</v>
          </cell>
        </row>
        <row r="140">
          <cell r="A140" t="str">
            <v>2300-10010-00</v>
          </cell>
          <cell r="B140" t="str">
            <v>CTN, Carton Corrugated 0427 Style, Single Wall ???, 550 x 200 x 230mm, White, c/w 2 Colour print</v>
          </cell>
          <cell r="C140" t="str">
            <v>ea</v>
          </cell>
          <cell r="H140" t="str">
            <v>UnReleased</v>
          </cell>
          <cell r="I140" t="str">
            <v>Buy</v>
          </cell>
          <cell r="J140" t="str">
            <v>Smurfit Kappa</v>
          </cell>
          <cell r="K140" t="str">
            <v>349016-1</v>
          </cell>
          <cell r="N140" t="str">
            <v>Smurfit Kappa</v>
          </cell>
          <cell r="O140" t="str">
            <v>349016-1</v>
          </cell>
          <cell r="P140">
            <v>1000</v>
          </cell>
          <cell r="Q140">
            <v>1000</v>
          </cell>
          <cell r="R140">
            <v>2.3149999999999999</v>
          </cell>
          <cell r="S140" t="str">
            <v>EUR</v>
          </cell>
          <cell r="T140">
            <v>2.3149999999999999</v>
          </cell>
          <cell r="U140" t="str">
            <v>DDP</v>
          </cell>
          <cell r="V140">
            <v>4</v>
          </cell>
        </row>
        <row r="141">
          <cell r="A141" t="str">
            <v>2300-10020-00</v>
          </cell>
          <cell r="B141" t="str">
            <v>CTN, Carton Corrugated 0427 Style, Single Wall, Ext Dim 580 x 190 x 200mm, White, c/w 2 Colour print</v>
          </cell>
          <cell r="C141" t="str">
            <v>ea</v>
          </cell>
          <cell r="H141" t="str">
            <v>Obsolete</v>
          </cell>
          <cell r="I141" t="str">
            <v>Buy</v>
          </cell>
          <cell r="J141" t="str">
            <v>Smurfit Kappa</v>
          </cell>
          <cell r="K141" t="str">
            <v>TBA</v>
          </cell>
          <cell r="S141" t="str">
            <v>EUR</v>
          </cell>
          <cell r="T141">
            <v>0</v>
          </cell>
        </row>
        <row r="142">
          <cell r="A142" t="str">
            <v>2300-10020-01</v>
          </cell>
          <cell r="B142" t="str">
            <v>CTN, Carton Corrugated 0427 Style, Single Wall, Ext=580x190x201mm, Int=543x180x196mm, White, c/w 2 Colour print</v>
          </cell>
          <cell r="C142" t="str">
            <v>ea</v>
          </cell>
          <cell r="H142" t="str">
            <v>Production</v>
          </cell>
          <cell r="I142" t="str">
            <v>Buy</v>
          </cell>
          <cell r="J142" t="str">
            <v>Smurfit Kappa</v>
          </cell>
          <cell r="K142" t="str">
            <v>353379-01</v>
          </cell>
          <cell r="N142" t="str">
            <v>Smurfit Kappa</v>
          </cell>
          <cell r="O142" t="str">
            <v>353383</v>
          </cell>
          <cell r="P142">
            <v>650</v>
          </cell>
          <cell r="R142">
            <v>1.915</v>
          </cell>
          <cell r="S142" t="str">
            <v>EUR</v>
          </cell>
          <cell r="T142">
            <v>1.915</v>
          </cell>
          <cell r="U142" t="str">
            <v>DDP</v>
          </cell>
          <cell r="V142" t="str">
            <v>TBA</v>
          </cell>
        </row>
        <row r="143">
          <cell r="A143" t="str">
            <v>2300-10020-01</v>
          </cell>
          <cell r="B143" t="str">
            <v>CTN, Carton Corrugated 0427 Style, Single Wall, Ext=580x190x201mm, Int=543x180x196mm, White, c/w 2 Colour print</v>
          </cell>
          <cell r="C143" t="str">
            <v>ea</v>
          </cell>
          <cell r="H143" t="str">
            <v>Production</v>
          </cell>
          <cell r="I143" t="str">
            <v>Buy</v>
          </cell>
          <cell r="J143" t="str">
            <v>Smurfit Kappa</v>
          </cell>
          <cell r="K143" t="str">
            <v>353379-01</v>
          </cell>
          <cell r="N143" t="str">
            <v>Smurfit Kappa</v>
          </cell>
          <cell r="O143" t="str">
            <v>353383</v>
          </cell>
          <cell r="P143">
            <v>1200</v>
          </cell>
          <cell r="R143">
            <v>1.865</v>
          </cell>
          <cell r="S143" t="str">
            <v>EUR</v>
          </cell>
          <cell r="T143">
            <v>1.865</v>
          </cell>
          <cell r="U143" t="str">
            <v>DDP</v>
          </cell>
          <cell r="V143" t="str">
            <v>TBA</v>
          </cell>
        </row>
        <row r="144">
          <cell r="A144" t="str">
            <v>2300-10020-01</v>
          </cell>
          <cell r="B144" t="str">
            <v>CTN, Carton Corrugated 0427 Style, Single Wall, Ext=580x190x201mm, Int=543x180x196mm, White, c/w 2 Colour print</v>
          </cell>
          <cell r="C144" t="str">
            <v>ea</v>
          </cell>
          <cell r="H144" t="str">
            <v>Production</v>
          </cell>
          <cell r="I144" t="str">
            <v>Buy</v>
          </cell>
          <cell r="J144" t="str">
            <v>Smurfit Kappa</v>
          </cell>
          <cell r="K144" t="str">
            <v>353379-01</v>
          </cell>
          <cell r="N144" t="str">
            <v>Smurfit Kappa</v>
          </cell>
          <cell r="O144" t="str">
            <v>353383</v>
          </cell>
          <cell r="P144">
            <v>2400</v>
          </cell>
          <cell r="R144">
            <v>1.845</v>
          </cell>
          <cell r="S144" t="str">
            <v>EUR</v>
          </cell>
          <cell r="T144">
            <v>1.845</v>
          </cell>
          <cell r="U144" t="str">
            <v>DDP</v>
          </cell>
          <cell r="V144" t="str">
            <v>TBA</v>
          </cell>
        </row>
        <row r="145">
          <cell r="A145" t="str">
            <v>2300-10030-00</v>
          </cell>
          <cell r="B145" t="str">
            <v>CTN, Carton Corrugated 0427 Style, Single Wall, Ext Dim 390 x 190 x XXXXmm, White, c/w 2 Colour print</v>
          </cell>
          <cell r="C145" t="str">
            <v>ea</v>
          </cell>
          <cell r="H145" t="str">
            <v>Obsolete</v>
          </cell>
          <cell r="I145" t="str">
            <v>Buy</v>
          </cell>
          <cell r="J145" t="str">
            <v>Smurfit Kappa</v>
          </cell>
          <cell r="K145" t="str">
            <v>TBA</v>
          </cell>
          <cell r="S145" t="str">
            <v>EUR</v>
          </cell>
          <cell r="T145">
            <v>0</v>
          </cell>
        </row>
        <row r="146">
          <cell r="A146" t="str">
            <v>2300-10030-01</v>
          </cell>
          <cell r="B146" t="str">
            <v>CTN, Carton Corrugated 0427 Style, Single Wall, Ext=390x190x201mm, Int=353x180x196mm, White, c/w 2 Colour print</v>
          </cell>
          <cell r="C146" t="str">
            <v>ea</v>
          </cell>
          <cell r="H146" t="str">
            <v>Production</v>
          </cell>
          <cell r="I146" t="str">
            <v>Buy</v>
          </cell>
          <cell r="J146" t="str">
            <v>Smurfit Kappa</v>
          </cell>
          <cell r="K146" t="str">
            <v>353383-01</v>
          </cell>
          <cell r="N146" t="str">
            <v>Smurfit Kappa</v>
          </cell>
          <cell r="O146" t="str">
            <v>353383</v>
          </cell>
          <cell r="P146">
            <v>650</v>
          </cell>
          <cell r="R146">
            <v>1.75</v>
          </cell>
          <cell r="S146" t="str">
            <v>EUR</v>
          </cell>
          <cell r="T146">
            <v>1.75</v>
          </cell>
          <cell r="U146" t="str">
            <v>DDP</v>
          </cell>
          <cell r="V146" t="str">
            <v>TBA</v>
          </cell>
        </row>
        <row r="147">
          <cell r="A147" t="str">
            <v>2300-10030-01</v>
          </cell>
          <cell r="B147" t="str">
            <v>CTN, Carton Corrugated 0427 Style, Single Wall, Ext=390x190x201mm, Int=353x180x196mm, White, c/w 2 Colour print</v>
          </cell>
          <cell r="C147" t="str">
            <v>ea</v>
          </cell>
          <cell r="H147" t="str">
            <v>Production</v>
          </cell>
          <cell r="I147" t="str">
            <v>Buy</v>
          </cell>
          <cell r="J147" t="str">
            <v>Smurfit Kappa</v>
          </cell>
          <cell r="K147" t="str">
            <v>353383-01</v>
          </cell>
          <cell r="N147" t="str">
            <v>Smurfit Kappa</v>
          </cell>
          <cell r="O147" t="str">
            <v>353383</v>
          </cell>
          <cell r="P147">
            <v>1200</v>
          </cell>
          <cell r="R147">
            <v>1.635</v>
          </cell>
          <cell r="S147" t="str">
            <v>EUR</v>
          </cell>
          <cell r="T147">
            <v>1.635</v>
          </cell>
          <cell r="U147" t="str">
            <v>DDP</v>
          </cell>
          <cell r="V147" t="str">
            <v>TBA</v>
          </cell>
        </row>
        <row r="148">
          <cell r="A148" t="str">
            <v>2300-10030-01</v>
          </cell>
          <cell r="B148" t="str">
            <v>CTN, Carton Corrugated 0427 Style, Single Wall, Ext=390x190x201mm, Int=353x180x196mm, White, c/w 2 Colour print</v>
          </cell>
          <cell r="C148" t="str">
            <v>ea</v>
          </cell>
          <cell r="H148" t="str">
            <v>Production</v>
          </cell>
          <cell r="I148" t="str">
            <v>Buy</v>
          </cell>
          <cell r="J148" t="str">
            <v>Smurfit Kappa</v>
          </cell>
          <cell r="K148" t="str">
            <v>353383-01</v>
          </cell>
          <cell r="N148" t="str">
            <v>Smurfit Kappa</v>
          </cell>
          <cell r="O148" t="str">
            <v>353383</v>
          </cell>
          <cell r="P148">
            <v>2400</v>
          </cell>
          <cell r="R148">
            <v>1.615</v>
          </cell>
          <cell r="S148" t="str">
            <v>EUR</v>
          </cell>
          <cell r="T148">
            <v>1.615</v>
          </cell>
          <cell r="U148" t="str">
            <v>DDP</v>
          </cell>
          <cell r="V148" t="str">
            <v>TBA</v>
          </cell>
        </row>
        <row r="149">
          <cell r="A149" t="str">
            <v>2300-10040-00</v>
          </cell>
          <cell r="B149" t="str">
            <v>CTN, Carton Corrugated 0427 Style, Single Wall, Ext=580x190x251mm, Int=543x180x246mm,  White, c/w 2 Colour print</v>
          </cell>
          <cell r="C149" t="str">
            <v>ea</v>
          </cell>
          <cell r="H149" t="str">
            <v>Production</v>
          </cell>
          <cell r="I149" t="str">
            <v>Buy</v>
          </cell>
          <cell r="J149" t="str">
            <v>Smurfit Kappa</v>
          </cell>
          <cell r="K149" t="str">
            <v>355638-01</v>
          </cell>
          <cell r="N149" t="str">
            <v>Smurfit Kappa</v>
          </cell>
          <cell r="P149">
            <v>600</v>
          </cell>
          <cell r="R149">
            <v>2.7850000000000001</v>
          </cell>
          <cell r="S149" t="str">
            <v>EUR</v>
          </cell>
          <cell r="T149">
            <v>2.7850000000000001</v>
          </cell>
          <cell r="U149" t="str">
            <v>DDP</v>
          </cell>
          <cell r="V149" t="str">
            <v>TBA</v>
          </cell>
        </row>
        <row r="150">
          <cell r="A150" t="str">
            <v>2300-10040-00</v>
          </cell>
          <cell r="B150" t="str">
            <v>CTN, Carton Corrugated 0427 Style, Single Wall, Ext=580x190x251mm, Int=543x180x246mm,  White, c/w 2 Colour print</v>
          </cell>
          <cell r="C150" t="str">
            <v>ea</v>
          </cell>
          <cell r="H150" t="str">
            <v>Production</v>
          </cell>
          <cell r="I150" t="str">
            <v>Buy</v>
          </cell>
          <cell r="J150" t="str">
            <v>Smurfit Kappa</v>
          </cell>
          <cell r="K150" t="str">
            <v>355638-01</v>
          </cell>
          <cell r="N150" t="str">
            <v>Smurfit Kappa</v>
          </cell>
          <cell r="P150">
            <v>1200</v>
          </cell>
          <cell r="R150">
            <v>2.6949999999999998</v>
          </cell>
          <cell r="S150" t="str">
            <v>EUR</v>
          </cell>
          <cell r="T150">
            <v>2.6949999999999998</v>
          </cell>
          <cell r="U150" t="str">
            <v>DDP</v>
          </cell>
          <cell r="V150" t="str">
            <v>TBA</v>
          </cell>
        </row>
        <row r="151">
          <cell r="A151" t="str">
            <v>2300-10040-00</v>
          </cell>
          <cell r="B151" t="str">
            <v>CTN, Carton Corrugated 0427 Style, Single Wall, Ext=580x190x251mm, Int=543x180x246mm,  White, c/w 2 Colour print</v>
          </cell>
          <cell r="C151" t="str">
            <v>ea</v>
          </cell>
          <cell r="H151" t="str">
            <v>Production</v>
          </cell>
          <cell r="I151" t="str">
            <v>Buy</v>
          </cell>
          <cell r="J151" t="str">
            <v>Smurfit Kappa</v>
          </cell>
          <cell r="K151" t="str">
            <v>355638-01</v>
          </cell>
          <cell r="N151" t="str">
            <v>Smurfit Kappa</v>
          </cell>
          <cell r="P151">
            <v>2400</v>
          </cell>
          <cell r="R151">
            <v>2.65</v>
          </cell>
          <cell r="S151" t="str">
            <v>EUR</v>
          </cell>
          <cell r="T151">
            <v>2.65</v>
          </cell>
          <cell r="U151" t="str">
            <v>DDP</v>
          </cell>
          <cell r="V151" t="str">
            <v>TBA</v>
          </cell>
        </row>
        <row r="152">
          <cell r="A152" t="str">
            <v>2301-00010-00</v>
          </cell>
          <cell r="B152" t="str">
            <v>BAG, PolyBag Grip Seal, 280 x 406mm, 200 gauge (50 micron), Clear</v>
          </cell>
          <cell r="C152" t="str">
            <v>ea</v>
          </cell>
          <cell r="H152" t="str">
            <v>Production</v>
          </cell>
          <cell r="I152" t="str">
            <v>Buy</v>
          </cell>
          <cell r="J152" t="str">
            <v>IPS Packaging</v>
          </cell>
          <cell r="K152" t="str">
            <v>Clear Grip Seal PL15</v>
          </cell>
          <cell r="M152" t="str">
            <v>Need to check if size OK</v>
          </cell>
          <cell r="N152" t="str">
            <v>IPS Packaging</v>
          </cell>
          <cell r="P152">
            <v>1000</v>
          </cell>
          <cell r="R152">
            <v>0.10300000000000001</v>
          </cell>
          <cell r="S152" t="str">
            <v>EUR</v>
          </cell>
          <cell r="T152">
            <v>0.10300000000000001</v>
          </cell>
          <cell r="U152" t="str">
            <v>EXW Limerick</v>
          </cell>
          <cell r="V152">
            <v>2</v>
          </cell>
        </row>
        <row r="153">
          <cell r="A153" t="str">
            <v>2301-00020-00</v>
          </cell>
          <cell r="B153" t="str">
            <v>BAG, PolyBag Grip Seal, 76 x 83mm, 200 gauge (50 micron), Clear</v>
          </cell>
          <cell r="C153" t="str">
            <v>ea</v>
          </cell>
          <cell r="H153" t="str">
            <v>Production</v>
          </cell>
          <cell r="I153" t="str">
            <v>Buy</v>
          </cell>
          <cell r="J153" t="str">
            <v>IPS Packaging</v>
          </cell>
          <cell r="K153" t="str">
            <v>Clear Grip Seal PL3</v>
          </cell>
          <cell r="N153" t="str">
            <v>IPS Packaging</v>
          </cell>
          <cell r="S153" t="str">
            <v>EUR</v>
          </cell>
          <cell r="T153">
            <v>0</v>
          </cell>
        </row>
        <row r="154">
          <cell r="A154" t="str">
            <v>2301-00030-00</v>
          </cell>
          <cell r="B154" t="str">
            <v>BAG, PolyBag Grip Seal, 220 x 340mm, 200gauge (50 micron), Clear</v>
          </cell>
          <cell r="C154" t="str">
            <v>ea</v>
          </cell>
          <cell r="H154" t="str">
            <v>Production</v>
          </cell>
          <cell r="I154" t="str">
            <v>Buy</v>
          </cell>
          <cell r="J154" t="str">
            <v>123Ink</v>
          </cell>
          <cell r="K154" t="str">
            <v>123ink grip bag, 230mm x 320mm (100-pack)</v>
          </cell>
          <cell r="N154" t="str">
            <v>123 Ink</v>
          </cell>
          <cell r="P154">
            <v>100</v>
          </cell>
          <cell r="Q154">
            <v>100</v>
          </cell>
          <cell r="R154">
            <v>6.7100000000000007E-2</v>
          </cell>
          <cell r="S154" t="str">
            <v>EUR</v>
          </cell>
          <cell r="T154">
            <v>6.7100000000000007E-2</v>
          </cell>
          <cell r="U154" t="str">
            <v>DDP</v>
          </cell>
          <cell r="V154">
            <v>2</v>
          </cell>
        </row>
        <row r="155">
          <cell r="A155" t="str">
            <v>3000-00010-00</v>
          </cell>
          <cell r="B155" t="str">
            <v>CBL, 1-Core 1.5mm2 H07ZZ-F Cable, IP67, Brown</v>
          </cell>
          <cell r="C155" t="str">
            <v>m</v>
          </cell>
          <cell r="H155" t="str">
            <v>Production</v>
          </cell>
          <cell r="I155" t="str">
            <v>Reference Item</v>
          </cell>
          <cell r="J155" t="str">
            <v>TBA</v>
          </cell>
          <cell r="K155" t="str">
            <v>TBA</v>
          </cell>
          <cell r="N155" t="str">
            <v>Wexford Cable</v>
          </cell>
          <cell r="S155" t="str">
            <v>EUR</v>
          </cell>
          <cell r="T155">
            <v>0</v>
          </cell>
        </row>
        <row r="156">
          <cell r="A156" t="str">
            <v>3000-00020-00</v>
          </cell>
          <cell r="B156" t="str">
            <v>CBL, 1-Core 1.5mm2 H07ZZ-F Cable, IP67, Black</v>
          </cell>
          <cell r="C156" t="str">
            <v>m</v>
          </cell>
          <cell r="H156" t="str">
            <v>Production</v>
          </cell>
          <cell r="I156" t="str">
            <v>Reference Item</v>
          </cell>
          <cell r="J156" t="str">
            <v>TBA</v>
          </cell>
          <cell r="K156" t="str">
            <v>TBA</v>
          </cell>
          <cell r="N156" t="str">
            <v>Wexford Cable</v>
          </cell>
          <cell r="S156" t="str">
            <v>EUR</v>
          </cell>
          <cell r="T156">
            <v>0</v>
          </cell>
        </row>
        <row r="157">
          <cell r="A157" t="str">
            <v>3000-00021-00</v>
          </cell>
          <cell r="B157" t="str">
            <v>CBL, 1-Core 1.5mm2 H07ZZ-F Cable, Double Insulated, IP67, Black</v>
          </cell>
          <cell r="C157" t="str">
            <v>m</v>
          </cell>
          <cell r="H157" t="str">
            <v>Production</v>
          </cell>
          <cell r="I157" t="str">
            <v>Buy</v>
          </cell>
          <cell r="J157" t="str">
            <v>Staubli</v>
          </cell>
          <cell r="K157" t="str">
            <v>60.7031-21</v>
          </cell>
          <cell r="N157" t="str">
            <v>TME</v>
          </cell>
          <cell r="P157">
            <v>100</v>
          </cell>
          <cell r="Q157">
            <v>1</v>
          </cell>
          <cell r="R157">
            <v>1.62</v>
          </cell>
          <cell r="S157" t="str">
            <v>EUR</v>
          </cell>
          <cell r="T157">
            <v>1.62</v>
          </cell>
        </row>
        <row r="158">
          <cell r="A158" t="str">
            <v>3000-00030-00</v>
          </cell>
          <cell r="B158" t="str">
            <v>CBL, 1-Core 1.5mm2 H07ZZ-F Cable, IP67, Grey</v>
          </cell>
          <cell r="C158" t="str">
            <v>m</v>
          </cell>
          <cell r="H158" t="str">
            <v>Production</v>
          </cell>
          <cell r="I158" t="str">
            <v>Reference Item</v>
          </cell>
          <cell r="J158" t="str">
            <v>TBA</v>
          </cell>
          <cell r="K158" t="str">
            <v>TBA</v>
          </cell>
          <cell r="N158" t="str">
            <v>Wexford Cable</v>
          </cell>
          <cell r="S158" t="str">
            <v>EUR</v>
          </cell>
          <cell r="T158">
            <v>0</v>
          </cell>
        </row>
        <row r="159">
          <cell r="A159" t="str">
            <v>3000-00040-00</v>
          </cell>
          <cell r="B159" t="str">
            <v>CBL, 1-Core 1.5mm2 H07ZZ-F Cable, IP67, Blue</v>
          </cell>
          <cell r="C159" t="str">
            <v>m</v>
          </cell>
          <cell r="H159" t="str">
            <v>Production</v>
          </cell>
          <cell r="I159" t="str">
            <v>Reference Item</v>
          </cell>
          <cell r="J159" t="str">
            <v>TBA</v>
          </cell>
          <cell r="K159" t="str">
            <v>TBA</v>
          </cell>
          <cell r="N159" t="str">
            <v>Wexford Cable</v>
          </cell>
          <cell r="S159" t="str">
            <v>EUR</v>
          </cell>
          <cell r="T159">
            <v>0</v>
          </cell>
        </row>
        <row r="160">
          <cell r="A160" t="str">
            <v>3000-00110-00</v>
          </cell>
          <cell r="B160" t="str">
            <v>CBL, 1-Core 6.0mm2 H07RN-F Cable, IP67, Brown</v>
          </cell>
          <cell r="C160" t="str">
            <v>m</v>
          </cell>
          <cell r="H160" t="str">
            <v>Production</v>
          </cell>
          <cell r="I160" t="str">
            <v>Reference Item</v>
          </cell>
          <cell r="J160" t="str">
            <v>TBA</v>
          </cell>
          <cell r="K160" t="str">
            <v>TBA</v>
          </cell>
          <cell r="N160" t="str">
            <v>Wexford Cable</v>
          </cell>
          <cell r="S160" t="str">
            <v>EUR</v>
          </cell>
          <cell r="T160">
            <v>0</v>
          </cell>
        </row>
        <row r="161">
          <cell r="A161" t="str">
            <v>3000-00120-00</v>
          </cell>
          <cell r="B161" t="str">
            <v>CBL, 1-Core 6.0mm2 H07RN-F Cable, IP67, Black</v>
          </cell>
          <cell r="C161" t="str">
            <v>m</v>
          </cell>
          <cell r="H161" t="str">
            <v>Production</v>
          </cell>
          <cell r="I161" t="str">
            <v>Reference Item</v>
          </cell>
          <cell r="J161" t="str">
            <v>TBA</v>
          </cell>
          <cell r="K161" t="str">
            <v>TBA</v>
          </cell>
          <cell r="N161" t="str">
            <v>Wexford Cable</v>
          </cell>
          <cell r="S161" t="str">
            <v>EUR</v>
          </cell>
          <cell r="T161">
            <v>0</v>
          </cell>
        </row>
        <row r="162">
          <cell r="A162" t="str">
            <v>3000-00121-00</v>
          </cell>
          <cell r="B162" t="str">
            <v>CBL, 1-Core 6.0mm2 10AWG, Double Insulated Ø6.2mm Cable, IP67, Black</v>
          </cell>
          <cell r="C162" t="str">
            <v>m</v>
          </cell>
          <cell r="H162" t="str">
            <v>Production</v>
          </cell>
          <cell r="I162" t="str">
            <v>Buy</v>
          </cell>
          <cell r="J162" t="str">
            <v>Helukabel</v>
          </cell>
          <cell r="K162" t="str">
            <v>SOLARFLEX-X-6.0BK / 713531</v>
          </cell>
          <cell r="N162" t="str">
            <v>TME</v>
          </cell>
          <cell r="O162" t="str">
            <v>WWW</v>
          </cell>
          <cell r="P162">
            <v>5</v>
          </cell>
          <cell r="Q162">
            <v>5</v>
          </cell>
          <cell r="R162">
            <v>1.88</v>
          </cell>
          <cell r="S162" t="str">
            <v>EUR</v>
          </cell>
          <cell r="T162">
            <v>1.88</v>
          </cell>
          <cell r="U162" t="str">
            <v>EXW Poland</v>
          </cell>
          <cell r="V162">
            <v>3</v>
          </cell>
        </row>
        <row r="163">
          <cell r="A163" t="str">
            <v>3000-00130-00</v>
          </cell>
          <cell r="B163" t="str">
            <v>CBL, 1-Core 6.0mm2 H07RN-F Cable, IP67, Grey</v>
          </cell>
          <cell r="C163" t="str">
            <v>m</v>
          </cell>
          <cell r="H163" t="str">
            <v>Production</v>
          </cell>
          <cell r="I163" t="str">
            <v>Reference Item</v>
          </cell>
          <cell r="J163" t="str">
            <v>TBA</v>
          </cell>
          <cell r="K163" t="str">
            <v>TBA</v>
          </cell>
          <cell r="N163" t="str">
            <v>Wexford Cable</v>
          </cell>
          <cell r="S163" t="str">
            <v>EUR</v>
          </cell>
          <cell r="T163">
            <v>0</v>
          </cell>
        </row>
        <row r="164">
          <cell r="A164" t="str">
            <v>3000-00140-00</v>
          </cell>
          <cell r="B164" t="str">
            <v>CBL, 1-Core 6.0mm2 H07RN-F Cable, IP67, Blue</v>
          </cell>
          <cell r="C164" t="str">
            <v>m</v>
          </cell>
          <cell r="H164" t="str">
            <v>Production</v>
          </cell>
          <cell r="I164" t="str">
            <v>Reference Item</v>
          </cell>
          <cell r="J164" t="str">
            <v>TBA</v>
          </cell>
          <cell r="K164" t="str">
            <v>TBA</v>
          </cell>
          <cell r="N164" t="str">
            <v>Wexford Cable</v>
          </cell>
          <cell r="S164" t="str">
            <v>EUR</v>
          </cell>
          <cell r="T164">
            <v>0</v>
          </cell>
        </row>
        <row r="165">
          <cell r="A165" t="str">
            <v>3000-20001-00</v>
          </cell>
          <cell r="B165" t="str">
            <v>CBL, 4-Core 6.0mm2 H07RN-F Cable, IP67, Br/Bk/Gy/Bl</v>
          </cell>
          <cell r="C165" t="str">
            <v>m</v>
          </cell>
          <cell r="H165" t="str">
            <v>Production</v>
          </cell>
          <cell r="I165" t="str">
            <v>Buy</v>
          </cell>
          <cell r="J165" t="str">
            <v>Jnicon</v>
          </cell>
          <cell r="K165" t="str">
            <v>4-Core 6.0sqmm H07RN-F</v>
          </cell>
          <cell r="N165" t="str">
            <v>Jnicon</v>
          </cell>
          <cell r="P165">
            <v>3000</v>
          </cell>
          <cell r="R165">
            <v>5.45</v>
          </cell>
          <cell r="S165" t="str">
            <v>USD</v>
          </cell>
          <cell r="T165">
            <v>5.0425610658771287</v>
          </cell>
          <cell r="U165" t="str">
            <v>EXW Shenzhen</v>
          </cell>
          <cell r="V165" t="str">
            <v>TBA</v>
          </cell>
        </row>
        <row r="166">
          <cell r="A166" t="str">
            <v>3000-20002-00</v>
          </cell>
          <cell r="B166" t="str">
            <v>CBL, 4-Core 1.5mm2 H07ZZ-F Cable, IP67, Br/Bk/Gy/Bl</v>
          </cell>
          <cell r="C166" t="str">
            <v>m</v>
          </cell>
          <cell r="H166" t="str">
            <v>Production</v>
          </cell>
          <cell r="I166" t="str">
            <v>Cost</v>
          </cell>
          <cell r="J166" t="str">
            <v>Jnicon</v>
          </cell>
          <cell r="K166" t="str">
            <v>4-Core 1.5sqmm H07ZZ-F</v>
          </cell>
          <cell r="N166" t="str">
            <v>Jnicon</v>
          </cell>
          <cell r="P166">
            <v>3000</v>
          </cell>
          <cell r="R166">
            <v>2.0499999999999998</v>
          </cell>
          <cell r="S166" t="str">
            <v>USD</v>
          </cell>
          <cell r="T166">
            <v>1.8967431532198371</v>
          </cell>
          <cell r="U166" t="str">
            <v>EXW Shenzhen</v>
          </cell>
          <cell r="V166" t="str">
            <v>TBA</v>
          </cell>
        </row>
        <row r="167">
          <cell r="A167" t="str">
            <v>3000-30000-00</v>
          </cell>
          <cell r="B167" t="str">
            <v>CBL, 1-Core 24-AWG 7/0.16 Cable, Black</v>
          </cell>
          <cell r="C167" t="str">
            <v>m</v>
          </cell>
          <cell r="H167" t="str">
            <v>Production</v>
          </cell>
          <cell r="I167" t="str">
            <v>Reference Item</v>
          </cell>
          <cell r="J167" t="str">
            <v>Alpha Wire</v>
          </cell>
          <cell r="K167" t="str">
            <v>3050 BK001</v>
          </cell>
          <cell r="N167" t="str">
            <v>TME</v>
          </cell>
          <cell r="O167" t="str">
            <v>WWW</v>
          </cell>
          <cell r="P167">
            <v>305</v>
          </cell>
          <cell r="Q167">
            <v>305</v>
          </cell>
          <cell r="R167">
            <v>0.18081967213114752</v>
          </cell>
          <cell r="S167" t="str">
            <v>EUR</v>
          </cell>
          <cell r="T167">
            <v>0.18081967213114752</v>
          </cell>
          <cell r="U167" t="str">
            <v>EXW</v>
          </cell>
          <cell r="V167">
            <v>10</v>
          </cell>
        </row>
        <row r="168">
          <cell r="A168" t="str">
            <v>3000-30010-00</v>
          </cell>
          <cell r="B168" t="str">
            <v>CBL, 1-Core 24-AWG 7/0.16 Cable, Brown</v>
          </cell>
          <cell r="C168" t="str">
            <v>m</v>
          </cell>
          <cell r="H168" t="str">
            <v>Production</v>
          </cell>
          <cell r="I168" t="str">
            <v>Reference Item</v>
          </cell>
          <cell r="J168" t="str">
            <v>Alpha Wire</v>
          </cell>
          <cell r="K168" t="str">
            <v>3050 BR001</v>
          </cell>
          <cell r="N168" t="str">
            <v>TME</v>
          </cell>
          <cell r="O168" t="str">
            <v>WWW</v>
          </cell>
          <cell r="P168">
            <v>305</v>
          </cell>
          <cell r="Q168">
            <v>305</v>
          </cell>
          <cell r="R168">
            <v>0.18081967213114752</v>
          </cell>
          <cell r="S168" t="str">
            <v>EUR</v>
          </cell>
          <cell r="T168">
            <v>0.18081967213114752</v>
          </cell>
          <cell r="U168" t="str">
            <v>EXW</v>
          </cell>
          <cell r="V168">
            <v>10</v>
          </cell>
        </row>
        <row r="169">
          <cell r="A169" t="str">
            <v>3000-30020-00</v>
          </cell>
          <cell r="B169" t="str">
            <v>CBL, 1-Core 24-AWG 7/0.16 Cable, Red</v>
          </cell>
          <cell r="C169" t="str">
            <v>m</v>
          </cell>
          <cell r="H169" t="str">
            <v>Production</v>
          </cell>
          <cell r="I169" t="str">
            <v>Reference Item</v>
          </cell>
          <cell r="J169" t="str">
            <v>Alpha Wire</v>
          </cell>
          <cell r="K169" t="str">
            <v>3050 RD001</v>
          </cell>
          <cell r="N169" t="str">
            <v>TME</v>
          </cell>
          <cell r="O169" t="str">
            <v>WWW</v>
          </cell>
          <cell r="P169">
            <v>305</v>
          </cell>
          <cell r="Q169">
            <v>305</v>
          </cell>
          <cell r="R169">
            <v>0.18081967213114752</v>
          </cell>
          <cell r="S169" t="str">
            <v>EUR</v>
          </cell>
          <cell r="T169">
            <v>0.18081967213114752</v>
          </cell>
          <cell r="U169" t="str">
            <v>EXW</v>
          </cell>
          <cell r="V169">
            <v>10</v>
          </cell>
        </row>
        <row r="170">
          <cell r="A170" t="str">
            <v>3000-30030-00</v>
          </cell>
          <cell r="B170" t="str">
            <v>CBL, 1-Core 24-AWG 7/0.16 Cable, Yellow</v>
          </cell>
          <cell r="C170" t="str">
            <v>m</v>
          </cell>
          <cell r="H170" t="str">
            <v>Production</v>
          </cell>
          <cell r="I170" t="str">
            <v>Reference Item</v>
          </cell>
          <cell r="J170" t="str">
            <v>Alpha Wire</v>
          </cell>
          <cell r="K170" t="str">
            <v>3050 YL001</v>
          </cell>
          <cell r="N170" t="str">
            <v>TME</v>
          </cell>
          <cell r="O170" t="str">
            <v>WWW</v>
          </cell>
          <cell r="P170">
            <v>305</v>
          </cell>
          <cell r="Q170">
            <v>305</v>
          </cell>
          <cell r="R170">
            <v>0.18081967213114752</v>
          </cell>
          <cell r="S170" t="str">
            <v>EUR</v>
          </cell>
          <cell r="T170">
            <v>0.18081967213114752</v>
          </cell>
          <cell r="U170" t="str">
            <v>EXW</v>
          </cell>
          <cell r="V170">
            <v>10</v>
          </cell>
        </row>
        <row r="171">
          <cell r="A171" t="str">
            <v>3000-30040-00</v>
          </cell>
          <cell r="B171" t="str">
            <v>CBL, 1-Core 24-AWG 7/0.16 Cable, Green</v>
          </cell>
          <cell r="C171" t="str">
            <v>m</v>
          </cell>
          <cell r="H171" t="str">
            <v>Production</v>
          </cell>
          <cell r="I171" t="str">
            <v>Reference Item</v>
          </cell>
          <cell r="J171" t="str">
            <v>Alpha Wire</v>
          </cell>
          <cell r="K171" t="str">
            <v>3050 GR001</v>
          </cell>
          <cell r="N171" t="str">
            <v>TME</v>
          </cell>
          <cell r="O171" t="str">
            <v>WWW</v>
          </cell>
          <cell r="P171">
            <v>305</v>
          </cell>
          <cell r="Q171">
            <v>305</v>
          </cell>
          <cell r="R171">
            <v>0.18081967213114752</v>
          </cell>
          <cell r="S171" t="str">
            <v>EUR</v>
          </cell>
          <cell r="T171">
            <v>0.18081967213114752</v>
          </cell>
          <cell r="U171" t="str">
            <v>EXW</v>
          </cell>
          <cell r="V171">
            <v>10</v>
          </cell>
        </row>
        <row r="172">
          <cell r="A172" t="str">
            <v>3000-30050-00</v>
          </cell>
          <cell r="B172" t="str">
            <v>CBL, 1-Core 24-AWG 7/0.16 Cable, Blue</v>
          </cell>
          <cell r="C172" t="str">
            <v>m</v>
          </cell>
          <cell r="H172" t="str">
            <v>Production</v>
          </cell>
          <cell r="I172" t="str">
            <v>Reference Item</v>
          </cell>
          <cell r="J172" t="str">
            <v>Alpha Wire</v>
          </cell>
          <cell r="K172" t="str">
            <v>3050 BL001</v>
          </cell>
          <cell r="N172" t="str">
            <v>TME</v>
          </cell>
          <cell r="O172" t="str">
            <v>WWW</v>
          </cell>
          <cell r="P172">
            <v>305</v>
          </cell>
          <cell r="Q172">
            <v>305</v>
          </cell>
          <cell r="R172">
            <v>0.18081967213114752</v>
          </cell>
          <cell r="S172" t="str">
            <v>EUR</v>
          </cell>
          <cell r="T172">
            <v>0.18081967213114752</v>
          </cell>
          <cell r="U172" t="str">
            <v>EXW</v>
          </cell>
          <cell r="V172">
            <v>10</v>
          </cell>
        </row>
        <row r="173">
          <cell r="A173" t="str">
            <v>3000-30060-00</v>
          </cell>
          <cell r="B173" t="str">
            <v>CBL, 1-Core 24-AWG 7/0.16 Cable, Grey</v>
          </cell>
          <cell r="C173" t="str">
            <v>m</v>
          </cell>
          <cell r="H173" t="str">
            <v>Production</v>
          </cell>
          <cell r="I173" t="str">
            <v>Reference Item</v>
          </cell>
          <cell r="J173" t="str">
            <v>Alpha Wire</v>
          </cell>
          <cell r="K173" t="str">
            <v>3050 SL001</v>
          </cell>
          <cell r="N173" t="str">
            <v>TME</v>
          </cell>
          <cell r="O173" t="str">
            <v>WWW</v>
          </cell>
          <cell r="P173">
            <v>305</v>
          </cell>
          <cell r="Q173">
            <v>305</v>
          </cell>
          <cell r="R173">
            <v>0.18081967213114752</v>
          </cell>
          <cell r="S173" t="str">
            <v>EUR</v>
          </cell>
          <cell r="T173">
            <v>0.18081967213114752</v>
          </cell>
          <cell r="U173" t="str">
            <v>EXW</v>
          </cell>
          <cell r="V173">
            <v>10</v>
          </cell>
        </row>
        <row r="174">
          <cell r="A174" t="str">
            <v>3000-30070-00</v>
          </cell>
          <cell r="B174" t="str">
            <v>CBL, 1-Core 24-AWG 7/0.16 Cable, White</v>
          </cell>
          <cell r="C174" t="str">
            <v>m</v>
          </cell>
          <cell r="H174" t="str">
            <v>Production</v>
          </cell>
          <cell r="I174" t="str">
            <v>Reference Item</v>
          </cell>
          <cell r="J174" t="str">
            <v>Alpha Wire</v>
          </cell>
          <cell r="K174" t="str">
            <v>3050 WH001</v>
          </cell>
          <cell r="N174" t="str">
            <v>TME</v>
          </cell>
          <cell r="O174" t="str">
            <v>WWW</v>
          </cell>
          <cell r="P174">
            <v>305</v>
          </cell>
          <cell r="Q174">
            <v>305</v>
          </cell>
          <cell r="R174">
            <v>0.18081967213114752</v>
          </cell>
          <cell r="S174" t="str">
            <v>EUR</v>
          </cell>
          <cell r="T174">
            <v>0.18081967213114752</v>
          </cell>
          <cell r="U174" t="str">
            <v>EXW</v>
          </cell>
          <cell r="V174">
            <v>10</v>
          </cell>
        </row>
        <row r="175">
          <cell r="A175" t="str">
            <v>3000-30100-00</v>
          </cell>
          <cell r="B175" t="str">
            <v>CBL, 1-Core 16-AWG 30/0.255mm Cable, Brown</v>
          </cell>
          <cell r="C175" t="str">
            <v>m</v>
          </cell>
          <cell r="H175" t="str">
            <v>Production</v>
          </cell>
          <cell r="I175" t="str">
            <v>Reference Item</v>
          </cell>
          <cell r="J175" t="str">
            <v>Lapp Kabel</v>
          </cell>
          <cell r="K175" t="str">
            <v>4520031</v>
          </cell>
          <cell r="N175" t="str">
            <v>Farnell</v>
          </cell>
          <cell r="O175" t="str">
            <v>WWW</v>
          </cell>
          <cell r="P175">
            <v>100</v>
          </cell>
          <cell r="Q175">
            <v>100</v>
          </cell>
          <cell r="R175">
            <v>0.45250000000000001</v>
          </cell>
          <cell r="S175" t="str">
            <v>EUR</v>
          </cell>
          <cell r="T175">
            <v>0.45250000000000001</v>
          </cell>
          <cell r="U175" t="str">
            <v>EXW</v>
          </cell>
          <cell r="V175">
            <v>10</v>
          </cell>
        </row>
        <row r="176">
          <cell r="A176" t="str">
            <v>3000-30110-00</v>
          </cell>
          <cell r="B176" t="str">
            <v>CBL, 1-Core 16-AWG 30/0.255mm Cable, Black</v>
          </cell>
          <cell r="C176" t="str">
            <v>m</v>
          </cell>
          <cell r="H176" t="str">
            <v>Production</v>
          </cell>
          <cell r="I176" t="str">
            <v>Reference Item</v>
          </cell>
          <cell r="J176" t="str">
            <v>Lapp Kabel</v>
          </cell>
          <cell r="K176" t="str">
            <v>4520011</v>
          </cell>
          <cell r="N176" t="str">
            <v>Farnell</v>
          </cell>
          <cell r="O176" t="str">
            <v>WWW</v>
          </cell>
          <cell r="P176">
            <v>100</v>
          </cell>
          <cell r="Q176">
            <v>100</v>
          </cell>
          <cell r="R176">
            <v>0.45429999999999998</v>
          </cell>
          <cell r="S176" t="str">
            <v>EUR</v>
          </cell>
          <cell r="T176">
            <v>0.45429999999999998</v>
          </cell>
          <cell r="U176" t="str">
            <v>EXW</v>
          </cell>
          <cell r="V176">
            <v>10</v>
          </cell>
        </row>
        <row r="177">
          <cell r="A177" t="str">
            <v>3000-30120-00</v>
          </cell>
          <cell r="B177" t="str">
            <v>CBL, 1-Core 16-AWG 30/0.255mm Cable, Grey</v>
          </cell>
          <cell r="C177" t="str">
            <v>m</v>
          </cell>
          <cell r="H177" t="str">
            <v>Production</v>
          </cell>
          <cell r="I177" t="str">
            <v>Reference Item</v>
          </cell>
          <cell r="J177" t="str">
            <v>Lapp Kabel</v>
          </cell>
          <cell r="K177" t="str">
            <v>4520061</v>
          </cell>
          <cell r="N177" t="str">
            <v>Farnell</v>
          </cell>
          <cell r="O177" t="str">
            <v>WWW</v>
          </cell>
          <cell r="P177">
            <v>100</v>
          </cell>
          <cell r="Q177">
            <v>100</v>
          </cell>
          <cell r="R177">
            <v>0.44169999999999998</v>
          </cell>
          <cell r="S177" t="str">
            <v>EUR</v>
          </cell>
          <cell r="T177">
            <v>0.44169999999999998</v>
          </cell>
          <cell r="U177" t="str">
            <v>EXW</v>
          </cell>
          <cell r="V177">
            <v>10</v>
          </cell>
        </row>
        <row r="178">
          <cell r="A178" t="str">
            <v>3000-30130-00</v>
          </cell>
          <cell r="B178" t="str">
            <v>CBL, 1-Core 16-AWG 30/0.255mm Cable, Blue</v>
          </cell>
          <cell r="C178" t="str">
            <v>m</v>
          </cell>
          <cell r="H178" t="str">
            <v>Production</v>
          </cell>
          <cell r="I178" t="str">
            <v>Reference Item</v>
          </cell>
          <cell r="J178" t="str">
            <v>Lapp Kabel</v>
          </cell>
          <cell r="K178" t="str">
            <v>4520021</v>
          </cell>
          <cell r="N178" t="str">
            <v>Farnell</v>
          </cell>
          <cell r="O178" t="str">
            <v>WWW</v>
          </cell>
          <cell r="P178">
            <v>100</v>
          </cell>
          <cell r="Q178">
            <v>100</v>
          </cell>
          <cell r="R178">
            <v>0.44679999999999997</v>
          </cell>
          <cell r="S178" t="str">
            <v>EUR</v>
          </cell>
          <cell r="T178">
            <v>0.44679999999999997</v>
          </cell>
          <cell r="U178" t="str">
            <v>EXW</v>
          </cell>
          <cell r="V178">
            <v>10</v>
          </cell>
        </row>
        <row r="179">
          <cell r="A179" t="str">
            <v>3001-30001-00</v>
          </cell>
          <cell r="B179" t="str">
            <v>CBL, Rogowski Current Cable, M12 A-Code, F, 3P+N, Ø125mm, 3M (2.50+0.50)</v>
          </cell>
          <cell r="C179" t="str">
            <v>ea</v>
          </cell>
          <cell r="D179" t="str">
            <v>3P+1N</v>
          </cell>
          <cell r="E179" t="str">
            <v>3m</v>
          </cell>
          <cell r="F179" t="str">
            <v>GM</v>
          </cell>
          <cell r="H179" t="str">
            <v>Production</v>
          </cell>
          <cell r="I179" t="str">
            <v>Buy</v>
          </cell>
          <cell r="J179" t="str">
            <v>Meatrol Electrical</v>
          </cell>
          <cell r="K179" t="str">
            <v>STP-N125-30001</v>
          </cell>
          <cell r="N179" t="str">
            <v>Meatrol</v>
          </cell>
          <cell r="O179" t="str">
            <v>Email Will 20/02/2024</v>
          </cell>
          <cell r="P179">
            <v>500</v>
          </cell>
          <cell r="Q179">
            <v>1</v>
          </cell>
          <cell r="R179">
            <v>106.8</v>
          </cell>
          <cell r="S179" t="str">
            <v>USD</v>
          </cell>
          <cell r="T179">
            <v>98.815692079940789</v>
          </cell>
          <cell r="U179" t="str">
            <v>EXW Shanghai</v>
          </cell>
          <cell r="V179">
            <v>8</v>
          </cell>
        </row>
        <row r="180">
          <cell r="A180" t="str">
            <v>3001-30001-00</v>
          </cell>
          <cell r="B180" t="str">
            <v>CBL, Rogowski Current Cable, M12 A-Code, F, 3P+N, Ø125mm, 3M (2.50+0.50)</v>
          </cell>
          <cell r="C180" t="str">
            <v>ea</v>
          </cell>
          <cell r="D180" t="str">
            <v>3P+1N</v>
          </cell>
          <cell r="E180" t="str">
            <v>3m</v>
          </cell>
          <cell r="F180" t="str">
            <v>GM</v>
          </cell>
          <cell r="H180" t="str">
            <v>Production</v>
          </cell>
          <cell r="I180" t="str">
            <v>Buy</v>
          </cell>
          <cell r="J180" t="str">
            <v>Meatrol Electrical</v>
          </cell>
          <cell r="K180" t="str">
            <v>STP-N125-30001</v>
          </cell>
          <cell r="N180" t="str">
            <v>Meatrol</v>
          </cell>
          <cell r="O180" t="str">
            <v>Email Will 20/02/2024</v>
          </cell>
          <cell r="P180">
            <v>1000</v>
          </cell>
          <cell r="Q180">
            <v>1</v>
          </cell>
          <cell r="R180">
            <v>86.8</v>
          </cell>
          <cell r="S180" t="str">
            <v>USD</v>
          </cell>
          <cell r="T180">
            <v>80.310880829015545</v>
          </cell>
          <cell r="U180" t="str">
            <v>EXW Shanghai</v>
          </cell>
          <cell r="V180">
            <v>8</v>
          </cell>
        </row>
        <row r="181">
          <cell r="A181" t="str">
            <v>3001-30001-00</v>
          </cell>
          <cell r="B181" t="str">
            <v>CBL, Rogowski Current Cable, M12 A-Code, F, 3P+N, Ø125mm, 3M (2.50+0.50)</v>
          </cell>
          <cell r="C181" t="str">
            <v>ea</v>
          </cell>
          <cell r="D181" t="str">
            <v>3P+1N</v>
          </cell>
          <cell r="E181" t="str">
            <v>3m</v>
          </cell>
          <cell r="F181" t="str">
            <v>GM</v>
          </cell>
          <cell r="H181" t="str">
            <v>Production</v>
          </cell>
          <cell r="I181" t="str">
            <v>Buy</v>
          </cell>
          <cell r="J181" t="str">
            <v>Meatrol Electrical</v>
          </cell>
          <cell r="K181" t="str">
            <v>STP-N125-30001</v>
          </cell>
          <cell r="N181" t="str">
            <v>Meatrol</v>
          </cell>
          <cell r="O181" t="str">
            <v>Email Will 20/02/2024</v>
          </cell>
          <cell r="P181">
            <v>3500</v>
          </cell>
          <cell r="Q181">
            <v>1</v>
          </cell>
          <cell r="R181">
            <v>74.8</v>
          </cell>
          <cell r="S181" t="str">
            <v>USD</v>
          </cell>
          <cell r="T181">
            <v>69.207994078460402</v>
          </cell>
          <cell r="U181" t="str">
            <v>EXW Shanghai</v>
          </cell>
          <cell r="V181">
            <v>8</v>
          </cell>
        </row>
        <row r="182">
          <cell r="A182" t="str">
            <v>3001-30002-00</v>
          </cell>
          <cell r="B182" t="str">
            <v>CBL, Rogowski Current Cable, M12 A-Code, F, 3P+N, Ø60mm, 1M (0.75+0.25)</v>
          </cell>
          <cell r="C182" t="str">
            <v>ea</v>
          </cell>
          <cell r="D182" t="str">
            <v>3P+1N</v>
          </cell>
          <cell r="E182" t="str">
            <v>1m</v>
          </cell>
          <cell r="F182" t="str">
            <v>PM</v>
          </cell>
          <cell r="H182" t="str">
            <v>Production</v>
          </cell>
          <cell r="I182" t="str">
            <v>Buy</v>
          </cell>
          <cell r="J182" t="str">
            <v>Meatrol Electrical</v>
          </cell>
          <cell r="K182" t="str">
            <v>STP-N60-30002</v>
          </cell>
          <cell r="N182" t="str">
            <v>Meatrol</v>
          </cell>
          <cell r="O182" t="str">
            <v>Email Will 20/02/2024</v>
          </cell>
          <cell r="P182">
            <v>500</v>
          </cell>
          <cell r="Q182">
            <v>1</v>
          </cell>
          <cell r="R182">
            <v>83.8</v>
          </cell>
          <cell r="S182" t="str">
            <v>USD</v>
          </cell>
          <cell r="T182">
            <v>77.535159141376752</v>
          </cell>
          <cell r="U182" t="str">
            <v>EXW Shanghai</v>
          </cell>
          <cell r="V182">
            <v>8</v>
          </cell>
        </row>
        <row r="183">
          <cell r="A183" t="str">
            <v>3001-30002-00</v>
          </cell>
          <cell r="B183" t="str">
            <v>CBL, Rogowski Current Cable, M12 A-Code, F, 3P+N, Ø60mm, 1M (0.75+0.25)</v>
          </cell>
          <cell r="C183" t="str">
            <v>ea</v>
          </cell>
          <cell r="D183" t="str">
            <v>3P+1N</v>
          </cell>
          <cell r="E183" t="str">
            <v>1m</v>
          </cell>
          <cell r="F183" t="str">
            <v>PM</v>
          </cell>
          <cell r="H183" t="str">
            <v>Production</v>
          </cell>
          <cell r="I183" t="str">
            <v>Buy</v>
          </cell>
          <cell r="J183" t="str">
            <v>Meatrol Electrical</v>
          </cell>
          <cell r="K183" t="str">
            <v>STP-N60-30002</v>
          </cell>
          <cell r="N183" t="str">
            <v>Meatrol</v>
          </cell>
          <cell r="O183" t="str">
            <v>Email Will 20/02/2024</v>
          </cell>
          <cell r="P183">
            <v>1000</v>
          </cell>
          <cell r="Q183">
            <v>1</v>
          </cell>
          <cell r="R183">
            <v>67.8</v>
          </cell>
          <cell r="S183" t="str">
            <v>USD</v>
          </cell>
          <cell r="T183">
            <v>62.731310140636566</v>
          </cell>
          <cell r="U183" t="str">
            <v>EXW Shanghai</v>
          </cell>
          <cell r="V183">
            <v>8</v>
          </cell>
        </row>
        <row r="184">
          <cell r="A184" t="str">
            <v>3001-30002-00</v>
          </cell>
          <cell r="B184" t="str">
            <v>CBL, Rogowski Current Cable, M12 A-Code, F, 3P+N, Ø60mm, 1M (0.75+0.25)</v>
          </cell>
          <cell r="C184" t="str">
            <v>ea</v>
          </cell>
          <cell r="D184" t="str">
            <v>3P+1N</v>
          </cell>
          <cell r="E184" t="str">
            <v>1m</v>
          </cell>
          <cell r="F184" t="str">
            <v>PM</v>
          </cell>
          <cell r="H184" t="str">
            <v>Production</v>
          </cell>
          <cell r="I184" t="str">
            <v>Buy</v>
          </cell>
          <cell r="J184" t="str">
            <v>Meatrol Electrical</v>
          </cell>
          <cell r="K184" t="str">
            <v>STP-N60-30002</v>
          </cell>
          <cell r="N184" t="str">
            <v>Meatrol</v>
          </cell>
          <cell r="O184" t="str">
            <v>Email Will 20/02/2024</v>
          </cell>
          <cell r="P184">
            <v>3500</v>
          </cell>
          <cell r="Q184">
            <v>1</v>
          </cell>
          <cell r="R184">
            <v>59.5</v>
          </cell>
          <cell r="S184" t="str">
            <v>USD</v>
          </cell>
          <cell r="T184">
            <v>55.051813471502591</v>
          </cell>
          <cell r="U184" t="str">
            <v>EXW Shanghai</v>
          </cell>
          <cell r="V184">
            <v>8</v>
          </cell>
        </row>
        <row r="185">
          <cell r="A185" t="str">
            <v>3001-30003-00</v>
          </cell>
          <cell r="B185" t="str">
            <v>CBL, Rogowski Current Cable, M12 A-Code, F, 3P+N, Ø125mm, 6M (5.50+0.50)</v>
          </cell>
          <cell r="C185" t="str">
            <v>ea</v>
          </cell>
          <cell r="D185" t="str">
            <v>3P+1N</v>
          </cell>
          <cell r="E185" t="str">
            <v>6m</v>
          </cell>
          <cell r="F185" t="str">
            <v>GM</v>
          </cell>
          <cell r="H185" t="str">
            <v>Production</v>
          </cell>
          <cell r="I185" t="str">
            <v>Buy</v>
          </cell>
          <cell r="J185" t="str">
            <v>Meatrol Electrical</v>
          </cell>
          <cell r="K185" t="str">
            <v>STP-N125-30003</v>
          </cell>
          <cell r="N185" t="str">
            <v>Meatrol</v>
          </cell>
          <cell r="O185" t="str">
            <v>24PY02162W</v>
          </cell>
          <cell r="P185">
            <v>32</v>
          </cell>
          <cell r="Q185">
            <v>1</v>
          </cell>
          <cell r="R185">
            <v>111.8</v>
          </cell>
          <cell r="S185" t="str">
            <v>USD</v>
          </cell>
          <cell r="T185">
            <v>103.4418948926721</v>
          </cell>
          <cell r="U185" t="str">
            <v>EXW Shanghai</v>
          </cell>
          <cell r="V185">
            <v>8</v>
          </cell>
        </row>
        <row r="186">
          <cell r="A186" t="str">
            <v>3001-30004-00</v>
          </cell>
          <cell r="B186" t="str">
            <v>CBL, Rogowski Current Cable, M12 A-Code, F, 3P+N, Ø60mm, 3M (2.50+0.50)</v>
          </cell>
          <cell r="C186" t="str">
            <v>ea</v>
          </cell>
          <cell r="D186" t="str">
            <v>3P+1N</v>
          </cell>
          <cell r="E186" t="str">
            <v>3m</v>
          </cell>
          <cell r="H186" t="str">
            <v>R&amp;D</v>
          </cell>
          <cell r="I186" t="str">
            <v>Buy</v>
          </cell>
          <cell r="J186" t="str">
            <v>Meatrol Electrical</v>
          </cell>
          <cell r="K186" t="str">
            <v>TBA</v>
          </cell>
          <cell r="M186" t="str">
            <v>[21/02/24] Will RFQ to Ivy</v>
          </cell>
          <cell r="N186" t="str">
            <v>Meatrol</v>
          </cell>
          <cell r="T186" t="e">
            <v>#N/A</v>
          </cell>
        </row>
        <row r="187">
          <cell r="A187" t="str">
            <v>3001-30005-00</v>
          </cell>
          <cell r="B187" t="str">
            <v>CBL, Rogowski Current Cable, M12 A-Code, F, 3P+N, Ø60mm, 6M (5.50+0.50)</v>
          </cell>
          <cell r="C187" t="str">
            <v>ea</v>
          </cell>
          <cell r="D187" t="str">
            <v>3P+1N</v>
          </cell>
          <cell r="E187" t="str">
            <v>6m</v>
          </cell>
          <cell r="H187" t="str">
            <v>R&amp;D</v>
          </cell>
          <cell r="I187" t="str">
            <v>Buy</v>
          </cell>
          <cell r="J187" t="str">
            <v>Meatrol Electrical</v>
          </cell>
          <cell r="K187" t="str">
            <v>TBA</v>
          </cell>
          <cell r="M187" t="str">
            <v>[21/02/24] Will RFQ to Ivy</v>
          </cell>
          <cell r="N187" t="str">
            <v>Meatrol</v>
          </cell>
          <cell r="T187" t="e">
            <v>#N/A</v>
          </cell>
        </row>
        <row r="188">
          <cell r="A188" t="str">
            <v>3001-30015-00</v>
          </cell>
          <cell r="B188" t="str">
            <v>CBL, Rogowski Current Cable, M12 A-Code, F, 1P+N, Ø60mm, 1M (0.75+0.25)</v>
          </cell>
          <cell r="C188" t="str">
            <v>ea</v>
          </cell>
          <cell r="D188" t="str">
            <v>1P+1N</v>
          </cell>
          <cell r="E188" t="str">
            <v>1m</v>
          </cell>
          <cell r="F188" t="str">
            <v>PM</v>
          </cell>
          <cell r="H188" t="str">
            <v>Production</v>
          </cell>
          <cell r="I188" t="str">
            <v>Buy</v>
          </cell>
          <cell r="J188" t="str">
            <v>Meatrol Electrical</v>
          </cell>
          <cell r="K188" t="str">
            <v>STP-N60-30015</v>
          </cell>
          <cell r="N188" t="str">
            <v>Meatrol</v>
          </cell>
          <cell r="O188" t="str">
            <v>Email Will 20/02/2024</v>
          </cell>
          <cell r="P188">
            <v>500</v>
          </cell>
          <cell r="Q188">
            <v>1</v>
          </cell>
          <cell r="R188">
            <v>45.8</v>
          </cell>
          <cell r="S188" t="str">
            <v>USD</v>
          </cell>
          <cell r="T188">
            <v>42.376017764618801</v>
          </cell>
          <cell r="U188" t="str">
            <v>EXW Shanghai</v>
          </cell>
          <cell r="V188">
            <v>8</v>
          </cell>
        </row>
        <row r="189">
          <cell r="A189" t="str">
            <v>3001-30015-00</v>
          </cell>
          <cell r="B189" t="str">
            <v>CBL, Rogowski Current Cable, M12 A-Code, F, 1P+N, Ø60mm, 1M (0.75+0.25)</v>
          </cell>
          <cell r="C189" t="str">
            <v>ea</v>
          </cell>
          <cell r="D189" t="str">
            <v>1P+1N</v>
          </cell>
          <cell r="E189" t="str">
            <v>1m</v>
          </cell>
          <cell r="F189" t="str">
            <v>PM</v>
          </cell>
          <cell r="H189" t="str">
            <v>Production</v>
          </cell>
          <cell r="I189" t="str">
            <v>Buy</v>
          </cell>
          <cell r="J189" t="str">
            <v>Meatrol Electrical</v>
          </cell>
          <cell r="K189" t="str">
            <v>STP-N60-30015</v>
          </cell>
          <cell r="N189" t="str">
            <v>Meatrol</v>
          </cell>
          <cell r="O189" t="str">
            <v>Email Will 20/02/2024</v>
          </cell>
          <cell r="P189">
            <v>1000</v>
          </cell>
          <cell r="Q189">
            <v>1</v>
          </cell>
          <cell r="R189">
            <v>38.299999999999997</v>
          </cell>
          <cell r="S189" t="str">
            <v>USD</v>
          </cell>
          <cell r="T189">
            <v>35.436713545521833</v>
          </cell>
          <cell r="U189" t="str">
            <v>EXW Shanghai</v>
          </cell>
          <cell r="V189">
            <v>8</v>
          </cell>
        </row>
        <row r="190">
          <cell r="A190" t="str">
            <v>3001-30015-00</v>
          </cell>
          <cell r="B190" t="str">
            <v>CBL, Rogowski Current Cable, M12 A-Code, F, 1P+N, Ø60mm, 1M (0.75+0.25)</v>
          </cell>
          <cell r="C190" t="str">
            <v>ea</v>
          </cell>
          <cell r="D190" t="str">
            <v>1P+1N</v>
          </cell>
          <cell r="E190" t="str">
            <v>1m</v>
          </cell>
          <cell r="F190" t="str">
            <v>PM</v>
          </cell>
          <cell r="H190" t="str">
            <v>Production</v>
          </cell>
          <cell r="I190" t="str">
            <v>Buy</v>
          </cell>
          <cell r="J190" t="str">
            <v>Meatrol Electrical</v>
          </cell>
          <cell r="K190" t="str">
            <v>STP-N60-30015</v>
          </cell>
          <cell r="N190" t="str">
            <v>Meatrol</v>
          </cell>
          <cell r="O190" t="str">
            <v>Email Will 20/02/2024</v>
          </cell>
          <cell r="P190">
            <v>3500</v>
          </cell>
          <cell r="Q190">
            <v>1</v>
          </cell>
          <cell r="R190">
            <v>34</v>
          </cell>
          <cell r="S190" t="str">
            <v>USD</v>
          </cell>
          <cell r="T190">
            <v>31.458179126572908</v>
          </cell>
          <cell r="U190" t="str">
            <v>EXW Shanghai</v>
          </cell>
          <cell r="V190">
            <v>8</v>
          </cell>
        </row>
        <row r="191">
          <cell r="A191" t="str">
            <v>3001-30023-00</v>
          </cell>
          <cell r="B191" t="str">
            <v>CBL, Rogowski Current Cable, M12 A-Code, F, 1P+N, 3M (2.50+0.50)</v>
          </cell>
          <cell r="C191" t="str">
            <v>ea</v>
          </cell>
          <cell r="D191" t="str">
            <v>1P+1N</v>
          </cell>
          <cell r="E191" t="str">
            <v>3m</v>
          </cell>
          <cell r="F191" t="str">
            <v>PM</v>
          </cell>
          <cell r="H191" t="str">
            <v>UnReleased</v>
          </cell>
          <cell r="I191" t="str">
            <v>Buy</v>
          </cell>
          <cell r="J191" t="str">
            <v>Meatrol Electrical</v>
          </cell>
          <cell r="K191" t="str">
            <v>TBA</v>
          </cell>
          <cell r="S191" t="str">
            <v>USD</v>
          </cell>
          <cell r="T191">
            <v>0</v>
          </cell>
          <cell r="U191" t="str">
            <v>EXW Shanghai</v>
          </cell>
          <cell r="V191">
            <v>8</v>
          </cell>
        </row>
        <row r="192">
          <cell r="A192" t="str">
            <v>3001-30024-00</v>
          </cell>
          <cell r="B192" t="str">
            <v>CBL, Rogowski Current Cable, M12 A-Code, F, 1P+N, 6M (5.50+0.50)</v>
          </cell>
          <cell r="C192" t="str">
            <v>ea</v>
          </cell>
          <cell r="D192" t="str">
            <v>1P+1N</v>
          </cell>
          <cell r="E192" t="str">
            <v>6m</v>
          </cell>
          <cell r="F192" t="str">
            <v>PM</v>
          </cell>
          <cell r="H192" t="str">
            <v>UnReleased</v>
          </cell>
          <cell r="I192" t="str">
            <v>Buy</v>
          </cell>
          <cell r="J192" t="str">
            <v>Meatrol Electrical</v>
          </cell>
          <cell r="K192" t="str">
            <v>TBA</v>
          </cell>
          <cell r="S192" t="str">
            <v>USD</v>
          </cell>
          <cell r="T192">
            <v>0</v>
          </cell>
          <cell r="U192" t="str">
            <v>EXW Shanghai</v>
          </cell>
          <cell r="V192">
            <v>8</v>
          </cell>
        </row>
        <row r="193">
          <cell r="A193" t="str">
            <v>3001-30025-00</v>
          </cell>
          <cell r="B193" t="str">
            <v>CBL, Rogowski Current Cable, M12 A-Code, F, 3P, 1M (0.75+0.25)</v>
          </cell>
          <cell r="C193" t="str">
            <v>ea</v>
          </cell>
          <cell r="D193" t="str">
            <v>3P</v>
          </cell>
          <cell r="E193" t="str">
            <v>1m</v>
          </cell>
          <cell r="F193" t="str">
            <v>PM</v>
          </cell>
          <cell r="H193" t="str">
            <v>Production</v>
          </cell>
          <cell r="I193" t="str">
            <v>Buy</v>
          </cell>
          <cell r="J193" t="str">
            <v>Meatrol Electrical</v>
          </cell>
          <cell r="K193" t="str">
            <v>STP-N60</v>
          </cell>
          <cell r="N193" t="str">
            <v>Meatrol</v>
          </cell>
          <cell r="O193" t="str">
            <v>23PY121207W</v>
          </cell>
          <cell r="P193">
            <v>11</v>
          </cell>
          <cell r="Q193">
            <v>11</v>
          </cell>
          <cell r="R193">
            <v>64.8</v>
          </cell>
          <cell r="S193" t="str">
            <v>USD</v>
          </cell>
          <cell r="T193">
            <v>59.95558845299778</v>
          </cell>
          <cell r="U193" t="str">
            <v>EXW Shanghai</v>
          </cell>
          <cell r="V193">
            <v>8</v>
          </cell>
        </row>
        <row r="194">
          <cell r="A194" t="str">
            <v>3002-00010-00</v>
          </cell>
          <cell r="B194" t="str">
            <v xml:space="preserve">CBL, Cable IEC C13 Socket to Type B US Plug Plug Power Cord, 3x 0.75mm2, OD Ø6.5mm, 5m </v>
          </cell>
          <cell r="C194" t="str">
            <v>ea</v>
          </cell>
          <cell r="E194" t="str">
            <v>5m</v>
          </cell>
          <cell r="H194" t="str">
            <v>Production</v>
          </cell>
          <cell r="I194" t="str">
            <v>Buy</v>
          </cell>
          <cell r="J194" t="str">
            <v>RS Pro</v>
          </cell>
          <cell r="K194" t="str">
            <v>146-9130</v>
          </cell>
          <cell r="P194">
            <v>1</v>
          </cell>
          <cell r="Q194">
            <v>1</v>
          </cell>
          <cell r="R194">
            <v>7.26</v>
          </cell>
          <cell r="S194" t="str">
            <v>EUR</v>
          </cell>
          <cell r="T194">
            <v>7.26</v>
          </cell>
          <cell r="V194">
            <v>10</v>
          </cell>
        </row>
        <row r="195">
          <cell r="A195" t="str">
            <v>3003-00010-00</v>
          </cell>
          <cell r="B195" t="str">
            <v>CBL, Cable Gland Nylon M20, Cable Ø10.00~14.00mm, Grey IP68</v>
          </cell>
          <cell r="C195" t="str">
            <v>ea</v>
          </cell>
          <cell r="H195" t="str">
            <v>Production</v>
          </cell>
          <cell r="I195" t="str">
            <v>Buy</v>
          </cell>
          <cell r="J195" t="str">
            <v>Demesne Electrical Sales</v>
          </cell>
          <cell r="K195" t="str">
            <v>DCGM20GRY (W)</v>
          </cell>
          <cell r="N195" t="str">
            <v>Demesne Electrical</v>
          </cell>
          <cell r="P195">
            <v>30</v>
          </cell>
          <cell r="Q195">
            <v>10</v>
          </cell>
          <cell r="R195">
            <v>0.34166666666666667</v>
          </cell>
          <cell r="S195" t="str">
            <v>EUR</v>
          </cell>
          <cell r="T195">
            <v>0.34166666666666667</v>
          </cell>
        </row>
        <row r="196">
          <cell r="A196" t="str">
            <v>3003-70010-00</v>
          </cell>
          <cell r="B196" t="str">
            <v>CBL, Cable Tie, 160x4.8mm, 222N, Black Nylon (PA66)</v>
          </cell>
          <cell r="C196" t="str">
            <v>m</v>
          </cell>
          <cell r="H196" t="str">
            <v>Production</v>
          </cell>
          <cell r="I196" t="str">
            <v>Buy</v>
          </cell>
          <cell r="J196" t="str">
            <v>Multicomp</v>
          </cell>
          <cell r="K196" t="str">
            <v>SPC35275</v>
          </cell>
          <cell r="N196" t="str">
            <v>Smart Electronics</v>
          </cell>
          <cell r="O196" t="str">
            <v>WWW</v>
          </cell>
          <cell r="P196">
            <v>100</v>
          </cell>
          <cell r="Q196">
            <v>100</v>
          </cell>
          <cell r="R196">
            <v>4.4999999999999998E-2</v>
          </cell>
          <cell r="S196" t="str">
            <v>EUR</v>
          </cell>
          <cell r="T196">
            <v>4.4999999999999998E-2</v>
          </cell>
          <cell r="U196" t="str">
            <v>EXW</v>
          </cell>
          <cell r="V196">
            <v>19</v>
          </cell>
        </row>
        <row r="197">
          <cell r="A197" t="str">
            <v>3003-70020-00</v>
          </cell>
          <cell r="B197" t="str">
            <v>CBL, Cable Tie, 75x2.40mm, 80N, Black Nylon (PA66)</v>
          </cell>
          <cell r="C197" t="str">
            <v>ea</v>
          </cell>
          <cell r="H197" t="str">
            <v>Production</v>
          </cell>
          <cell r="I197" t="str">
            <v>Buy</v>
          </cell>
          <cell r="J197" t="str">
            <v>Condordia Technologies</v>
          </cell>
          <cell r="K197" t="str">
            <v>ACT75X2.4B</v>
          </cell>
          <cell r="N197" t="str">
            <v>RS</v>
          </cell>
          <cell r="P197">
            <v>100</v>
          </cell>
          <cell r="Q197">
            <v>100</v>
          </cell>
          <cell r="R197">
            <v>6.4400000000000004E-3</v>
          </cell>
          <cell r="S197" t="str">
            <v>EUR</v>
          </cell>
          <cell r="T197">
            <v>6.4400000000000004E-3</v>
          </cell>
          <cell r="V197">
            <v>1</v>
          </cell>
        </row>
        <row r="198">
          <cell r="A198" t="str">
            <v>3003-70025-00</v>
          </cell>
          <cell r="B198" t="str">
            <v>CBL, Cable Tie, 300x7.6mm, 535N, Black Nylon (PA66)</v>
          </cell>
          <cell r="C198" t="str">
            <v>ea</v>
          </cell>
          <cell r="H198" t="str">
            <v>Production</v>
          </cell>
          <cell r="I198" t="str">
            <v>Buy</v>
          </cell>
          <cell r="J198" t="str">
            <v>Hellermann</v>
          </cell>
          <cell r="K198" t="str">
            <v>111-12230 T120I-PA66W-BK</v>
          </cell>
          <cell r="N198" t="str">
            <v>Radionics</v>
          </cell>
          <cell r="P198">
            <v>100</v>
          </cell>
          <cell r="R198">
            <v>0.18809999999999999</v>
          </cell>
          <cell r="S198" t="str">
            <v>EUR</v>
          </cell>
          <cell r="T198">
            <v>0.18809999999999999</v>
          </cell>
          <cell r="U198" t="str">
            <v>EXW</v>
          </cell>
        </row>
        <row r="199">
          <cell r="A199" t="str">
            <v>3003-71010-00</v>
          </cell>
          <cell r="B199" t="str">
            <v xml:space="preserve">CBL, Cable Tie Base, 13x13mm, 3.2mm Tie Width, Nylon 66 </v>
          </cell>
          <cell r="C199" t="str">
            <v>ea</v>
          </cell>
          <cell r="H199" t="str">
            <v>Production</v>
          </cell>
          <cell r="I199" t="str">
            <v>Buy</v>
          </cell>
          <cell r="J199" t="str">
            <v>Wurth</v>
          </cell>
          <cell r="K199" t="str">
            <v>530909100</v>
          </cell>
          <cell r="N199" t="str">
            <v>RS</v>
          </cell>
          <cell r="P199">
            <v>50</v>
          </cell>
          <cell r="Q199">
            <v>25</v>
          </cell>
          <cell r="R199">
            <v>0.26600000000000001</v>
          </cell>
          <cell r="S199" t="str">
            <v>EUR</v>
          </cell>
          <cell r="T199">
            <v>0.26600000000000001</v>
          </cell>
          <cell r="V199">
            <v>1</v>
          </cell>
        </row>
        <row r="200">
          <cell r="A200" t="str">
            <v>3004-00010-00</v>
          </cell>
          <cell r="B200" t="str">
            <v>CBL, Test Lead, Double Insulation Silicon, 2x 4mm Plug 45deg, 1m, Blue</v>
          </cell>
          <cell r="C200" t="str">
            <v>ea</v>
          </cell>
          <cell r="H200" t="str">
            <v>Production</v>
          </cell>
          <cell r="I200" t="str">
            <v>Buy</v>
          </cell>
          <cell r="J200" t="str">
            <v>Demesne Electrical Sales</v>
          </cell>
          <cell r="K200" t="str">
            <v>MP25-PX2-1M-BL (CMPMP25-PX2-1M-SET)</v>
          </cell>
          <cell r="M200" t="str">
            <v>[15/09/23] Requote due, costing used is based on 4m version
[19/09/23] Offered Kit of 4 @ €34.95 (CMPMP25-PX2-1M-SET)</v>
          </cell>
          <cell r="N200" t="str">
            <v>Demesne Electrical Sales</v>
          </cell>
          <cell r="P200">
            <v>250</v>
          </cell>
          <cell r="Q200">
            <v>250</v>
          </cell>
          <cell r="R200">
            <v>8.7375000000000007</v>
          </cell>
          <cell r="S200" t="str">
            <v>EUR</v>
          </cell>
          <cell r="T200">
            <v>8.7375000000000007</v>
          </cell>
          <cell r="U200" t="str">
            <v>EXW UK</v>
          </cell>
          <cell r="V200">
            <v>16</v>
          </cell>
        </row>
        <row r="201">
          <cell r="A201" t="str">
            <v>3004-00011-00</v>
          </cell>
          <cell r="B201" t="str">
            <v>CBL, Test Lead, Double Insulation Silicon, 2x 4mm Plug 90deg, 1m, Blue</v>
          </cell>
          <cell r="C201" t="str">
            <v>ea</v>
          </cell>
          <cell r="H201" t="str">
            <v>Obsolete</v>
          </cell>
          <cell r="I201" t="str">
            <v>Buy</v>
          </cell>
          <cell r="J201" t="str">
            <v>Demesne Electrical Sales</v>
          </cell>
          <cell r="K201" t="str">
            <v>TBA</v>
          </cell>
          <cell r="M201" t="str">
            <v>[13/09/23] Martindale checking availability of 90deg</v>
          </cell>
          <cell r="N201" t="str">
            <v>Demesne Electrical Sales</v>
          </cell>
          <cell r="S201" t="str">
            <v>EUR</v>
          </cell>
          <cell r="T201">
            <v>0</v>
          </cell>
          <cell r="U201" t="str">
            <v>TBA</v>
          </cell>
          <cell r="V201" t="str">
            <v>TBA</v>
          </cell>
        </row>
        <row r="202">
          <cell r="A202" t="str">
            <v>3004-00020-00</v>
          </cell>
          <cell r="B202" t="str">
            <v>CBL, Test Lead, Double Insulation Silicon, 2x 4mm Plug 45deg, 1m, Brown</v>
          </cell>
          <cell r="C202" t="str">
            <v>ea</v>
          </cell>
          <cell r="H202" t="str">
            <v>Production</v>
          </cell>
          <cell r="I202" t="str">
            <v>Buy</v>
          </cell>
          <cell r="J202" t="str">
            <v>Demesne Electrical Sales</v>
          </cell>
          <cell r="K202" t="str">
            <v>MP25-PX2-1M-BR (CMPMP25-PX2-1M-SET)</v>
          </cell>
          <cell r="M202" t="str">
            <v>[15/09/23] Requote due, costing used is based on 4m version
[19/09/23] Offered Kit of 4 @ €34.95 (CMPMP25-PX2-1M-SET)</v>
          </cell>
          <cell r="N202" t="str">
            <v>Demesne Electrical Sales</v>
          </cell>
          <cell r="R202">
            <v>8.7375000000000007</v>
          </cell>
          <cell r="S202" t="str">
            <v>EUR</v>
          </cell>
          <cell r="T202">
            <v>8.7375000000000007</v>
          </cell>
          <cell r="U202" t="str">
            <v>EXW UK</v>
          </cell>
          <cell r="V202">
            <v>16</v>
          </cell>
        </row>
        <row r="203">
          <cell r="A203" t="str">
            <v>3004-00021-00</v>
          </cell>
          <cell r="B203" t="str">
            <v>CBL, Test Lead, Double Insulation Silicon, 2x 4mm Plug 90deg, 1m, Brown</v>
          </cell>
          <cell r="C203" t="str">
            <v>ea</v>
          </cell>
          <cell r="H203" t="str">
            <v>Obsolete</v>
          </cell>
          <cell r="I203" t="str">
            <v>Buy</v>
          </cell>
          <cell r="J203" t="str">
            <v>Demesne Electrical Sales</v>
          </cell>
          <cell r="K203" t="str">
            <v>TBA</v>
          </cell>
          <cell r="M203" t="str">
            <v>[13/09/23] Martindale checking availability of 90deg</v>
          </cell>
          <cell r="N203" t="str">
            <v>Demesne Electrical Sales</v>
          </cell>
          <cell r="S203" t="str">
            <v>EUR</v>
          </cell>
          <cell r="T203">
            <v>0</v>
          </cell>
          <cell r="U203" t="str">
            <v>TBA</v>
          </cell>
          <cell r="V203" t="str">
            <v>TBA</v>
          </cell>
        </row>
        <row r="204">
          <cell r="A204" t="str">
            <v>3004-00030-00</v>
          </cell>
          <cell r="B204" t="str">
            <v>CBL, Test Lead, Double Insulation Silicon, 2x 4mm Plug 45deg, 1m, Black</v>
          </cell>
          <cell r="C204" t="str">
            <v>ea</v>
          </cell>
          <cell r="H204" t="str">
            <v>Production</v>
          </cell>
          <cell r="I204" t="str">
            <v>Buy</v>
          </cell>
          <cell r="J204" t="str">
            <v>Demesne Electrical Sales</v>
          </cell>
          <cell r="K204" t="str">
            <v>MP25-PX2-1M-BK (CMPMP25-PX2-1M-SET)</v>
          </cell>
          <cell r="M204" t="str">
            <v>[15/09/23] Requote due, costing used is based on 4m version
[19/09/23] Offered Kit of 4 @ €34.95 (CMPMP25-PX2-1M-SET)</v>
          </cell>
          <cell r="N204" t="str">
            <v>Demesne Electrical Sales</v>
          </cell>
          <cell r="R204">
            <v>8.7375000000000007</v>
          </cell>
          <cell r="S204" t="str">
            <v>EUR</v>
          </cell>
          <cell r="T204">
            <v>8.7375000000000007</v>
          </cell>
          <cell r="U204" t="str">
            <v>EXW UK</v>
          </cell>
          <cell r="V204">
            <v>16</v>
          </cell>
        </row>
        <row r="205">
          <cell r="A205" t="str">
            <v>3004-00031-00</v>
          </cell>
          <cell r="B205" t="str">
            <v>CBL, Test Lead, Double Insulation Silicon, 2x 4mm Plug 90deg, 1m, Black</v>
          </cell>
          <cell r="C205" t="str">
            <v>ea</v>
          </cell>
          <cell r="H205" t="str">
            <v>Obsolete</v>
          </cell>
          <cell r="I205" t="str">
            <v>Buy</v>
          </cell>
          <cell r="J205" t="str">
            <v>Demesne Electrical Sales</v>
          </cell>
          <cell r="K205" t="str">
            <v>TBA</v>
          </cell>
          <cell r="M205" t="str">
            <v>[13/09/23] Martindale checking availability of 90deg</v>
          </cell>
          <cell r="N205" t="str">
            <v>Demesne Electrical Sales</v>
          </cell>
          <cell r="S205" t="str">
            <v>EUR</v>
          </cell>
          <cell r="T205">
            <v>0</v>
          </cell>
          <cell r="U205" t="str">
            <v>TBA</v>
          </cell>
          <cell r="V205" t="str">
            <v>TBA</v>
          </cell>
        </row>
        <row r="206">
          <cell r="A206" t="str">
            <v>3004-00040-00</v>
          </cell>
          <cell r="B206" t="str">
            <v>CBL, Test Lead, Double Insulation Silicon, 2x 4mm Plug 45deg, 1m, Grey</v>
          </cell>
          <cell r="C206" t="str">
            <v>ea</v>
          </cell>
          <cell r="H206" t="str">
            <v>Production</v>
          </cell>
          <cell r="I206" t="str">
            <v>Buy</v>
          </cell>
          <cell r="J206" t="str">
            <v>Demesne Electrical Sales</v>
          </cell>
          <cell r="K206" t="str">
            <v>MP25-PX2-1M-GY (CMPMP25-PX2-1M-SET)</v>
          </cell>
          <cell r="M206" t="str">
            <v>[15/09/23] Requote due, costing used is based on 4m version
[19/09/23] Offered Kit of 4 @ €34.95 (CMPMP25-PX2-1M-SET)</v>
          </cell>
          <cell r="N206" t="str">
            <v>Demesne Electrical Sales</v>
          </cell>
          <cell r="R206">
            <v>8.7375000000000007</v>
          </cell>
          <cell r="S206" t="str">
            <v>EUR</v>
          </cell>
          <cell r="T206">
            <v>8.7375000000000007</v>
          </cell>
          <cell r="U206" t="str">
            <v>EXW UK</v>
          </cell>
          <cell r="V206">
            <v>16</v>
          </cell>
        </row>
        <row r="207">
          <cell r="A207" t="str">
            <v>3004-00041-00</v>
          </cell>
          <cell r="B207" t="str">
            <v>CBL, Test Lead, Double Insulation Silicon, 2x 4mm Plug 90deg, 1m, Grey</v>
          </cell>
          <cell r="C207" t="str">
            <v>ea</v>
          </cell>
          <cell r="H207" t="str">
            <v>Obsolete</v>
          </cell>
          <cell r="I207" t="str">
            <v>Buy</v>
          </cell>
          <cell r="J207" t="str">
            <v>Demesne Electrical Sales</v>
          </cell>
          <cell r="K207" t="str">
            <v>TBA</v>
          </cell>
          <cell r="M207" t="str">
            <v>[13/09/23] Martindale checking availability of 90deg</v>
          </cell>
          <cell r="N207" t="str">
            <v>Demesne Electrical Sales</v>
          </cell>
          <cell r="S207" t="str">
            <v>EUR</v>
          </cell>
          <cell r="T207">
            <v>0</v>
          </cell>
          <cell r="U207" t="str">
            <v>TBA</v>
          </cell>
          <cell r="V207" t="str">
            <v>TBA</v>
          </cell>
        </row>
        <row r="208">
          <cell r="A208" t="str">
            <v>3004-00110-00</v>
          </cell>
          <cell r="B208" t="str">
            <v>CBL, Test Lead, Double Insulation Silicon, 2x 4mm Plug 45deg, 4m, Blue</v>
          </cell>
          <cell r="C208" t="str">
            <v>ea</v>
          </cell>
          <cell r="H208" t="str">
            <v>Production</v>
          </cell>
          <cell r="I208" t="str">
            <v>Free Issue</v>
          </cell>
          <cell r="J208" t="str">
            <v>Demesne Electrical Sales</v>
          </cell>
          <cell r="K208" t="str">
            <v>MP25-PX2-4M-BL</v>
          </cell>
          <cell r="N208" t="str">
            <v>Demesne Electrical Sales</v>
          </cell>
          <cell r="O208" t="str">
            <v>Inv 8537857</v>
          </cell>
          <cell r="P208">
            <v>3</v>
          </cell>
          <cell r="R208">
            <v>10.5</v>
          </cell>
          <cell r="S208" t="str">
            <v>EUR</v>
          </cell>
          <cell r="T208">
            <v>10.5</v>
          </cell>
          <cell r="U208" t="str">
            <v>DDP</v>
          </cell>
          <cell r="V208" t="str">
            <v>TBA</v>
          </cell>
        </row>
        <row r="209">
          <cell r="A209" t="str">
            <v>3004-00111-00</v>
          </cell>
          <cell r="B209" t="str">
            <v>CBL, Test Lead, Double Insulation Silicon, 2x 4mm Plug 90deg, 4m, Blue</v>
          </cell>
          <cell r="C209" t="str">
            <v>ea</v>
          </cell>
          <cell r="H209" t="str">
            <v>Obsolete</v>
          </cell>
          <cell r="I209" t="str">
            <v>Buy</v>
          </cell>
          <cell r="J209" t="str">
            <v>Demesne Electrical Sales</v>
          </cell>
          <cell r="K209" t="str">
            <v>TBA</v>
          </cell>
          <cell r="N209" t="str">
            <v>Demesne Electrical Sales</v>
          </cell>
          <cell r="S209" t="str">
            <v>EUR</v>
          </cell>
          <cell r="T209">
            <v>0</v>
          </cell>
        </row>
        <row r="210">
          <cell r="A210" t="str">
            <v>3004-00120-00</v>
          </cell>
          <cell r="B210" t="str">
            <v>CBL, Test Lead, Double Insulation Silicon, 2x 4mm Plug 45deg, 4m, Brown</v>
          </cell>
          <cell r="C210" t="str">
            <v>ea</v>
          </cell>
          <cell r="H210" t="str">
            <v>Production</v>
          </cell>
          <cell r="I210" t="str">
            <v>Free Issue</v>
          </cell>
          <cell r="J210" t="str">
            <v>Demesne Electrical Sales</v>
          </cell>
          <cell r="K210" t="str">
            <v>MP25-PX2-4M-BR</v>
          </cell>
          <cell r="N210" t="str">
            <v>Demesne Electrical Sales</v>
          </cell>
          <cell r="O210" t="str">
            <v>Inv 8537857</v>
          </cell>
          <cell r="P210">
            <v>3</v>
          </cell>
          <cell r="R210">
            <v>10.5</v>
          </cell>
          <cell r="S210" t="str">
            <v>EUR</v>
          </cell>
          <cell r="T210">
            <v>10.5</v>
          </cell>
          <cell r="U210" t="str">
            <v>DDP</v>
          </cell>
          <cell r="V210" t="str">
            <v>TBA</v>
          </cell>
        </row>
        <row r="211">
          <cell r="A211" t="str">
            <v>3004-00121-00</v>
          </cell>
          <cell r="B211" t="str">
            <v>CBL, Test Lead, Double Insulation Silicon, 2x 4mm Plug 90deg, 4m, Brown</v>
          </cell>
          <cell r="C211" t="str">
            <v>ea</v>
          </cell>
          <cell r="H211" t="str">
            <v>Obsolete</v>
          </cell>
          <cell r="I211" t="str">
            <v>Buy</v>
          </cell>
          <cell r="J211" t="str">
            <v>Demesne Electrical Sales</v>
          </cell>
          <cell r="K211" t="str">
            <v>TBA</v>
          </cell>
          <cell r="N211" t="str">
            <v>Demesne Electrical Sales</v>
          </cell>
          <cell r="S211" t="str">
            <v>EUR</v>
          </cell>
          <cell r="T211">
            <v>0</v>
          </cell>
        </row>
        <row r="212">
          <cell r="A212" t="str">
            <v>3004-00130-00</v>
          </cell>
          <cell r="B212" t="str">
            <v>CBL, Test Lead, Double Insulation Silicon, 2x 4mm Plug 45deg, 4m, Black</v>
          </cell>
          <cell r="C212" t="str">
            <v>ea</v>
          </cell>
          <cell r="H212" t="str">
            <v>Production</v>
          </cell>
          <cell r="I212" t="str">
            <v>Free Issue</v>
          </cell>
          <cell r="J212" t="str">
            <v>Demesne Electrical Sales</v>
          </cell>
          <cell r="K212" t="str">
            <v>MP25-PX2-4M-BK</v>
          </cell>
          <cell r="N212" t="str">
            <v>Demesne Electrical Sales</v>
          </cell>
          <cell r="O212" t="str">
            <v>Inv 8537857</v>
          </cell>
          <cell r="P212">
            <v>3</v>
          </cell>
          <cell r="R212">
            <v>10.5</v>
          </cell>
          <cell r="S212" t="str">
            <v>EUR</v>
          </cell>
          <cell r="T212">
            <v>10.5</v>
          </cell>
          <cell r="U212" t="str">
            <v>DDP</v>
          </cell>
          <cell r="V212" t="str">
            <v>TBA</v>
          </cell>
        </row>
        <row r="213">
          <cell r="A213" t="str">
            <v>3004-00131-00</v>
          </cell>
          <cell r="B213" t="str">
            <v>CBL, Test Lead, Double Insulation Silicon, 2x 4mm Plug 90deg, 4m, Black</v>
          </cell>
          <cell r="C213" t="str">
            <v>ea</v>
          </cell>
          <cell r="H213" t="str">
            <v>Obsolete</v>
          </cell>
          <cell r="I213" t="str">
            <v>Buy</v>
          </cell>
          <cell r="J213" t="str">
            <v>Demesne Electrical Sales</v>
          </cell>
          <cell r="K213" t="str">
            <v>TBA</v>
          </cell>
          <cell r="N213" t="str">
            <v>Demesne Electrical Sales</v>
          </cell>
          <cell r="S213" t="str">
            <v>EUR</v>
          </cell>
          <cell r="T213">
            <v>0</v>
          </cell>
        </row>
        <row r="214">
          <cell r="A214" t="str">
            <v>3004-00140-00</v>
          </cell>
          <cell r="B214" t="str">
            <v>CBL, Test Lead, Double Insulation Silicon, 2x 4mm Plug 45deg, 4m, Grey</v>
          </cell>
          <cell r="C214" t="str">
            <v>ea</v>
          </cell>
          <cell r="H214" t="str">
            <v>Production</v>
          </cell>
          <cell r="I214" t="str">
            <v>Free Issue</v>
          </cell>
          <cell r="J214" t="str">
            <v>Demesne Electrical Sales</v>
          </cell>
          <cell r="K214" t="str">
            <v>MP25-PX2-4M-GY</v>
          </cell>
          <cell r="N214" t="str">
            <v>Demesne Electrical Sales</v>
          </cell>
          <cell r="O214" t="str">
            <v>Inv 8537857</v>
          </cell>
          <cell r="P214">
            <v>3</v>
          </cell>
          <cell r="R214">
            <v>10.5</v>
          </cell>
          <cell r="S214" t="str">
            <v>EUR</v>
          </cell>
          <cell r="T214">
            <v>10.5</v>
          </cell>
          <cell r="U214" t="str">
            <v>DDP</v>
          </cell>
          <cell r="V214" t="str">
            <v>TBA</v>
          </cell>
        </row>
        <row r="215">
          <cell r="A215" t="str">
            <v>3004-00141-00</v>
          </cell>
          <cell r="B215" t="str">
            <v>CBL, Test Lead, Double Insulation Silicon, 2x 4mm Plug 90deg, 5m, Grey</v>
          </cell>
          <cell r="C215" t="str">
            <v>ea</v>
          </cell>
          <cell r="H215" t="str">
            <v>Obsolete</v>
          </cell>
          <cell r="I215" t="str">
            <v>Buy</v>
          </cell>
          <cell r="J215" t="str">
            <v>Demesne Electrical Sales</v>
          </cell>
          <cell r="K215" t="str">
            <v>TBA</v>
          </cell>
          <cell r="N215" t="str">
            <v>Demesne Electrical Sales</v>
          </cell>
          <cell r="S215" t="str">
            <v>EUR</v>
          </cell>
          <cell r="T215">
            <v>0</v>
          </cell>
        </row>
        <row r="216">
          <cell r="A216" t="str">
            <v>3005-00010-00</v>
          </cell>
          <cell r="B216" t="str">
            <v>CBL, Parallel Butt Splice 10-12AWG Crimp, OD=5.74mm, ID=3.28mm</v>
          </cell>
          <cell r="C216" t="str">
            <v>ea</v>
          </cell>
          <cell r="H216" t="str">
            <v>Production</v>
          </cell>
          <cell r="I216" t="str">
            <v>Buy</v>
          </cell>
          <cell r="J216" t="str">
            <v>TE Connectivity</v>
          </cell>
          <cell r="K216" t="str">
            <v>32151</v>
          </cell>
          <cell r="N216" t="str">
            <v>Digikey</v>
          </cell>
          <cell r="O216" t="str">
            <v>WWW</v>
          </cell>
          <cell r="P216">
            <v>500</v>
          </cell>
          <cell r="Q216">
            <v>500</v>
          </cell>
          <cell r="R216">
            <v>0.28398000000000001</v>
          </cell>
          <cell r="S216" t="str">
            <v>EUR</v>
          </cell>
          <cell r="T216">
            <v>0.28398000000000001</v>
          </cell>
          <cell r="V216">
            <v>40</v>
          </cell>
        </row>
        <row r="217">
          <cell r="A217" t="str">
            <v>3005-00020-00</v>
          </cell>
          <cell r="B217" t="str">
            <v>CBL, Parallel Butt Splice 12-14AWG Crimp, OD=4.52mm, ID=2.49mm, L=17.5mm</v>
          </cell>
          <cell r="C217" t="str">
            <v>ea</v>
          </cell>
          <cell r="H217" t="str">
            <v>Production</v>
          </cell>
          <cell r="I217" t="str">
            <v>Buy</v>
          </cell>
          <cell r="J217" t="str">
            <v>Multicomp</v>
          </cell>
          <cell r="K217">
            <v>321280</v>
          </cell>
          <cell r="N217" t="str">
            <v>Smart Electronics</v>
          </cell>
          <cell r="P217">
            <v>100</v>
          </cell>
          <cell r="Q217">
            <v>10</v>
          </cell>
          <cell r="R217">
            <v>0.70499999999999996</v>
          </cell>
          <cell r="S217" t="str">
            <v>EUR</v>
          </cell>
          <cell r="T217">
            <v>0.70499999999999996</v>
          </cell>
          <cell r="V217">
            <v>37</v>
          </cell>
        </row>
        <row r="218">
          <cell r="A218" t="str">
            <v>3005-10010-00</v>
          </cell>
          <cell r="B218" t="str">
            <v>CBL, Heatshrink Tubing, Adhesive Lined, 4:1, OD=6mm, L=5.0m, Black</v>
          </cell>
          <cell r="C218" t="str">
            <v>m</v>
          </cell>
          <cell r="H218" t="str">
            <v>Production</v>
          </cell>
          <cell r="I218" t="str">
            <v>Buy</v>
          </cell>
          <cell r="J218" t="str">
            <v>Multicomp</v>
          </cell>
          <cell r="K218" t="str">
            <v>HS410</v>
          </cell>
          <cell r="N218" t="str">
            <v>Smart Electronics</v>
          </cell>
          <cell r="O218" t="str">
            <v>WWW</v>
          </cell>
          <cell r="P218">
            <v>15</v>
          </cell>
          <cell r="Q218">
            <v>5</v>
          </cell>
          <cell r="R218">
            <v>4.5000000000000009</v>
          </cell>
          <cell r="S218" t="str">
            <v>EUR</v>
          </cell>
          <cell r="T218">
            <v>4.5000000000000009</v>
          </cell>
          <cell r="V218">
            <v>22</v>
          </cell>
        </row>
        <row r="219">
          <cell r="A219" t="str">
            <v>3005-10020-00</v>
          </cell>
          <cell r="B219" t="str">
            <v>CBL, Heatshrink Tubing, Adhesive Lined, 4:1, OD=16mm, L=1.2m, Black</v>
          </cell>
          <cell r="C219" t="str">
            <v>m</v>
          </cell>
          <cell r="H219" t="str">
            <v>Production</v>
          </cell>
          <cell r="I219" t="str">
            <v>Buy</v>
          </cell>
          <cell r="J219" t="str">
            <v>TE-Connectivity</v>
          </cell>
          <cell r="K219" t="str">
            <v>RHW-16/4-1200/ADH-0</v>
          </cell>
          <cell r="N219" t="str">
            <v>Smart Electronics</v>
          </cell>
          <cell r="O219" t="str">
            <v>WWW</v>
          </cell>
          <cell r="P219">
            <v>12</v>
          </cell>
          <cell r="Q219">
            <v>1.2</v>
          </cell>
          <cell r="R219">
            <v>12.695652173913043</v>
          </cell>
          <cell r="S219" t="str">
            <v>EUR</v>
          </cell>
          <cell r="T219">
            <v>12.695652173913043</v>
          </cell>
          <cell r="V219">
            <v>15</v>
          </cell>
        </row>
        <row r="220">
          <cell r="A220" t="str">
            <v>3005-10030-00</v>
          </cell>
          <cell r="B220" t="str">
            <v>CBL, Heatshrink Tubing, non-Adhesive Lined, 2:1, OD=6.4mm, L=5.0m, Blue</v>
          </cell>
          <cell r="C220" t="str">
            <v>m</v>
          </cell>
          <cell r="H220" t="str">
            <v>Production</v>
          </cell>
          <cell r="I220" t="str">
            <v>Buy</v>
          </cell>
          <cell r="J220" t="str">
            <v>Multicomp</v>
          </cell>
          <cell r="K220">
            <v>15082</v>
          </cell>
          <cell r="N220" t="str">
            <v>Farnell</v>
          </cell>
          <cell r="O220" t="str">
            <v>WWW</v>
          </cell>
          <cell r="P220">
            <v>5</v>
          </cell>
          <cell r="Q220">
            <v>5</v>
          </cell>
          <cell r="R220">
            <v>1.47</v>
          </cell>
          <cell r="S220" t="str">
            <v>EUR</v>
          </cell>
          <cell r="T220">
            <v>1.47</v>
          </cell>
          <cell r="V220">
            <v>20</v>
          </cell>
        </row>
        <row r="221">
          <cell r="A221" t="str">
            <v>3005-10040-00</v>
          </cell>
          <cell r="B221" t="str">
            <v>CBL, Heatshrink Tubing, non-Adhesive Lined, 2:1, OD=6.4mm, L=5.0m, Grey</v>
          </cell>
          <cell r="C221" t="str">
            <v>m</v>
          </cell>
          <cell r="H221" t="str">
            <v>Production</v>
          </cell>
          <cell r="I221" t="str">
            <v>Buy</v>
          </cell>
          <cell r="J221" t="str">
            <v>Multicomp</v>
          </cell>
          <cell r="K221" t="str">
            <v>13648GRY</v>
          </cell>
          <cell r="N221" t="str">
            <v>Farnell</v>
          </cell>
          <cell r="O221" t="str">
            <v>WWW</v>
          </cell>
          <cell r="P221">
            <v>5</v>
          </cell>
          <cell r="Q221">
            <v>5</v>
          </cell>
          <cell r="R221">
            <v>1.47</v>
          </cell>
          <cell r="S221" t="str">
            <v>EUR</v>
          </cell>
          <cell r="T221">
            <v>1.47</v>
          </cell>
          <cell r="V221">
            <v>20</v>
          </cell>
        </row>
        <row r="222">
          <cell r="A222" t="str">
            <v>3005-10050-00</v>
          </cell>
          <cell r="B222" t="str">
            <v>CBL, Heatshrink Tubing, non-Adhesive Lined, 2:1, OD=6.4mm, L=5.0m, Brown</v>
          </cell>
          <cell r="C222" t="str">
            <v>m</v>
          </cell>
          <cell r="H222" t="str">
            <v>Production</v>
          </cell>
          <cell r="I222" t="str">
            <v>Buy</v>
          </cell>
          <cell r="J222" t="str">
            <v>Multicomp</v>
          </cell>
          <cell r="K222">
            <v>15104</v>
          </cell>
          <cell r="N222" t="str">
            <v>Farnell</v>
          </cell>
          <cell r="O222" t="str">
            <v>WWW</v>
          </cell>
          <cell r="P222">
            <v>5</v>
          </cell>
          <cell r="Q222">
            <v>5</v>
          </cell>
          <cell r="R222">
            <v>1.47</v>
          </cell>
          <cell r="S222" t="str">
            <v>EUR</v>
          </cell>
          <cell r="T222">
            <v>1.47</v>
          </cell>
          <cell r="V222">
            <v>17</v>
          </cell>
        </row>
        <row r="223">
          <cell r="A223" t="str">
            <v>3005-10060-00</v>
          </cell>
          <cell r="B223" t="str">
            <v>CBL, Heat Shrink Tubing, Flame Retardant, 2:1, 0.374 ", 9.5 mm, Black, 3.9 ft, 1.2 m</v>
          </cell>
          <cell r="C223" t="str">
            <v>m</v>
          </cell>
          <cell r="H223" t="str">
            <v>Production</v>
          </cell>
          <cell r="I223" t="str">
            <v>Buy</v>
          </cell>
          <cell r="J223" t="str">
            <v>Multicomp</v>
          </cell>
          <cell r="K223" t="str">
            <v xml:space="preserve">	1190984</v>
          </cell>
          <cell r="N223" t="str">
            <v>Farnell</v>
          </cell>
          <cell r="O223" t="str">
            <v>WWW</v>
          </cell>
          <cell r="P223">
            <v>1</v>
          </cell>
          <cell r="Q223">
            <v>1</v>
          </cell>
          <cell r="R223">
            <v>4.458333333333333</v>
          </cell>
          <cell r="S223" t="str">
            <v>EUR</v>
          </cell>
          <cell r="T223">
            <v>4.458333333333333</v>
          </cell>
          <cell r="V223">
            <v>5</v>
          </cell>
        </row>
        <row r="224">
          <cell r="A224" t="str">
            <v>3005-20010-00</v>
          </cell>
          <cell r="B224" t="str">
            <v>CBL, Wire Marker, Self Laminating, 25mm x 24mm, Cable=Ø8mm, PET, White</v>
          </cell>
          <cell r="C224" t="str">
            <v>ea</v>
          </cell>
          <cell r="H224" t="str">
            <v>Production</v>
          </cell>
          <cell r="I224" t="str">
            <v>Buy</v>
          </cell>
          <cell r="J224" t="str">
            <v>Multicomp</v>
          </cell>
          <cell r="K224" t="str">
            <v>MP008914</v>
          </cell>
          <cell r="N224" t="str">
            <v>Smart Electronics</v>
          </cell>
          <cell r="O224" t="str">
            <v>WWW</v>
          </cell>
          <cell r="P224">
            <v>480</v>
          </cell>
          <cell r="Q224">
            <v>480</v>
          </cell>
          <cell r="R224">
            <v>0.12</v>
          </cell>
          <cell r="S224" t="str">
            <v>EUR</v>
          </cell>
          <cell r="T224">
            <v>0.12</v>
          </cell>
          <cell r="V224">
            <v>5</v>
          </cell>
        </row>
        <row r="225">
          <cell r="A225" t="str">
            <v>3005-20020-00</v>
          </cell>
          <cell r="B225" t="str">
            <v>CBL, Wire Marker, Self Laminating, 25mm x 8mm, Cable=Ø5mm, PET, White</v>
          </cell>
          <cell r="C225" t="str">
            <v>ea</v>
          </cell>
          <cell r="H225" t="str">
            <v>Production</v>
          </cell>
          <cell r="I225" t="str">
            <v>Buy</v>
          </cell>
          <cell r="J225" t="str">
            <v>RS Pro</v>
          </cell>
          <cell r="K225" t="str">
            <v>MP005834</v>
          </cell>
          <cell r="N225" t="str">
            <v>Radionics</v>
          </cell>
          <cell r="P225">
            <v>800</v>
          </cell>
          <cell r="Q225">
            <v>800</v>
          </cell>
          <cell r="R225">
            <v>7.7875E-2</v>
          </cell>
          <cell r="S225" t="str">
            <v>EUR</v>
          </cell>
          <cell r="T225">
            <v>7.7875E-2</v>
          </cell>
        </row>
        <row r="226">
          <cell r="A226" t="str">
            <v>3005-30010-00</v>
          </cell>
          <cell r="B226" t="str">
            <v>CON, Bootlace Ferrule, 1.5mm2, L=14.00 / 8.00mm, Insulated Red</v>
          </cell>
          <cell r="C226" t="str">
            <v>ea</v>
          </cell>
          <cell r="H226" t="str">
            <v>Production</v>
          </cell>
          <cell r="I226" t="str">
            <v>Buy</v>
          </cell>
          <cell r="J226" t="str">
            <v>Wiedmuller</v>
          </cell>
          <cell r="K226" t="str">
            <v>0463100000</v>
          </cell>
          <cell r="N226" t="str">
            <v>AP Haslam</v>
          </cell>
          <cell r="O226" t="str">
            <v>QUO94806</v>
          </cell>
          <cell r="P226">
            <v>500</v>
          </cell>
          <cell r="Q226">
            <v>500</v>
          </cell>
          <cell r="R226">
            <v>1.129E-2</v>
          </cell>
          <cell r="S226" t="str">
            <v>EUR</v>
          </cell>
          <cell r="T226">
            <v>1.129E-2</v>
          </cell>
        </row>
        <row r="227">
          <cell r="A227" t="str">
            <v>3005-30020-00</v>
          </cell>
          <cell r="B227" t="str">
            <v>CON, M12 Ring Terminal, Crimp, 14-16AWG, Insulated</v>
          </cell>
          <cell r="C227" t="str">
            <v>ea</v>
          </cell>
          <cell r="H227" t="str">
            <v>Production</v>
          </cell>
          <cell r="I227" t="str">
            <v>Buy</v>
          </cell>
          <cell r="J227" t="str">
            <v>Molex</v>
          </cell>
          <cell r="K227" t="str">
            <v>190580016</v>
          </cell>
          <cell r="R227">
            <v>0.05</v>
          </cell>
          <cell r="S227" t="str">
            <v>EUR</v>
          </cell>
          <cell r="T227">
            <v>0.05</v>
          </cell>
        </row>
        <row r="228">
          <cell r="A228" t="str">
            <v>3100-00010-00</v>
          </cell>
          <cell r="B228" t="str">
            <v>CBL, M25 (F), Push Lock, Moulded Cable Assembly, 4*6.0sqmm H07RN-F, 1.7m</v>
          </cell>
          <cell r="C228" t="str">
            <v>ea</v>
          </cell>
          <cell r="E228" t="str">
            <v>1.7m</v>
          </cell>
          <cell r="G228" t="str">
            <v>M25</v>
          </cell>
          <cell r="H228" t="str">
            <v>Production</v>
          </cell>
          <cell r="I228" t="str">
            <v>Free Issue</v>
          </cell>
          <cell r="J228" t="str">
            <v>Jnicon</v>
          </cell>
          <cell r="K228" t="str">
            <v>M25, 4-Pin, Push Lock, Female connector molded with 4*6.0sqmm H07RN-F cable 1.7m(without cable cost)</v>
          </cell>
          <cell r="N228" t="str">
            <v>Jnicon</v>
          </cell>
          <cell r="O228" t="str">
            <v>JN-CA-202308A1719</v>
          </cell>
          <cell r="P228">
            <v>3000</v>
          </cell>
          <cell r="Q228">
            <v>1</v>
          </cell>
          <cell r="R228">
            <v>4.3</v>
          </cell>
          <cell r="S228" t="str">
            <v>USD</v>
          </cell>
          <cell r="T228">
            <v>3.9785344189489265</v>
          </cell>
          <cell r="U228" t="str">
            <v>EXW Shenzhen</v>
          </cell>
          <cell r="V228" t="str">
            <v>TBA</v>
          </cell>
        </row>
        <row r="229">
          <cell r="A229" t="str">
            <v>3100-00020-00</v>
          </cell>
          <cell r="B229" t="str">
            <v>CBL, M19 (F), Push Lock, Moulded Cable Assembly, 4*1.5sqmm H07ZZ-F, 2.7m</v>
          </cell>
          <cell r="C229" t="str">
            <v>ea</v>
          </cell>
          <cell r="E229" t="str">
            <v>2.7m</v>
          </cell>
          <cell r="G229" t="str">
            <v>M19</v>
          </cell>
          <cell r="H229" t="str">
            <v>Production</v>
          </cell>
          <cell r="I229" t="str">
            <v>Free Issue</v>
          </cell>
          <cell r="J229" t="str">
            <v>Jnicon</v>
          </cell>
          <cell r="K229" t="str">
            <v>M19, 4-Pin, Push Lock, Female connector molded with 4*1.5sqmm H07ZZ-F cable 2.7m(without cable cost)</v>
          </cell>
          <cell r="N229" t="str">
            <v>Jnicon</v>
          </cell>
          <cell r="O229" t="str">
            <v>JN-CA-202308A1719</v>
          </cell>
          <cell r="P229">
            <v>3000</v>
          </cell>
          <cell r="Q229">
            <v>1</v>
          </cell>
          <cell r="R229">
            <v>3</v>
          </cell>
          <cell r="S229" t="str">
            <v>USD</v>
          </cell>
          <cell r="T229">
            <v>2.7757216876387862</v>
          </cell>
          <cell r="U229" t="str">
            <v>EXW Shenzhen</v>
          </cell>
          <cell r="V229" t="str">
            <v>TBA</v>
          </cell>
        </row>
        <row r="230">
          <cell r="A230" t="str">
            <v>3100-00021-00</v>
          </cell>
          <cell r="B230" t="str">
            <v>CBL, M19 (F), Push Lock, Moulded Cable Assembly, 4*1.5sqmm H07ZZ-F with Ferrules, 1.30m</v>
          </cell>
          <cell r="C230" t="str">
            <v>m</v>
          </cell>
          <cell r="H230" t="str">
            <v>Production</v>
          </cell>
          <cell r="I230" t="str">
            <v>Make</v>
          </cell>
          <cell r="J230" t="str">
            <v>Jnicon</v>
          </cell>
          <cell r="K230" t="str">
            <v>4-Core 1.5sqmm H07ZZ-F</v>
          </cell>
          <cell r="S230" t="str">
            <v>EUR</v>
          </cell>
          <cell r="T230">
            <v>0</v>
          </cell>
        </row>
        <row r="231">
          <cell r="A231" t="str">
            <v>3100-00030-00</v>
          </cell>
          <cell r="B231" t="str">
            <v>CBL, M19 (F), Push Lock, Moulded Cable Assembly, 4*1.5sqmm H07ZZ-F, 5.7m</v>
          </cell>
          <cell r="C231" t="str">
            <v>ea</v>
          </cell>
          <cell r="E231" t="str">
            <v>5.7m</v>
          </cell>
          <cell r="G231" t="str">
            <v>M19</v>
          </cell>
          <cell r="H231" t="str">
            <v>Production</v>
          </cell>
          <cell r="I231" t="str">
            <v>Free Issue</v>
          </cell>
          <cell r="J231" t="str">
            <v>Jnicon</v>
          </cell>
          <cell r="K231" t="str">
            <v>M19, 4-Pin, Push Lock, Female connector molded with 4*1.5sqmm H07ZZ-F cable 5.7m(without cable cost)</v>
          </cell>
          <cell r="N231" t="str">
            <v>Jnicon</v>
          </cell>
          <cell r="O231" t="str">
            <v>JN-CA-202308A1719</v>
          </cell>
          <cell r="P231">
            <v>3000</v>
          </cell>
          <cell r="Q231">
            <v>1</v>
          </cell>
          <cell r="R231">
            <v>3.6</v>
          </cell>
          <cell r="S231" t="str">
            <v>USD</v>
          </cell>
          <cell r="T231">
            <v>3.3308660251665434</v>
          </cell>
          <cell r="U231" t="str">
            <v>EXW Shenzhen</v>
          </cell>
          <cell r="V231" t="str">
            <v>TBA</v>
          </cell>
        </row>
        <row r="232">
          <cell r="A232" t="str">
            <v>3100-50018-00</v>
          </cell>
          <cell r="B232" t="str">
            <v>ASY, Current Cable Kit, GM, M12-A, 3P+N, 3m</v>
          </cell>
          <cell r="C232" t="str">
            <v>ea</v>
          </cell>
          <cell r="H232" t="str">
            <v>Production</v>
          </cell>
          <cell r="I232" t="str">
            <v>Make</v>
          </cell>
          <cell r="J232" t="str">
            <v>TBA</v>
          </cell>
          <cell r="K232" t="str">
            <v>TBA</v>
          </cell>
          <cell r="S232" t="str">
            <v>EUR</v>
          </cell>
          <cell r="T232">
            <v>0</v>
          </cell>
        </row>
        <row r="233">
          <cell r="A233" t="str">
            <v>3100-50019-00</v>
          </cell>
          <cell r="B233" t="str">
            <v>ASY, Current Cable Kit, PM, M12-A, 3P+N, 1m</v>
          </cell>
          <cell r="C233" t="str">
            <v>ea</v>
          </cell>
          <cell r="H233" t="str">
            <v>Production</v>
          </cell>
          <cell r="I233" t="str">
            <v>Make</v>
          </cell>
          <cell r="J233" t="str">
            <v>TBA</v>
          </cell>
          <cell r="K233" t="str">
            <v>TBA</v>
          </cell>
          <cell r="S233" t="str">
            <v>EUR</v>
          </cell>
          <cell r="T233">
            <v>0</v>
          </cell>
        </row>
        <row r="234">
          <cell r="A234" t="str">
            <v>3100-50020-00</v>
          </cell>
          <cell r="B234" t="str">
            <v>ASY, Current Cable Kit, PM, M12-A, 1P+N, 1m</v>
          </cell>
          <cell r="C234" t="str">
            <v>ea</v>
          </cell>
          <cell r="H234" t="str">
            <v>Production</v>
          </cell>
          <cell r="I234" t="str">
            <v>Make</v>
          </cell>
          <cell r="J234" t="str">
            <v>TBA</v>
          </cell>
          <cell r="K234" t="str">
            <v>TBA</v>
          </cell>
          <cell r="S234" t="str">
            <v>EUR</v>
          </cell>
          <cell r="T234">
            <v>0</v>
          </cell>
        </row>
        <row r="235">
          <cell r="A235" t="str">
            <v>3100-50021-00</v>
          </cell>
          <cell r="B235" t="str">
            <v>ASY, Current Cable Kit, GM, M12-A, 3P+N, 6m</v>
          </cell>
          <cell r="C235" t="str">
            <v>ea</v>
          </cell>
          <cell r="H235" t="str">
            <v>UnReleased</v>
          </cell>
          <cell r="I235" t="str">
            <v>Make</v>
          </cell>
          <cell r="J235" t="str">
            <v>TBA</v>
          </cell>
          <cell r="K235" t="str">
            <v>TBA</v>
          </cell>
          <cell r="S235" t="str">
            <v>EUR</v>
          </cell>
          <cell r="T235">
            <v>0</v>
          </cell>
        </row>
        <row r="236">
          <cell r="A236" t="str">
            <v>3101-30003-00</v>
          </cell>
          <cell r="B236" t="str">
            <v>ASY, M19 (F) Moulded 1.0m, 4-Core 1.5sqmm &amp; 2*0.5m 4mm Plug Tails Butt Spliced, 1.5m Finished</v>
          </cell>
          <cell r="C236" t="str">
            <v>ea</v>
          </cell>
          <cell r="H236" t="str">
            <v>UnReleased</v>
          </cell>
          <cell r="I236" t="str">
            <v>Cost</v>
          </cell>
          <cell r="J236" t="str">
            <v>TBA</v>
          </cell>
          <cell r="M236" t="str">
            <v>[12/02/24] RFQ needed
[09/01/24] 3101-30019-00 (5.7m) costing used</v>
          </cell>
          <cell r="P236">
            <v>100</v>
          </cell>
          <cell r="Q236">
            <v>100</v>
          </cell>
          <cell r="R236">
            <v>58.74</v>
          </cell>
          <cell r="S236" t="str">
            <v>EUR</v>
          </cell>
          <cell r="T236">
            <v>58.74</v>
          </cell>
        </row>
        <row r="237">
          <cell r="A237" t="str">
            <v>3101-30004-00</v>
          </cell>
          <cell r="B237" t="str">
            <v>ASY, M19 (F) Moulded 2.7m, 4-Core 1.5sqmm &amp; 4*0.5m 4mm Plug Tails Butt Spliced, 3m Finished</v>
          </cell>
          <cell r="C237" t="str">
            <v>ea</v>
          </cell>
          <cell r="H237" t="str">
            <v>Obsolete</v>
          </cell>
          <cell r="I237" t="str">
            <v>Cost</v>
          </cell>
          <cell r="J237" t="str">
            <v>Wexford Cable</v>
          </cell>
          <cell r="K237" t="str">
            <v>30004</v>
          </cell>
          <cell r="M237" t="str">
            <v>[15/09/23] RFQ needed
[09/01/24] 3101-30019-00 (5.7m) costing used</v>
          </cell>
          <cell r="N237" t="str">
            <v>Estimate - Wexford Cable</v>
          </cell>
          <cell r="O237" t="str">
            <v>Estimate</v>
          </cell>
          <cell r="P237">
            <v>100</v>
          </cell>
          <cell r="Q237">
            <v>100</v>
          </cell>
          <cell r="R237">
            <v>58.74</v>
          </cell>
          <cell r="S237" t="str">
            <v>EUR</v>
          </cell>
          <cell r="T237">
            <v>58.74</v>
          </cell>
        </row>
        <row r="238">
          <cell r="A238" t="str">
            <v>3101-30004-00</v>
          </cell>
          <cell r="B238" t="str">
            <v>ASY, M19 (F) Moulded 2.7m, 4-Core 1.5sqmm &amp; 4*0.5m 4mm Plug Tails Butt Spliced, 3m Finished</v>
          </cell>
          <cell r="C238" t="str">
            <v>ea</v>
          </cell>
          <cell r="H238" t="str">
            <v>Obsolete</v>
          </cell>
          <cell r="I238" t="str">
            <v>Cost</v>
          </cell>
          <cell r="J238" t="str">
            <v>Wexford Cable</v>
          </cell>
          <cell r="K238" t="str">
            <v>30004</v>
          </cell>
          <cell r="M238" t="str">
            <v>[15/09/23] RFQ needed
[09/01/24] 3101-30019-00 (5.7m) costing used</v>
          </cell>
          <cell r="N238" t="str">
            <v>Estimate - Wexford Cable</v>
          </cell>
          <cell r="O238" t="str">
            <v>Estimate</v>
          </cell>
          <cell r="P238">
            <v>250</v>
          </cell>
          <cell r="Q238">
            <v>250</v>
          </cell>
          <cell r="R238">
            <v>55.81</v>
          </cell>
          <cell r="S238" t="str">
            <v>EUR</v>
          </cell>
          <cell r="T238">
            <v>55.81</v>
          </cell>
        </row>
        <row r="239">
          <cell r="A239" t="str">
            <v>3101-30019-00</v>
          </cell>
          <cell r="B239" t="str">
            <v>ASY, M19 (F) Moulded 5.7m, 4-Core 1.5sqmm &amp; 4*0.5m 4mm Plug Tails Butt Spliced, 6m Finished</v>
          </cell>
          <cell r="C239" t="str">
            <v>ea</v>
          </cell>
          <cell r="H239" t="str">
            <v>Obsolete</v>
          </cell>
          <cell r="I239" t="str">
            <v>Cost</v>
          </cell>
          <cell r="J239" t="str">
            <v>Wexford Cable</v>
          </cell>
          <cell r="K239" t="str">
            <v>30019</v>
          </cell>
          <cell r="N239" t="str">
            <v>Wexford Cable</v>
          </cell>
          <cell r="O239" t="str">
            <v>8576</v>
          </cell>
          <cell r="P239">
            <v>100</v>
          </cell>
          <cell r="Q239">
            <v>100</v>
          </cell>
          <cell r="R239">
            <v>58.74</v>
          </cell>
          <cell r="S239" t="str">
            <v>EUR</v>
          </cell>
          <cell r="T239">
            <v>58.74</v>
          </cell>
          <cell r="U239" t="str">
            <v>TBA</v>
          </cell>
          <cell r="V239" t="str">
            <v>TBA</v>
          </cell>
        </row>
        <row r="240">
          <cell r="A240" t="str">
            <v>3101-30019-00</v>
          </cell>
          <cell r="B240" t="str">
            <v>ASY, M19 (F) Moulded 5.7m, 4-Core 1.5sqmm &amp; 4*0.5m 4mm Plug Tails Butt Spliced, 6m Finished</v>
          </cell>
          <cell r="C240" t="str">
            <v>ea</v>
          </cell>
          <cell r="H240" t="str">
            <v>Obsolete</v>
          </cell>
          <cell r="I240" t="str">
            <v>Cost</v>
          </cell>
          <cell r="J240" t="str">
            <v>Wexford Cable</v>
          </cell>
          <cell r="K240" t="str">
            <v>30019</v>
          </cell>
          <cell r="N240" t="str">
            <v>Wexford Cable</v>
          </cell>
          <cell r="O240" t="str">
            <v>8576</v>
          </cell>
          <cell r="P240">
            <v>250</v>
          </cell>
          <cell r="Q240">
            <v>250</v>
          </cell>
          <cell r="R240">
            <v>55.81</v>
          </cell>
          <cell r="S240" t="str">
            <v>EUR</v>
          </cell>
          <cell r="T240">
            <v>55.81</v>
          </cell>
          <cell r="U240" t="str">
            <v>TBA</v>
          </cell>
          <cell r="V240" t="str">
            <v>TBA</v>
          </cell>
        </row>
        <row r="241">
          <cell r="A241" t="str">
            <v>3102-30005-00</v>
          </cell>
          <cell r="B241" t="str">
            <v>ASY, M25 (F) Moulded 1.7m, 4-Core 6.0sqmm &amp; 4*0.5m 6.0sqmm 35mm IPC Tails Butt Spliced, 2m Finished</v>
          </cell>
          <cell r="C241" t="str">
            <v>ea</v>
          </cell>
          <cell r="H241" t="str">
            <v>Obsolete</v>
          </cell>
          <cell r="I241" t="str">
            <v>Cost</v>
          </cell>
          <cell r="J241" t="str">
            <v>Wexford Cable</v>
          </cell>
          <cell r="K241" t="str">
            <v>30005</v>
          </cell>
          <cell r="N241" t="str">
            <v>Wexford Cable</v>
          </cell>
          <cell r="O241" t="str">
            <v>8576</v>
          </cell>
          <cell r="P241">
            <v>100</v>
          </cell>
          <cell r="Q241">
            <v>100</v>
          </cell>
          <cell r="R241">
            <v>43.49</v>
          </cell>
          <cell r="S241" t="str">
            <v>EUR</v>
          </cell>
          <cell r="T241">
            <v>43.49</v>
          </cell>
          <cell r="U241" t="str">
            <v>TBA</v>
          </cell>
          <cell r="V241" t="str">
            <v>TBA</v>
          </cell>
        </row>
        <row r="242">
          <cell r="A242" t="str">
            <v>3102-30005-00</v>
          </cell>
          <cell r="B242" t="str">
            <v>ASY, M25 (F) Moulded 1.7m, 4-Core 6.0sqmm &amp; 4*0.5m 6.0sqmm 35mm IPC Tails Butt Spliced, 2m Finished</v>
          </cell>
          <cell r="C242" t="str">
            <v>ea</v>
          </cell>
          <cell r="H242" t="str">
            <v>Obsolete</v>
          </cell>
          <cell r="I242" t="str">
            <v>Cost</v>
          </cell>
          <cell r="J242" t="str">
            <v>Wexford Cable</v>
          </cell>
          <cell r="K242" t="str">
            <v>30005</v>
          </cell>
          <cell r="N242" t="str">
            <v>Wexford Cable</v>
          </cell>
          <cell r="O242" t="str">
            <v>8576</v>
          </cell>
          <cell r="P242">
            <v>250</v>
          </cell>
          <cell r="Q242">
            <v>250</v>
          </cell>
          <cell r="R242">
            <v>41.32</v>
          </cell>
          <cell r="S242" t="str">
            <v>EUR</v>
          </cell>
          <cell r="T242">
            <v>41.32</v>
          </cell>
          <cell r="U242" t="str">
            <v>TBA</v>
          </cell>
          <cell r="V242" t="str">
            <v>TBA</v>
          </cell>
        </row>
        <row r="243">
          <cell r="A243" t="str">
            <v>3102-30016-00</v>
          </cell>
          <cell r="B243" t="str">
            <v>ASY, M25 (F) Moulded 1.7m, 4-Core 6.0sqmm &amp; 4*1.5m 6.0sqmm 35mm IPC Tails Butt Spliced, 3m Finished</v>
          </cell>
          <cell r="C243" t="str">
            <v>ea</v>
          </cell>
          <cell r="H243" t="str">
            <v>Obsolete</v>
          </cell>
          <cell r="I243" t="str">
            <v>Cost</v>
          </cell>
          <cell r="J243" t="str">
            <v>Wexford Cable</v>
          </cell>
          <cell r="K243" t="str">
            <v>30022</v>
          </cell>
          <cell r="M243" t="str">
            <v>[15/09/23] RFQ needed
[09/01/24] 3102-30005-00 (1.7m) costing used, +€1.00</v>
          </cell>
          <cell r="N243" t="str">
            <v>Estimate - Wexford Cable</v>
          </cell>
          <cell r="O243" t="str">
            <v>Estimate</v>
          </cell>
          <cell r="P243">
            <v>100</v>
          </cell>
          <cell r="Q243">
            <v>100</v>
          </cell>
          <cell r="R243">
            <v>44.49</v>
          </cell>
          <cell r="S243" t="str">
            <v>EUR</v>
          </cell>
          <cell r="T243">
            <v>44.49</v>
          </cell>
        </row>
        <row r="244">
          <cell r="A244" t="str">
            <v>3102-30016-00</v>
          </cell>
          <cell r="B244" t="str">
            <v>ASY, M25 (F) Moulded 1.7m, 4-Core 6.0sqmm &amp; 4*1.5m 6.0sqmm 35mm IPC Tails Butt Spliced, 3m Finished</v>
          </cell>
          <cell r="C244" t="str">
            <v>ea</v>
          </cell>
          <cell r="H244" t="str">
            <v>Obsolete</v>
          </cell>
          <cell r="I244" t="str">
            <v>Cost</v>
          </cell>
          <cell r="J244" t="str">
            <v>Wexford Cable</v>
          </cell>
          <cell r="K244" t="str">
            <v>30022</v>
          </cell>
          <cell r="M244" t="str">
            <v>[15/09/23] RFQ needed
[09/01/24] 3102-30005-00 (1.7m) costing used, +€1.00</v>
          </cell>
          <cell r="N244" t="str">
            <v>Estimate - Wexford Cable</v>
          </cell>
          <cell r="O244" t="str">
            <v>Estimate</v>
          </cell>
          <cell r="P244">
            <v>250</v>
          </cell>
          <cell r="Q244">
            <v>250</v>
          </cell>
          <cell r="R244">
            <v>42.3</v>
          </cell>
          <cell r="S244" t="str">
            <v>EUR</v>
          </cell>
          <cell r="T244">
            <v>42.3</v>
          </cell>
        </row>
        <row r="245">
          <cell r="A245" t="str">
            <v>3102-30017-00</v>
          </cell>
          <cell r="B245" t="str">
            <v>ASY, M25 (F) Moulded 1.7m, 4-Core 6.0sqmm &amp; 2*0.5m 6.0sqmm 35mm IPC Tails Butt Spliced, 2m Finished</v>
          </cell>
          <cell r="C245" t="str">
            <v>ea</v>
          </cell>
          <cell r="H245" t="str">
            <v>Obsolete</v>
          </cell>
          <cell r="I245" t="str">
            <v>Cost</v>
          </cell>
          <cell r="J245" t="str">
            <v>Wexford Cable</v>
          </cell>
          <cell r="K245" t="str">
            <v>30017</v>
          </cell>
          <cell r="N245" t="str">
            <v>Wexford Cable</v>
          </cell>
          <cell r="O245" t="str">
            <v>8576</v>
          </cell>
          <cell r="P245">
            <v>100</v>
          </cell>
          <cell r="Q245">
            <v>100</v>
          </cell>
          <cell r="R245">
            <v>32.03</v>
          </cell>
          <cell r="S245" t="str">
            <v>EUR</v>
          </cell>
          <cell r="T245">
            <v>32.03</v>
          </cell>
          <cell r="U245" t="str">
            <v>TBA</v>
          </cell>
          <cell r="V245" t="str">
            <v>TBA</v>
          </cell>
        </row>
        <row r="246">
          <cell r="A246" t="str">
            <v>3102-30017-00</v>
          </cell>
          <cell r="B246" t="str">
            <v>ASY, M25 (F) Moulded 1.7m, 4-Core 6.0sqmm &amp; 2*0.5m 6.0sqmm 35mm IPC Tails Butt Spliced, 2m Finished</v>
          </cell>
          <cell r="C246" t="str">
            <v>ea</v>
          </cell>
          <cell r="H246" t="str">
            <v>Obsolete</v>
          </cell>
          <cell r="I246" t="str">
            <v>Cost</v>
          </cell>
          <cell r="J246" t="str">
            <v>Wexford Cable</v>
          </cell>
          <cell r="K246" t="str">
            <v>30017</v>
          </cell>
          <cell r="N246" t="str">
            <v>Wexford Cable</v>
          </cell>
          <cell r="O246" t="str">
            <v>8576</v>
          </cell>
          <cell r="P246">
            <v>250</v>
          </cell>
          <cell r="Q246">
            <v>250</v>
          </cell>
          <cell r="R246">
            <v>30.43</v>
          </cell>
          <cell r="S246" t="str">
            <v>EUR</v>
          </cell>
          <cell r="T246">
            <v>30.43</v>
          </cell>
          <cell r="U246" t="str">
            <v>TBA</v>
          </cell>
          <cell r="V246" t="str">
            <v>TBA</v>
          </cell>
        </row>
        <row r="247">
          <cell r="A247" t="str">
            <v>3102-30023-00</v>
          </cell>
          <cell r="B247" t="str">
            <v>ASY, M25 (F) Moulded 1.7m, 4-Core 6.0sqmm &amp; 2*1.5m 6.0sqmm 35mm IPC Tails Butt Spliced, 3m Finished</v>
          </cell>
          <cell r="C247" t="str">
            <v>ea</v>
          </cell>
          <cell r="H247" t="str">
            <v>Obsolete</v>
          </cell>
          <cell r="I247" t="str">
            <v>Cost</v>
          </cell>
          <cell r="J247" t="str">
            <v>Wexford Cable</v>
          </cell>
          <cell r="K247" t="str">
            <v>30023</v>
          </cell>
          <cell r="M247" t="str">
            <v>[15/09/23] RFQ needed
[09/01/24] 3102-30017-00 (1.7m) costing used, +€1.00</v>
          </cell>
          <cell r="N247" t="str">
            <v>Estimate - Wexford Cable</v>
          </cell>
          <cell r="O247" t="str">
            <v>Estimate</v>
          </cell>
          <cell r="P247">
            <v>100</v>
          </cell>
          <cell r="Q247">
            <v>100</v>
          </cell>
          <cell r="R247">
            <v>33.03</v>
          </cell>
          <cell r="S247" t="str">
            <v>EUR</v>
          </cell>
          <cell r="T247">
            <v>33.03</v>
          </cell>
        </row>
        <row r="248">
          <cell r="A248" t="str">
            <v>3102-30023-00</v>
          </cell>
          <cell r="B248" t="str">
            <v>ASY, M25 (F) Moulded 1.7m, 4-Core 6.0sqmm &amp; 2*1.5m 6.0sqmm 35mm IPC Tails Butt Spliced, 3m Finished</v>
          </cell>
          <cell r="C248" t="str">
            <v>ea</v>
          </cell>
          <cell r="H248" t="str">
            <v>Obsolete</v>
          </cell>
          <cell r="I248" t="str">
            <v>Cost</v>
          </cell>
          <cell r="J248" t="str">
            <v>Wexford Cable</v>
          </cell>
          <cell r="K248" t="str">
            <v>30023</v>
          </cell>
          <cell r="M248" t="str">
            <v>[15/09/23] RFQ needed
[09/01/24] 3102-30017-00 (1.7m) costing used, +€1.00</v>
          </cell>
          <cell r="N248" t="str">
            <v>Estimate - Wexford Cable</v>
          </cell>
          <cell r="O248" t="str">
            <v>Estimate</v>
          </cell>
          <cell r="P248">
            <v>250</v>
          </cell>
          <cell r="Q248">
            <v>250</v>
          </cell>
          <cell r="R248">
            <v>31.43</v>
          </cell>
          <cell r="S248" t="str">
            <v>EUR</v>
          </cell>
          <cell r="T248">
            <v>31.43</v>
          </cell>
        </row>
        <row r="249">
          <cell r="A249" t="str">
            <v>3201-30002-00</v>
          </cell>
          <cell r="B249" t="str">
            <v>ASY, Voltage Cable, GM, M19 (F) to 4x Ferrule 3P+N, 1.3m</v>
          </cell>
          <cell r="C249" t="str">
            <v>ea</v>
          </cell>
          <cell r="H249" t="str">
            <v>Production</v>
          </cell>
          <cell r="I249" t="str">
            <v>Make</v>
          </cell>
          <cell r="J249" t="str">
            <v>Smart Electronics</v>
          </cell>
          <cell r="K249" t="str">
            <v>3201-30003-00</v>
          </cell>
          <cell r="S249" t="str">
            <v>EUR</v>
          </cell>
          <cell r="T249">
            <v>0</v>
          </cell>
        </row>
        <row r="250">
          <cell r="A250" t="str">
            <v>3201-30003-00</v>
          </cell>
          <cell r="B250" t="str">
            <v>ASY, Voltage Cable, GM, M19 (F) to 4mm Plug (90deg), 1P+N, 1.5m</v>
          </cell>
          <cell r="C250" t="str">
            <v>ea</v>
          </cell>
          <cell r="H250" t="str">
            <v>UnReleased</v>
          </cell>
          <cell r="I250" t="str">
            <v>Make</v>
          </cell>
          <cell r="J250" t="str">
            <v>TBA</v>
          </cell>
          <cell r="N250" t="str">
            <v>Wexford Cable + Jnicon + VT</v>
          </cell>
          <cell r="O250" t="str">
            <v>BOM Roll</v>
          </cell>
          <cell r="R250">
            <v>74.860799999999998</v>
          </cell>
          <cell r="S250" t="str">
            <v>EUR</v>
          </cell>
          <cell r="T250">
            <v>74.860799999999998</v>
          </cell>
        </row>
        <row r="251">
          <cell r="A251" t="str">
            <v>3201-30004-00</v>
          </cell>
          <cell r="B251" t="str">
            <v>ASY, Voltage Cable, GM, M19 (F) to 4mm Plug (90deg), 3P+N, 3m</v>
          </cell>
          <cell r="C251" t="str">
            <v>ea</v>
          </cell>
          <cell r="H251" t="str">
            <v>Obsolete</v>
          </cell>
          <cell r="I251" t="str">
            <v>Make</v>
          </cell>
          <cell r="J251" t="str">
            <v>Wexford Cable</v>
          </cell>
          <cell r="K251" t="str">
            <v>30004</v>
          </cell>
          <cell r="M251" t="str">
            <v>MFG by Wexford with Cable (c/w moulded connector) supplied by Jnicon</v>
          </cell>
          <cell r="N251" t="str">
            <v>Wexford Cable + Jnicon + VT</v>
          </cell>
          <cell r="O251" t="str">
            <v>BOM Roll</v>
          </cell>
          <cell r="R251">
            <v>87.636928201332353</v>
          </cell>
          <cell r="S251" t="str">
            <v>EUR</v>
          </cell>
          <cell r="T251">
            <v>87.636928201332353</v>
          </cell>
        </row>
        <row r="252">
          <cell r="A252" t="str">
            <v>3201-30004-01</v>
          </cell>
          <cell r="B252" t="str">
            <v>ASY, Voltage Cable, GM, M19 (F) to 4mm Plug (90deg), 3P+N, 3m</v>
          </cell>
          <cell r="C252" t="str">
            <v>ea</v>
          </cell>
          <cell r="H252" t="str">
            <v>Production</v>
          </cell>
          <cell r="I252" t="str">
            <v>Make</v>
          </cell>
          <cell r="J252" t="str">
            <v>Smart Electronics</v>
          </cell>
          <cell r="K252" t="str">
            <v>3201-30004-01</v>
          </cell>
          <cell r="N252" t="str">
            <v>Smart Electronics</v>
          </cell>
          <cell r="O252" t="str">
            <v>BOM Roll</v>
          </cell>
          <cell r="R252">
            <v>50.907928201332354</v>
          </cell>
          <cell r="S252" t="str">
            <v>EUR</v>
          </cell>
          <cell r="T252">
            <v>50.907928201332354</v>
          </cell>
        </row>
        <row r="253">
          <cell r="A253" t="str">
            <v>3201-30019-00</v>
          </cell>
          <cell r="B253" t="str">
            <v>ASY, Voltage Cable, GM, M19 (F) to 4mm Plug (90deg), 3P+N, 6m</v>
          </cell>
          <cell r="C253" t="str">
            <v>ea</v>
          </cell>
          <cell r="H253" t="str">
            <v>Obsolete</v>
          </cell>
          <cell r="I253" t="str">
            <v>Make</v>
          </cell>
          <cell r="J253" t="str">
            <v>Wexford Cable</v>
          </cell>
          <cell r="K253" t="str">
            <v>30019</v>
          </cell>
          <cell r="M253" t="str">
            <v>MFG by Wexford with Cable (c/w moulded connector) supplied by Jnicon</v>
          </cell>
          <cell r="N253" t="str">
            <v>Wexford Cable + Jnicon + VT</v>
          </cell>
          <cell r="O253" t="str">
            <v>BOM Roll</v>
          </cell>
          <cell r="R253">
            <v>93.882301998519623</v>
          </cell>
          <cell r="S253" t="str">
            <v>EUR</v>
          </cell>
          <cell r="T253">
            <v>93.882301998519623</v>
          </cell>
        </row>
        <row r="254">
          <cell r="A254" t="str">
            <v>3201-30019-01</v>
          </cell>
          <cell r="B254" t="str">
            <v>ASY, Voltage Cable, GM, M19 (F) to 4mm Plug (90deg), 3P+N, 6m</v>
          </cell>
          <cell r="C254" t="str">
            <v>ea</v>
          </cell>
          <cell r="H254" t="str">
            <v>Production</v>
          </cell>
          <cell r="I254" t="str">
            <v>Make</v>
          </cell>
          <cell r="J254" t="str">
            <v>Smart Electronics</v>
          </cell>
          <cell r="K254" t="str">
            <v>3201-30019-01</v>
          </cell>
          <cell r="N254" t="str">
            <v>Smart Electronics</v>
          </cell>
          <cell r="O254" t="str">
            <v>BOM Roll</v>
          </cell>
          <cell r="R254">
            <v>57.15</v>
          </cell>
          <cell r="S254" t="str">
            <v>EUR</v>
          </cell>
          <cell r="T254">
            <v>57.15</v>
          </cell>
        </row>
        <row r="255">
          <cell r="A255" t="str">
            <v>3201-31000-00</v>
          </cell>
          <cell r="B255" t="str">
            <v>ASY, Voltage Cable, GM, M19 (F) to USA 3-Pin, P+N, 5m</v>
          </cell>
          <cell r="C255" t="str">
            <v>ea</v>
          </cell>
          <cell r="H255" t="str">
            <v>Production</v>
          </cell>
          <cell r="I255" t="str">
            <v>Make</v>
          </cell>
          <cell r="J255" t="str">
            <v>VT Electron</v>
          </cell>
          <cell r="K255" t="str">
            <v>3201-31000-00</v>
          </cell>
          <cell r="O255" t="str">
            <v>BOM Roll</v>
          </cell>
          <cell r="R255">
            <v>9.2955000000000005</v>
          </cell>
          <cell r="S255" t="str">
            <v>EUR</v>
          </cell>
          <cell r="T255">
            <v>9.2955000000000005</v>
          </cell>
        </row>
        <row r="256">
          <cell r="A256" t="str">
            <v>3201-31010-00</v>
          </cell>
          <cell r="B256" t="str">
            <v>ASY, Voltage Cable, GM, M19 (F) to 0.2m Tails, Gy Ye Or Br, 3P+N, 10m</v>
          </cell>
          <cell r="C256" t="str">
            <v>ea</v>
          </cell>
          <cell r="H256" t="str">
            <v>UnReleased</v>
          </cell>
          <cell r="I256" t="str">
            <v>Buy</v>
          </cell>
          <cell r="J256" t="str">
            <v>Jnicon</v>
          </cell>
          <cell r="S256" t="str">
            <v>EUR</v>
          </cell>
          <cell r="T256">
            <v>0</v>
          </cell>
        </row>
        <row r="257">
          <cell r="A257" t="str">
            <v>3202-30005-00</v>
          </cell>
          <cell r="B257" t="str">
            <v>ASY, Voltage Cable, PM, M25 (F) to 35mm IPC, 3P+N, 2m</v>
          </cell>
          <cell r="C257" t="str">
            <v>ea</v>
          </cell>
          <cell r="H257" t="str">
            <v>Obsolete</v>
          </cell>
          <cell r="I257" t="str">
            <v>Make</v>
          </cell>
          <cell r="J257" t="str">
            <v>Wexford Cable</v>
          </cell>
          <cell r="K257" t="str">
            <v>30005</v>
          </cell>
          <cell r="M257" t="str">
            <v>MFG by Wexford with Cable (c/w moulded connector) supplied by Jnicon</v>
          </cell>
          <cell r="N257" t="str">
            <v>Wexford Cable + Jnicon + VT</v>
          </cell>
          <cell r="O257" t="str">
            <v>BOM Roll</v>
          </cell>
          <cell r="R257">
            <v>56.040888230940048</v>
          </cell>
          <cell r="S257" t="str">
            <v>EUR</v>
          </cell>
          <cell r="T257">
            <v>56.040888230940048</v>
          </cell>
        </row>
        <row r="258">
          <cell r="A258" t="str">
            <v>3202-30017-00</v>
          </cell>
          <cell r="B258" t="str">
            <v>ASY, Voltage Cable, PM, M25 (F) to 35mm IPC, 1P+N, 2m</v>
          </cell>
          <cell r="C258" t="str">
            <v>ea</v>
          </cell>
          <cell r="H258" t="str">
            <v>Production</v>
          </cell>
          <cell r="I258" t="str">
            <v>Make</v>
          </cell>
          <cell r="J258" t="str">
            <v>Smart Electronics</v>
          </cell>
          <cell r="K258" t="str">
            <v>30017</v>
          </cell>
          <cell r="M258" t="str">
            <v>MFG by Wexford with Cable (c/w moulded connector) supplied by Jnicon</v>
          </cell>
          <cell r="N258" t="str">
            <v>Wexford Cable + Jnicon + VT</v>
          </cell>
          <cell r="O258" t="str">
            <v>BOM Roll</v>
          </cell>
          <cell r="R258">
            <v>44.580888230940047</v>
          </cell>
          <cell r="S258" t="str">
            <v>EUR</v>
          </cell>
          <cell r="T258">
            <v>44.580888230940047</v>
          </cell>
        </row>
        <row r="259">
          <cell r="A259" t="str">
            <v>3202-30022-00</v>
          </cell>
          <cell r="B259" t="str">
            <v>ASY, Voltage Cable, PM, M25 (F) to 35mm IPC, 3P+N, 3m</v>
          </cell>
          <cell r="C259" t="str">
            <v>ea</v>
          </cell>
          <cell r="H259" t="str">
            <v>Production</v>
          </cell>
          <cell r="I259" t="str">
            <v>Make</v>
          </cell>
          <cell r="J259" t="str">
            <v>Smart Electronics</v>
          </cell>
          <cell r="K259" t="str">
            <v>30022</v>
          </cell>
          <cell r="M259" t="str">
            <v>MFG by Wexford with Cable (c/w moulded connector) supplied by Jnicon</v>
          </cell>
          <cell r="N259" t="str">
            <v>Wexford Cable + Jnicon + VT</v>
          </cell>
          <cell r="O259" t="str">
            <v>BOM Roll</v>
          </cell>
          <cell r="R259">
            <v>57.040888230940048</v>
          </cell>
          <cell r="S259" t="str">
            <v>EUR</v>
          </cell>
          <cell r="T259">
            <v>57.040888230940048</v>
          </cell>
        </row>
        <row r="260">
          <cell r="A260" t="str">
            <v>3202-30023-00</v>
          </cell>
          <cell r="B260" t="str">
            <v>ASY, Voltage Cable, PM, M25 (F) to 35mm IPC, 1P+N, 3m</v>
          </cell>
          <cell r="C260" t="str">
            <v>ea</v>
          </cell>
          <cell r="H260" t="str">
            <v>Production</v>
          </cell>
          <cell r="I260" t="str">
            <v>Make</v>
          </cell>
          <cell r="J260" t="str">
            <v>Smart Electronics</v>
          </cell>
          <cell r="K260" t="str">
            <v>30023</v>
          </cell>
          <cell r="M260" t="str">
            <v>MFG by Wexford with Cable (c/w moulded connector) supplied by Jnicon</v>
          </cell>
          <cell r="N260" t="str">
            <v>Wexford Cable + Jnicon + VT</v>
          </cell>
          <cell r="O260" t="str">
            <v>BOM Roll</v>
          </cell>
          <cell r="R260">
            <v>57.040888230940048</v>
          </cell>
          <cell r="S260" t="str">
            <v>EUR</v>
          </cell>
          <cell r="T260">
            <v>57.040888230940048</v>
          </cell>
        </row>
        <row r="261">
          <cell r="A261" t="str">
            <v>3203-30006-00</v>
          </cell>
          <cell r="B261" t="str">
            <v>ASY, Voltage Cable, GM, Hart IPC, 3P+N, 2m</v>
          </cell>
          <cell r="C261" t="str">
            <v>ea</v>
          </cell>
          <cell r="H261" t="str">
            <v>UnReleased</v>
          </cell>
          <cell r="I261" t="str">
            <v>Buy</v>
          </cell>
          <cell r="S261" t="str">
            <v>EUR</v>
          </cell>
          <cell r="T261">
            <v>0</v>
          </cell>
        </row>
        <row r="262">
          <cell r="A262" t="str">
            <v>3204-00010-00</v>
          </cell>
          <cell r="B262" t="str">
            <v>ASY, M12 4-pin M to M12 4-pin F, 1m, IP67</v>
          </cell>
          <cell r="C262" t="str">
            <v>ea</v>
          </cell>
          <cell r="H262" t="str">
            <v>UnReleased</v>
          </cell>
          <cell r="I262" t="str">
            <v>Buy</v>
          </cell>
          <cell r="J262" t="str">
            <v>RS Pro</v>
          </cell>
          <cell r="K262" t="str">
            <v>877-1198</v>
          </cell>
          <cell r="O262" t="str">
            <v>WWW</v>
          </cell>
          <cell r="P262">
            <v>50</v>
          </cell>
          <cell r="Q262">
            <v>50</v>
          </cell>
          <cell r="R262">
            <v>9.6999999999999993</v>
          </cell>
          <cell r="S262" t="str">
            <v>EUR</v>
          </cell>
          <cell r="T262">
            <v>9.6999999999999993</v>
          </cell>
        </row>
        <row r="263">
          <cell r="A263" t="str">
            <v>3300-70017-00</v>
          </cell>
          <cell r="B263" t="str">
            <v>KIT, 4x Drummond G-Clamps; 3x 1A Fused (Brown, Black &amp; Grey), 1x Unfused (Blue), Fuses Fitted</v>
          </cell>
          <cell r="C263" t="str">
            <v>ea</v>
          </cell>
          <cell r="H263" t="str">
            <v>Production</v>
          </cell>
          <cell r="I263" t="str">
            <v>Buy</v>
          </cell>
          <cell r="J263" t="str">
            <v>Demesne Electrical Sales</v>
          </cell>
          <cell r="K263" t="str">
            <v>CMPMP25FKIT1-VT</v>
          </cell>
          <cell r="M263" t="str">
            <v>c/w prefitted 1A fuses</v>
          </cell>
          <cell r="N263" t="str">
            <v>Demesne Electrical Sales</v>
          </cell>
          <cell r="O263" t="str">
            <v>inv 537857</v>
          </cell>
          <cell r="P263">
            <v>20</v>
          </cell>
          <cell r="Q263">
            <v>20</v>
          </cell>
          <cell r="R263">
            <v>103.84</v>
          </cell>
          <cell r="S263" t="str">
            <v>EUR</v>
          </cell>
          <cell r="T263">
            <v>103.84</v>
          </cell>
          <cell r="U263" t="str">
            <v>DDP</v>
          </cell>
          <cell r="V263" t="str">
            <v>TBA</v>
          </cell>
        </row>
        <row r="264">
          <cell r="A264" t="str">
            <v>3300-70018-00</v>
          </cell>
          <cell r="B264" t="str">
            <v>KIT, 2x Drummond G-Clamps; 1x 1A Fused (Brown), 1x Unfused (Blue), Fuse Fitted</v>
          </cell>
          <cell r="C264" t="str">
            <v>ea</v>
          </cell>
          <cell r="H264" t="str">
            <v>UnReleased</v>
          </cell>
          <cell r="I264" t="str">
            <v>Make</v>
          </cell>
          <cell r="J264" t="str">
            <v>VT Electron</v>
          </cell>
          <cell r="K264" t="str">
            <v>3300-70018-00</v>
          </cell>
          <cell r="O264" t="str">
            <v>BOM Roll</v>
          </cell>
          <cell r="S264" t="str">
            <v>EUR</v>
          </cell>
          <cell r="T264">
            <v>0</v>
          </cell>
          <cell r="U264" t="str">
            <v>DDP</v>
          </cell>
          <cell r="V264" t="str">
            <v>TBA</v>
          </cell>
        </row>
        <row r="265">
          <cell r="A265" t="str">
            <v>3400-00100-00</v>
          </cell>
          <cell r="B265" t="str">
            <v>CBL, M12 (M), Panel mount, 8-Pin, A-Code, 3P+N, 100mm Cable</v>
          </cell>
          <cell r="C265" t="str">
            <v>ea</v>
          </cell>
          <cell r="D265" t="str">
            <v>8-Pin</v>
          </cell>
          <cell r="E265" t="str">
            <v>100mm Cables</v>
          </cell>
          <cell r="G265" t="str">
            <v>M12</v>
          </cell>
          <cell r="H265" t="str">
            <v>Production</v>
          </cell>
          <cell r="I265" t="str">
            <v>Buy</v>
          </cell>
          <cell r="J265" t="str">
            <v>Ecocables</v>
          </cell>
          <cell r="K265" t="str">
            <v>ECO-DEL-003</v>
          </cell>
          <cell r="N265" t="str">
            <v>Ecocables</v>
          </cell>
          <cell r="P265">
            <v>1000</v>
          </cell>
          <cell r="Q265">
            <v>1000</v>
          </cell>
          <cell r="R265">
            <v>4.5</v>
          </cell>
          <cell r="S265" t="str">
            <v>EUR</v>
          </cell>
          <cell r="T265">
            <v>4.5</v>
          </cell>
          <cell r="U265" t="str">
            <v>EXW ECAS</v>
          </cell>
        </row>
        <row r="266">
          <cell r="A266" t="str">
            <v>3400-00110-00</v>
          </cell>
          <cell r="B266" t="str">
            <v>CBL, M12 (M), Panel mount, 8-Pin, A-Code, 3P+N, 200mm Cable</v>
          </cell>
          <cell r="C266" t="str">
            <v>ea</v>
          </cell>
          <cell r="D266" t="str">
            <v>8-Pin</v>
          </cell>
          <cell r="E266" t="str">
            <v>200mm Cables</v>
          </cell>
          <cell r="G266" t="str">
            <v>M12</v>
          </cell>
          <cell r="H266" t="str">
            <v>Production</v>
          </cell>
          <cell r="I266" t="str">
            <v>Buy</v>
          </cell>
          <cell r="J266" t="str">
            <v>Ecocables</v>
          </cell>
          <cell r="K266" t="str">
            <v>ECO-DEL-004</v>
          </cell>
          <cell r="N266" t="str">
            <v>Ecocables</v>
          </cell>
          <cell r="P266">
            <v>1000</v>
          </cell>
          <cell r="Q266">
            <v>1000</v>
          </cell>
          <cell r="R266">
            <v>4.8</v>
          </cell>
          <cell r="S266" t="str">
            <v>EUR</v>
          </cell>
          <cell r="T266">
            <v>4.8</v>
          </cell>
          <cell r="U266" t="str">
            <v>EXW ECAS</v>
          </cell>
        </row>
        <row r="267">
          <cell r="A267" t="str">
            <v>3400-00120-00</v>
          </cell>
          <cell r="B267" t="str">
            <v>CBL, M12 (M), Panel mount, 8-Pin, A-Code, 1P+N, 100mm Cable</v>
          </cell>
          <cell r="C267" t="str">
            <v>ea</v>
          </cell>
          <cell r="D267" t="str">
            <v>8-Pin</v>
          </cell>
          <cell r="E267" t="str">
            <v>100mm Cables</v>
          </cell>
          <cell r="G267" t="str">
            <v>M12</v>
          </cell>
          <cell r="H267" t="str">
            <v>Production</v>
          </cell>
          <cell r="I267" t="str">
            <v>Make</v>
          </cell>
          <cell r="S267" t="str">
            <v>EUR</v>
          </cell>
          <cell r="T267">
            <v>0</v>
          </cell>
        </row>
        <row r="268">
          <cell r="A268" t="str">
            <v>3400-00130-00</v>
          </cell>
          <cell r="B268" t="str">
            <v>CBL, M12 (M), Panel mount, 8-Pin, A-Code, 1P+N, 200mm Cable</v>
          </cell>
          <cell r="C268" t="str">
            <v>ea</v>
          </cell>
          <cell r="D268" t="str">
            <v>8-Pin</v>
          </cell>
          <cell r="E268" t="str">
            <v>200mm Cables</v>
          </cell>
          <cell r="G268" t="str">
            <v>M12</v>
          </cell>
          <cell r="H268" t="str">
            <v>Production</v>
          </cell>
          <cell r="I268" t="str">
            <v>Make</v>
          </cell>
          <cell r="S268" t="str">
            <v>EUR</v>
          </cell>
          <cell r="T268">
            <v>0</v>
          </cell>
        </row>
        <row r="269">
          <cell r="A269" t="str">
            <v>3404-00010-00</v>
          </cell>
          <cell r="B269" t="str">
            <v>CBL, M12 (M), Panel mount, 4-Pin, RS485, 100mm Cable</v>
          </cell>
          <cell r="C269" t="str">
            <v>ea</v>
          </cell>
          <cell r="D269" t="str">
            <v>4-Pin</v>
          </cell>
          <cell r="E269" t="str">
            <v>100mm Cables</v>
          </cell>
          <cell r="G269" t="str">
            <v>M12</v>
          </cell>
          <cell r="H269" t="str">
            <v>Production</v>
          </cell>
          <cell r="I269" t="str">
            <v>Buy</v>
          </cell>
          <cell r="J269" t="str">
            <v>Ecocables</v>
          </cell>
          <cell r="K269" t="str">
            <v>ECO-DEL-008</v>
          </cell>
          <cell r="N269" t="str">
            <v>Ecocables</v>
          </cell>
          <cell r="P269">
            <v>1000</v>
          </cell>
          <cell r="Q269">
            <v>1000</v>
          </cell>
          <cell r="R269">
            <v>3.5</v>
          </cell>
          <cell r="S269" t="str">
            <v>EUR</v>
          </cell>
          <cell r="T269">
            <v>3.5</v>
          </cell>
          <cell r="U269" t="str">
            <v>EXW ECAS</v>
          </cell>
        </row>
        <row r="270">
          <cell r="A270" t="str">
            <v>3404-00020-00</v>
          </cell>
          <cell r="B270" t="str">
            <v>CBL, M12 (M), Panel mount, 4-Pin, RS485, 200mm Cable</v>
          </cell>
          <cell r="D270" t="str">
            <v>4-Pin</v>
          </cell>
          <cell r="E270" t="str">
            <v>200mm Cables</v>
          </cell>
          <cell r="G270" t="str">
            <v>M12</v>
          </cell>
          <cell r="H270" t="str">
            <v>UnReleased</v>
          </cell>
          <cell r="I270" t="str">
            <v>Buy</v>
          </cell>
          <cell r="S270" t="str">
            <v>EUR</v>
          </cell>
          <cell r="T270">
            <v>0</v>
          </cell>
        </row>
        <row r="271">
          <cell r="A271" t="str">
            <v>3405-00010-00</v>
          </cell>
          <cell r="B271" t="str">
            <v>CBL, M19 (M) Panel Mount, 4-Pos, 85mm Cable</v>
          </cell>
          <cell r="C271" t="str">
            <v>ea</v>
          </cell>
          <cell r="D271" t="str">
            <v>4-Pin</v>
          </cell>
          <cell r="E271" t="str">
            <v>85mm Cables</v>
          </cell>
          <cell r="G271" t="str">
            <v>M19</v>
          </cell>
          <cell r="H271" t="str">
            <v>UnReleased</v>
          </cell>
          <cell r="I271" t="str">
            <v>Buy</v>
          </cell>
          <cell r="J271" t="str">
            <v>Jnicon</v>
          </cell>
          <cell r="K271" t="str">
            <v>TBA</v>
          </cell>
          <cell r="M271" t="str">
            <v>Is Drawing available</v>
          </cell>
          <cell r="S271" t="str">
            <v>EUR</v>
          </cell>
          <cell r="T271">
            <v>0</v>
          </cell>
        </row>
        <row r="272">
          <cell r="A272" t="str">
            <v>3405-00020-00</v>
          </cell>
          <cell r="B272" t="str">
            <v>CBL, M19 (M) Panel Mount, 4-Pos, 4*1.5sqmm 100mm Cable</v>
          </cell>
          <cell r="C272" t="str">
            <v>ea</v>
          </cell>
          <cell r="D272" t="str">
            <v>4-Pin</v>
          </cell>
          <cell r="E272" t="str">
            <v>100mm Cables</v>
          </cell>
          <cell r="G272" t="str">
            <v>M19</v>
          </cell>
          <cell r="H272" t="str">
            <v>Production</v>
          </cell>
          <cell r="I272" t="str">
            <v>Buy</v>
          </cell>
          <cell r="J272" t="str">
            <v>Jnicon</v>
          </cell>
          <cell r="K272" t="str">
            <v>M19, 4-Pin, Push lock,Male panel mount connector with 4*1.5sqmm cable 100mm
53-100451-01-1004</v>
          </cell>
          <cell r="M272" t="str">
            <v>[04/09/23] Carly stated quote was 3k MOQ</v>
          </cell>
          <cell r="N272" t="str">
            <v>Jnicon</v>
          </cell>
          <cell r="O272" t="str">
            <v>JN-CA-20230227A185</v>
          </cell>
          <cell r="P272">
            <v>3000</v>
          </cell>
          <cell r="Q272">
            <v>500</v>
          </cell>
          <cell r="R272">
            <v>3.2</v>
          </cell>
          <cell r="S272" t="str">
            <v>USD</v>
          </cell>
          <cell r="T272">
            <v>2.9607698001480389</v>
          </cell>
          <cell r="U272" t="str">
            <v>EXW Shenzhen</v>
          </cell>
          <cell r="V272" t="str">
            <v>TBA</v>
          </cell>
        </row>
        <row r="273">
          <cell r="A273" t="str">
            <v>3410-00050-00</v>
          </cell>
          <cell r="B273" t="str">
            <v>CBL, M25 (M) Panel Mount, 4-Pos, 4*1.5sqmm 750mm Cable</v>
          </cell>
          <cell r="C273" t="str">
            <v>ea</v>
          </cell>
          <cell r="D273" t="str">
            <v>4-Pin</v>
          </cell>
          <cell r="E273" t="str">
            <v>75mm Cables</v>
          </cell>
          <cell r="G273" t="str">
            <v>M25</v>
          </cell>
          <cell r="H273" t="str">
            <v>UnReleased</v>
          </cell>
          <cell r="I273" t="str">
            <v>Buy</v>
          </cell>
          <cell r="J273" t="str">
            <v>Jnicon</v>
          </cell>
          <cell r="K273" t="str">
            <v>TBA</v>
          </cell>
          <cell r="M273" t="str">
            <v>Is Drawing available</v>
          </cell>
          <cell r="S273" t="str">
            <v>EUR</v>
          </cell>
          <cell r="T273">
            <v>0</v>
          </cell>
        </row>
        <row r="274">
          <cell r="A274" t="str">
            <v>3410-00060-00</v>
          </cell>
          <cell r="B274" t="str">
            <v>CBL, M25 (M) Panel Mount, 4-Pos, 4*1.5sqmm 100mm Cable</v>
          </cell>
          <cell r="C274" t="str">
            <v>ea</v>
          </cell>
          <cell r="D274" t="str">
            <v>4-Pin</v>
          </cell>
          <cell r="E274" t="str">
            <v>100mm Cables</v>
          </cell>
          <cell r="G274" t="str">
            <v>M25</v>
          </cell>
          <cell r="H274" t="str">
            <v>Production</v>
          </cell>
          <cell r="I274" t="str">
            <v>Buy</v>
          </cell>
          <cell r="J274" t="str">
            <v>Jnicon</v>
          </cell>
          <cell r="K274" t="str">
            <v>M25, 4-Pin, Push lock,Male panel mount connector with 4*1.5sqmm cable 100mm
53-100451-01-1004</v>
          </cell>
          <cell r="M274" t="str">
            <v>[04/09/23] Carly stated quote was 3k MOQ</v>
          </cell>
          <cell r="N274" t="str">
            <v>Jnicon</v>
          </cell>
          <cell r="O274" t="str">
            <v>JN-CA-20230227A185</v>
          </cell>
          <cell r="P274">
            <v>3000</v>
          </cell>
          <cell r="Q274">
            <v>500</v>
          </cell>
          <cell r="R274">
            <v>3.95</v>
          </cell>
          <cell r="S274" t="str">
            <v>USD</v>
          </cell>
          <cell r="T274">
            <v>3.6547002220577354</v>
          </cell>
          <cell r="U274" t="str">
            <v>EXW Shenzhen</v>
          </cell>
          <cell r="V274" t="str">
            <v>TBA</v>
          </cell>
        </row>
        <row r="275">
          <cell r="A275" t="str">
            <v>3500-00010-00</v>
          </cell>
          <cell r="B275" t="str">
            <v>SUB, Scavenger Top Cover Assy, GM-B, 6F</v>
          </cell>
          <cell r="C275" t="str">
            <v>ea</v>
          </cell>
          <cell r="H275" t="str">
            <v>Obsolete</v>
          </cell>
          <cell r="I275" t="str">
            <v>Make</v>
          </cell>
          <cell r="J275" t="str">
            <v>ECAS</v>
          </cell>
          <cell r="K275" t="str">
            <v>3500-00010-00</v>
          </cell>
          <cell r="S275" t="str">
            <v>EUR</v>
          </cell>
          <cell r="T275">
            <v>0</v>
          </cell>
        </row>
        <row r="276">
          <cell r="A276" t="str">
            <v>3500-00010-01</v>
          </cell>
          <cell r="B276" t="str">
            <v>SUB, Scavenger Top Cover Assy, GM-B, 6F</v>
          </cell>
          <cell r="C276" t="str">
            <v>ea</v>
          </cell>
          <cell r="H276" t="str">
            <v>Production</v>
          </cell>
          <cell r="I276" t="str">
            <v>Make</v>
          </cell>
          <cell r="J276" t="str">
            <v>ECAS</v>
          </cell>
          <cell r="K276" t="str">
            <v>3500-00010-01</v>
          </cell>
          <cell r="S276" t="str">
            <v>EUR</v>
          </cell>
          <cell r="T276">
            <v>0</v>
          </cell>
        </row>
        <row r="277">
          <cell r="A277" t="str">
            <v>3500-00020-00</v>
          </cell>
          <cell r="B277" t="str">
            <v>SUB, Scavenger Top Cover Assy, PM-C, 2F</v>
          </cell>
          <cell r="C277" t="str">
            <v>ea</v>
          </cell>
          <cell r="H277" t="str">
            <v>Production</v>
          </cell>
          <cell r="I277" t="str">
            <v>Make</v>
          </cell>
          <cell r="J277" t="str">
            <v>ECAS</v>
          </cell>
          <cell r="K277" t="str">
            <v>3500-00020-00</v>
          </cell>
          <cell r="S277" t="str">
            <v>EUR</v>
          </cell>
          <cell r="T277">
            <v>0</v>
          </cell>
        </row>
        <row r="278">
          <cell r="A278" t="str">
            <v>3500-00030-00</v>
          </cell>
          <cell r="B278" t="str">
            <v>SUB, Scavenger Top Cover Assy, PM-A, 1F</v>
          </cell>
          <cell r="C278" t="str">
            <v>ea</v>
          </cell>
          <cell r="H278" t="str">
            <v>Production</v>
          </cell>
          <cell r="I278" t="str">
            <v>Make</v>
          </cell>
          <cell r="J278" t="str">
            <v>ECAS</v>
          </cell>
          <cell r="K278" t="str">
            <v>3500-00030-00</v>
          </cell>
          <cell r="S278" t="str">
            <v>EUR</v>
          </cell>
          <cell r="T278">
            <v>0</v>
          </cell>
        </row>
        <row r="279">
          <cell r="A279" t="str">
            <v>3500-00040-00</v>
          </cell>
          <cell r="B279" t="str">
            <v>SUB, Scavenger Top Cover Assy, GM-C, 1F, RS485, H2Scan</v>
          </cell>
          <cell r="C279" t="str">
            <v>ea</v>
          </cell>
          <cell r="H279" t="str">
            <v>Obsolete</v>
          </cell>
          <cell r="I279" t="str">
            <v>Make</v>
          </cell>
          <cell r="J279" t="str">
            <v>ECAS</v>
          </cell>
          <cell r="K279" t="str">
            <v>3500-00040-00</v>
          </cell>
          <cell r="S279" t="str">
            <v>EUR</v>
          </cell>
          <cell r="T279">
            <v>0</v>
          </cell>
        </row>
        <row r="280">
          <cell r="A280" t="str">
            <v>3500-00040-01</v>
          </cell>
          <cell r="B280" t="str">
            <v>SUB, Scavenger Top Cover Assy, GM-C, 1F, RS485, H2Scan</v>
          </cell>
          <cell r="C280" t="str">
            <v>ea</v>
          </cell>
          <cell r="H280" t="str">
            <v>Production</v>
          </cell>
          <cell r="I280" t="str">
            <v>Make</v>
          </cell>
          <cell r="J280" t="str">
            <v>ECAS</v>
          </cell>
          <cell r="K280" t="str">
            <v>3500-00040-01</v>
          </cell>
          <cell r="S280" t="str">
            <v>EUR</v>
          </cell>
          <cell r="T280">
            <v>0</v>
          </cell>
        </row>
        <row r="281">
          <cell r="A281" t="str">
            <v>3501-00010-00</v>
          </cell>
          <cell r="B281" t="str">
            <v>SUB, Scavenger Bottom Case Assembly, with Magnets</v>
          </cell>
          <cell r="C281" t="str">
            <v>ea</v>
          </cell>
          <cell r="H281" t="str">
            <v>Production</v>
          </cell>
          <cell r="I281" t="str">
            <v>Make</v>
          </cell>
          <cell r="J281" t="str">
            <v>ECAS</v>
          </cell>
          <cell r="K281" t="str">
            <v>3600-10010-00</v>
          </cell>
          <cell r="S281" t="str">
            <v>EUR</v>
          </cell>
          <cell r="T281">
            <v>0</v>
          </cell>
        </row>
        <row r="282">
          <cell r="A282" t="str">
            <v>3600-10010-00</v>
          </cell>
          <cell r="B282" t="str">
            <v>ASY, Scavenger Packaging, M19, GM-B, 6F</v>
          </cell>
          <cell r="C282" t="str">
            <v>ea</v>
          </cell>
          <cell r="H282" t="str">
            <v>Obsolete</v>
          </cell>
          <cell r="I282" t="str">
            <v>Phantom</v>
          </cell>
          <cell r="J282" t="str">
            <v>ECAS</v>
          </cell>
          <cell r="K282" t="str">
            <v>3600-10010-00</v>
          </cell>
          <cell r="S282" t="str">
            <v>EUR</v>
          </cell>
          <cell r="T282">
            <v>0</v>
          </cell>
        </row>
        <row r="283">
          <cell r="A283" t="str">
            <v>3600-10010-01</v>
          </cell>
          <cell r="B283" t="str">
            <v>ASY, Scavenger Packaging, M19, GM-B, 6F</v>
          </cell>
          <cell r="C283" t="str">
            <v>ea</v>
          </cell>
          <cell r="H283" t="str">
            <v>Production</v>
          </cell>
          <cell r="I283" t="str">
            <v>Phantom</v>
          </cell>
          <cell r="J283" t="str">
            <v>ECAS</v>
          </cell>
          <cell r="K283" t="str">
            <v>3600-10010-00</v>
          </cell>
          <cell r="S283" t="str">
            <v>EUR</v>
          </cell>
          <cell r="T283">
            <v>0</v>
          </cell>
        </row>
        <row r="284">
          <cell r="A284" t="str">
            <v>3600-10020-00</v>
          </cell>
          <cell r="B284" t="str">
            <v>ASY, Scavenger Packaging, M25, PM-C, 2F</v>
          </cell>
          <cell r="C284" t="str">
            <v>ea</v>
          </cell>
          <cell r="H284" t="str">
            <v>Obsolete</v>
          </cell>
          <cell r="I284" t="str">
            <v>Phantom</v>
          </cell>
          <cell r="J284" t="str">
            <v>ECAS</v>
          </cell>
          <cell r="K284" t="str">
            <v>3600-10020-00</v>
          </cell>
          <cell r="S284" t="str">
            <v>EUR</v>
          </cell>
          <cell r="T284">
            <v>0</v>
          </cell>
        </row>
        <row r="285">
          <cell r="A285" t="str">
            <v>3600-10020-01</v>
          </cell>
          <cell r="B285" t="str">
            <v>ASY, Scavenger Packaging, M25, PM-C, 2F</v>
          </cell>
          <cell r="C285" t="str">
            <v>ea</v>
          </cell>
          <cell r="H285" t="str">
            <v>Production</v>
          </cell>
          <cell r="I285" t="str">
            <v>Phantom</v>
          </cell>
          <cell r="J285" t="str">
            <v>ECAS</v>
          </cell>
          <cell r="K285" t="str">
            <v>3600-10020-00</v>
          </cell>
          <cell r="S285" t="str">
            <v>EUR</v>
          </cell>
          <cell r="T285">
            <v>0</v>
          </cell>
        </row>
        <row r="286">
          <cell r="A286" t="str">
            <v>3600-10030-00</v>
          </cell>
          <cell r="B286" t="str">
            <v>ASY, Scavenger Packaging, M25, PM-A, 1F</v>
          </cell>
          <cell r="C286" t="str">
            <v>ea</v>
          </cell>
          <cell r="H286" t="str">
            <v>Obsolete</v>
          </cell>
          <cell r="I286" t="str">
            <v>Phantom</v>
          </cell>
          <cell r="J286" t="str">
            <v>ECAS</v>
          </cell>
          <cell r="K286" t="str">
            <v>3600-10030-00</v>
          </cell>
          <cell r="S286" t="str">
            <v>EUR</v>
          </cell>
          <cell r="T286">
            <v>0</v>
          </cell>
        </row>
        <row r="287">
          <cell r="A287" t="str">
            <v>3600-10030-01</v>
          </cell>
          <cell r="B287" t="str">
            <v>ASY, Scavenger Packaging, M25, PM-A, 1F</v>
          </cell>
          <cell r="C287" t="str">
            <v>ea</v>
          </cell>
          <cell r="H287" t="str">
            <v>Production</v>
          </cell>
          <cell r="I287" t="str">
            <v>Phantom</v>
          </cell>
          <cell r="J287" t="str">
            <v>ECAS</v>
          </cell>
          <cell r="K287" t="str">
            <v>3600-10030-00</v>
          </cell>
          <cell r="S287" t="str">
            <v>EUR</v>
          </cell>
          <cell r="T287">
            <v>0</v>
          </cell>
        </row>
        <row r="288">
          <cell r="A288" t="str">
            <v>3700-00010-00</v>
          </cell>
          <cell r="B288" t="str">
            <v>KIT, Scavenger 500mm Pole Mounting Kit</v>
          </cell>
          <cell r="C288" t="str">
            <v>ea</v>
          </cell>
          <cell r="H288" t="str">
            <v>UnReleased</v>
          </cell>
          <cell r="I288" t="str">
            <v>Make</v>
          </cell>
          <cell r="J288" t="str">
            <v>Meath Metals</v>
          </cell>
          <cell r="K288" t="str">
            <v>3700-00010-00</v>
          </cell>
          <cell r="N288" t="str">
            <v>Meath Metals</v>
          </cell>
          <cell r="O288" t="str">
            <v>BOM Roll</v>
          </cell>
          <cell r="P288">
            <v>50</v>
          </cell>
          <cell r="Q288">
            <v>1</v>
          </cell>
          <cell r="R288">
            <v>15.368399999999999</v>
          </cell>
          <cell r="S288" t="str">
            <v>EUR</v>
          </cell>
          <cell r="T288">
            <v>15.368399999999999</v>
          </cell>
        </row>
        <row r="289">
          <cell r="A289" t="str">
            <v>3700-00020-00</v>
          </cell>
          <cell r="B289" t="str">
            <v>KIT, Scavenger 300mm Ground Mounting Kit</v>
          </cell>
          <cell r="C289" t="str">
            <v>ea</v>
          </cell>
          <cell r="H289" t="str">
            <v>UnReleased</v>
          </cell>
          <cell r="I289" t="str">
            <v>Make</v>
          </cell>
          <cell r="J289" t="str">
            <v>Meath Metals</v>
          </cell>
          <cell r="K289" t="str">
            <v>3700-00020-00</v>
          </cell>
          <cell r="N289" t="str">
            <v>Meath Metals</v>
          </cell>
          <cell r="O289" t="str">
            <v>BOM Roll</v>
          </cell>
          <cell r="P289">
            <v>50</v>
          </cell>
          <cell r="Q289">
            <v>1</v>
          </cell>
          <cell r="R289">
            <v>17.302</v>
          </cell>
          <cell r="S289" t="str">
            <v>EUR</v>
          </cell>
          <cell r="T289">
            <v>17.302</v>
          </cell>
        </row>
        <row r="290">
          <cell r="A290" t="str">
            <v>3700-00030-00</v>
          </cell>
          <cell r="B290" t="str">
            <v>KIT, Scavenger Generic Mounting Kit 350mm</v>
          </cell>
          <cell r="C290" t="str">
            <v>ea</v>
          </cell>
          <cell r="H290" t="str">
            <v>Production</v>
          </cell>
          <cell r="I290" t="str">
            <v>Buy</v>
          </cell>
          <cell r="J290" t="str">
            <v>Meath Metals</v>
          </cell>
          <cell r="K290" t="str">
            <v>3700-00030-00</v>
          </cell>
          <cell r="N290" t="str">
            <v>Meath Metals</v>
          </cell>
          <cell r="O290" t="str">
            <v>Email Ger 08/02/2024</v>
          </cell>
          <cell r="P290">
            <v>100</v>
          </cell>
          <cell r="Q290">
            <v>1</v>
          </cell>
          <cell r="R290">
            <v>14.06</v>
          </cell>
          <cell r="S290" t="str">
            <v>EUR</v>
          </cell>
          <cell r="T290">
            <v>14.06</v>
          </cell>
          <cell r="V290">
            <v>6</v>
          </cell>
        </row>
        <row r="291">
          <cell r="A291" t="str">
            <v>3700-00030-00</v>
          </cell>
          <cell r="B291" t="str">
            <v>KIT, Scavenger Generic Mounting Kit 350mm</v>
          </cell>
          <cell r="C291" t="str">
            <v>ea</v>
          </cell>
          <cell r="H291" t="str">
            <v>Production</v>
          </cell>
          <cell r="I291" t="str">
            <v>Buy</v>
          </cell>
          <cell r="J291" t="str">
            <v>Meath Metals</v>
          </cell>
          <cell r="K291" t="str">
            <v>3700-00030-00</v>
          </cell>
          <cell r="N291" t="str">
            <v>Meath Metals</v>
          </cell>
          <cell r="O291" t="str">
            <v>Email Ger 08/02/2024</v>
          </cell>
          <cell r="P291">
            <v>200</v>
          </cell>
          <cell r="Q291">
            <v>1</v>
          </cell>
          <cell r="R291">
            <v>13.55</v>
          </cell>
          <cell r="S291" t="str">
            <v>EUR</v>
          </cell>
          <cell r="T291">
            <v>13.55</v>
          </cell>
          <cell r="V291">
            <v>6</v>
          </cell>
        </row>
        <row r="292">
          <cell r="A292" t="str">
            <v>3700-00030-00</v>
          </cell>
          <cell r="B292" t="str">
            <v>KIT, Scavenger Generic Mounting Kit 350mm</v>
          </cell>
          <cell r="C292" t="str">
            <v>ea</v>
          </cell>
          <cell r="H292" t="str">
            <v>Production</v>
          </cell>
          <cell r="I292" t="str">
            <v>Buy</v>
          </cell>
          <cell r="J292" t="str">
            <v>Meath Metals</v>
          </cell>
          <cell r="K292" t="str">
            <v>3700-00030-00</v>
          </cell>
          <cell r="N292" t="str">
            <v>Meath Metals</v>
          </cell>
          <cell r="O292" t="str">
            <v>Email Ger 08/02/2024</v>
          </cell>
          <cell r="P292">
            <v>500</v>
          </cell>
          <cell r="Q292">
            <v>1</v>
          </cell>
          <cell r="R292">
            <v>13.11</v>
          </cell>
          <cell r="S292" t="str">
            <v>EUR</v>
          </cell>
          <cell r="T292">
            <v>13.11</v>
          </cell>
          <cell r="V292">
            <v>6</v>
          </cell>
        </row>
        <row r="293">
          <cell r="A293" t="str">
            <v>3700-00030-00</v>
          </cell>
          <cell r="B293" t="str">
            <v>KIT, Scavenger Generic Mounting Kit 350mm</v>
          </cell>
          <cell r="C293" t="str">
            <v>ea</v>
          </cell>
          <cell r="H293" t="str">
            <v>Production</v>
          </cell>
          <cell r="I293" t="str">
            <v>Buy</v>
          </cell>
          <cell r="J293" t="str">
            <v>Meath Metals</v>
          </cell>
          <cell r="K293" t="str">
            <v>3700-00030-00</v>
          </cell>
          <cell r="N293" t="str">
            <v>Meath Metals</v>
          </cell>
          <cell r="O293" t="str">
            <v>Email Ger 08/02/2024</v>
          </cell>
          <cell r="P293">
            <v>1000</v>
          </cell>
          <cell r="Q293">
            <v>1</v>
          </cell>
          <cell r="R293">
            <v>13.05</v>
          </cell>
          <cell r="S293" t="str">
            <v>EUR</v>
          </cell>
          <cell r="T293">
            <v>13.05</v>
          </cell>
          <cell r="V293">
            <v>6</v>
          </cell>
        </row>
        <row r="294">
          <cell r="A294" t="str">
            <v>3700-01010-00</v>
          </cell>
          <cell r="B294" t="str">
            <v>KIT, Antenna Mounting Kit R/A, S/S</v>
          </cell>
          <cell r="C294" t="str">
            <v>ea</v>
          </cell>
          <cell r="H294" t="str">
            <v>Production</v>
          </cell>
          <cell r="I294" t="str">
            <v>Buy</v>
          </cell>
          <cell r="J294" t="str">
            <v>Meath Metals</v>
          </cell>
          <cell r="K294" t="str">
            <v>3700-01010-00</v>
          </cell>
          <cell r="N294" t="str">
            <v>Meath Metals</v>
          </cell>
          <cell r="O294" t="str">
            <v>Email Ger 26/02/2024</v>
          </cell>
          <cell r="P294">
            <v>100</v>
          </cell>
          <cell r="Q294">
            <v>1</v>
          </cell>
          <cell r="R294">
            <v>4.9000000000000004</v>
          </cell>
          <cell r="S294" t="str">
            <v>EUR</v>
          </cell>
          <cell r="T294">
            <v>4.9000000000000004</v>
          </cell>
          <cell r="V294">
            <v>6</v>
          </cell>
        </row>
        <row r="295">
          <cell r="A295" t="str">
            <v>3700-01010-00</v>
          </cell>
          <cell r="B295" t="str">
            <v>KIT, Antenna Mounting Kit R/A, S/S</v>
          </cell>
          <cell r="C295" t="str">
            <v>ea</v>
          </cell>
          <cell r="H295" t="str">
            <v>Production</v>
          </cell>
          <cell r="I295" t="str">
            <v>Buy</v>
          </cell>
          <cell r="J295" t="str">
            <v>Meath Metals</v>
          </cell>
          <cell r="K295" t="str">
            <v>3700-01010-00</v>
          </cell>
          <cell r="N295" t="str">
            <v>Meath Metals</v>
          </cell>
          <cell r="P295">
            <v>250</v>
          </cell>
          <cell r="Q295">
            <v>1</v>
          </cell>
          <cell r="R295">
            <v>2.62</v>
          </cell>
          <cell r="S295" t="str">
            <v>EUR</v>
          </cell>
          <cell r="T295">
            <v>2.62</v>
          </cell>
          <cell r="V295">
            <v>6</v>
          </cell>
        </row>
        <row r="296">
          <cell r="A296" t="str">
            <v>3700-01010-00</v>
          </cell>
          <cell r="B296" t="str">
            <v>KIT, Antenna Mounting Kit R/A, S/S</v>
          </cell>
          <cell r="C296" t="str">
            <v>ea</v>
          </cell>
          <cell r="H296" t="str">
            <v>Production</v>
          </cell>
          <cell r="I296" t="str">
            <v>Buy</v>
          </cell>
          <cell r="J296" t="str">
            <v>Meath Metals</v>
          </cell>
          <cell r="K296" t="str">
            <v>3700-01010-00</v>
          </cell>
          <cell r="N296" t="str">
            <v>Meath Metals</v>
          </cell>
          <cell r="P296">
            <v>250</v>
          </cell>
          <cell r="Q296">
            <v>1</v>
          </cell>
          <cell r="R296">
            <v>2.62</v>
          </cell>
          <cell r="S296" t="str">
            <v>EUR</v>
          </cell>
          <cell r="T296">
            <v>2.62</v>
          </cell>
          <cell r="V296">
            <v>6</v>
          </cell>
        </row>
        <row r="297">
          <cell r="A297" t="str">
            <v>3900-30008-00</v>
          </cell>
          <cell r="B297" t="str">
            <v>ASY, Scavenger PCAs GM-B, 6F, MAIN, ADE, GSM, ADE-AUX, MCU</v>
          </cell>
          <cell r="C297" t="str">
            <v>ea</v>
          </cell>
          <cell r="H297" t="str">
            <v>Obsolete</v>
          </cell>
          <cell r="I297" t="str">
            <v>Phantom</v>
          </cell>
          <cell r="J297" t="str">
            <v>ECAS</v>
          </cell>
          <cell r="K297" t="str">
            <v>3900-30008-00</v>
          </cell>
          <cell r="S297" t="str">
            <v>EUR</v>
          </cell>
          <cell r="T297">
            <v>0</v>
          </cell>
        </row>
        <row r="298">
          <cell r="A298" t="str">
            <v>3900-30008-01</v>
          </cell>
          <cell r="B298" t="str">
            <v>ASY, Scavenger PCAs GM-B, 6F, MAIN, ADE, GSM, ADE-AUX, MCU</v>
          </cell>
          <cell r="C298" t="str">
            <v>ea</v>
          </cell>
          <cell r="H298" t="str">
            <v>Production</v>
          </cell>
          <cell r="I298" t="str">
            <v>Phantom</v>
          </cell>
          <cell r="J298" t="str">
            <v>ECAS</v>
          </cell>
          <cell r="K298" t="str">
            <v>3900-30008-01</v>
          </cell>
          <cell r="S298" t="str">
            <v>EUR</v>
          </cell>
          <cell r="T298">
            <v>0</v>
          </cell>
        </row>
        <row r="299">
          <cell r="A299" t="str">
            <v>3900-30009-00</v>
          </cell>
          <cell r="B299" t="str">
            <v>ASY, Scavenger PCAs GM-A, 6F, MAIN, ADE, GSM, ADE-AUX, MUC</v>
          </cell>
          <cell r="C299" t="str">
            <v>ea</v>
          </cell>
          <cell r="H299" t="str">
            <v>Production</v>
          </cell>
          <cell r="I299" t="str">
            <v>Phantom</v>
          </cell>
          <cell r="J299" t="str">
            <v>ECAS</v>
          </cell>
          <cell r="K299" t="str">
            <v>3900-30009-00</v>
          </cell>
          <cell r="S299" t="str">
            <v>EUR</v>
          </cell>
          <cell r="T299">
            <v>0</v>
          </cell>
        </row>
        <row r="300">
          <cell r="A300" t="str">
            <v>3900-30010-00</v>
          </cell>
          <cell r="B300" t="str">
            <v>ASY, Scavenger PCAs PM-A, 1F - MAIN, ADE, GSM, MCU</v>
          </cell>
          <cell r="C300" t="str">
            <v>ea</v>
          </cell>
          <cell r="H300" t="str">
            <v>Production</v>
          </cell>
          <cell r="I300" t="str">
            <v>Phantom</v>
          </cell>
          <cell r="J300" t="str">
            <v>ECAS</v>
          </cell>
          <cell r="K300" t="str">
            <v>3900-30010-00</v>
          </cell>
          <cell r="S300" t="str">
            <v>EUR</v>
          </cell>
          <cell r="T300">
            <v>0</v>
          </cell>
        </row>
        <row r="301">
          <cell r="A301" t="str">
            <v>3900-30011-00</v>
          </cell>
          <cell r="B301" t="str">
            <v>ASY, Scavenger PCAs PM-B, 1F - MAIN, ADE, GSM, MCU</v>
          </cell>
          <cell r="C301" t="str">
            <v>ea</v>
          </cell>
          <cell r="H301" t="str">
            <v>Production</v>
          </cell>
          <cell r="I301" t="str">
            <v>Phantom</v>
          </cell>
          <cell r="J301" t="str">
            <v>ECAS</v>
          </cell>
          <cell r="K301" t="str">
            <v>3900-30011-00</v>
          </cell>
          <cell r="S301" t="str">
            <v>EUR</v>
          </cell>
          <cell r="T301">
            <v>0</v>
          </cell>
        </row>
        <row r="302">
          <cell r="A302" t="str">
            <v>3900-30012-00</v>
          </cell>
          <cell r="B302" t="str">
            <v>ASY, Scavenger PCAs PM-C, 2F - MAIN, ADE, GSM, ADE-AUX, MCU</v>
          </cell>
          <cell r="C302" t="str">
            <v>ea</v>
          </cell>
          <cell r="H302" t="str">
            <v>Production</v>
          </cell>
          <cell r="I302" t="str">
            <v>Phantom</v>
          </cell>
          <cell r="J302" t="str">
            <v>ECAS</v>
          </cell>
          <cell r="K302" t="str">
            <v>3900-30012-00</v>
          </cell>
          <cell r="S302" t="str">
            <v>EUR</v>
          </cell>
          <cell r="T302">
            <v>0</v>
          </cell>
        </row>
        <row r="303">
          <cell r="A303" t="str">
            <v>3900-30013-00</v>
          </cell>
          <cell r="B303" t="str">
            <v>ASY, Scavenger PCAs PM-D, 2F - MAIN, ADE, GSM, ADE-AUX, MCU</v>
          </cell>
          <cell r="C303" t="str">
            <v>ea</v>
          </cell>
          <cell r="H303" t="str">
            <v>Production</v>
          </cell>
          <cell r="I303" t="str">
            <v>Phantom</v>
          </cell>
          <cell r="J303" t="str">
            <v>ECAS</v>
          </cell>
          <cell r="K303" t="str">
            <v>3900-30013-00</v>
          </cell>
          <cell r="S303" t="str">
            <v>EUR</v>
          </cell>
          <cell r="T303">
            <v>0</v>
          </cell>
        </row>
        <row r="304">
          <cell r="A304" t="str">
            <v>3901-30030-04</v>
          </cell>
          <cell r="B304" t="str">
            <v>PCA, Scavenger - ADE Channel (ADE), ver 4.3</v>
          </cell>
          <cell r="C304" t="str">
            <v>ea</v>
          </cell>
          <cell r="H304" t="str">
            <v>UnReleased</v>
          </cell>
          <cell r="I304" t="str">
            <v>Make</v>
          </cell>
          <cell r="J304" t="str">
            <v>ECAS</v>
          </cell>
          <cell r="K304" t="str">
            <v>3901-30030-04</v>
          </cell>
          <cell r="S304" t="str">
            <v>EUR</v>
          </cell>
          <cell r="T304">
            <v>0</v>
          </cell>
        </row>
        <row r="305">
          <cell r="A305" t="str">
            <v>3901-30040-00</v>
          </cell>
          <cell r="B305" t="str">
            <v>PCA, Scavenger - ADE Channel H2 (ADE)</v>
          </cell>
          <cell r="C305" t="str">
            <v>ea</v>
          </cell>
          <cell r="H305" t="str">
            <v>UnReleased</v>
          </cell>
          <cell r="I305" t="str">
            <v>Make</v>
          </cell>
          <cell r="J305" t="str">
            <v>ECAS</v>
          </cell>
          <cell r="K305" t="str">
            <v>3901-30040-00</v>
          </cell>
          <cell r="S305" t="str">
            <v>EUR</v>
          </cell>
          <cell r="T305">
            <v>0</v>
          </cell>
        </row>
        <row r="306">
          <cell r="A306" t="str">
            <v>3902-30029-04</v>
          </cell>
          <cell r="B306" t="str">
            <v>PCA, Scavenger - Communications (GSM), Ver 4.2</v>
          </cell>
          <cell r="C306" t="str">
            <v>ea</v>
          </cell>
          <cell r="H306" t="str">
            <v>Obsolete</v>
          </cell>
          <cell r="I306" t="str">
            <v>Make</v>
          </cell>
          <cell r="J306" t="str">
            <v>ECAS</v>
          </cell>
          <cell r="K306" t="str">
            <v>3902-30029-04</v>
          </cell>
          <cell r="S306" t="str">
            <v>EUR</v>
          </cell>
          <cell r="T306">
            <v>0</v>
          </cell>
        </row>
        <row r="307">
          <cell r="A307" t="str">
            <v>3902-30029-05</v>
          </cell>
          <cell r="B307" t="str">
            <v>PCA, Scavenger - Communications (GSM), Ver 4.3</v>
          </cell>
          <cell r="C307" t="str">
            <v>ea</v>
          </cell>
          <cell r="H307" t="str">
            <v>Obsolete</v>
          </cell>
          <cell r="I307" t="str">
            <v>Make</v>
          </cell>
          <cell r="J307" t="str">
            <v>ECAS</v>
          </cell>
          <cell r="K307" t="str">
            <v>3902-30029-05</v>
          </cell>
          <cell r="S307" t="str">
            <v>EUR</v>
          </cell>
          <cell r="T307">
            <v>0</v>
          </cell>
        </row>
        <row r="308">
          <cell r="A308" t="str">
            <v>3902-30029-06</v>
          </cell>
          <cell r="B308" t="str">
            <v>PCA, Scavenger - Communications (GSM), Ver 4.3 - EUR</v>
          </cell>
          <cell r="C308" t="str">
            <v>ea</v>
          </cell>
          <cell r="H308" t="str">
            <v>Production</v>
          </cell>
          <cell r="I308" t="str">
            <v>Make</v>
          </cell>
          <cell r="J308" t="str">
            <v>ECAS</v>
          </cell>
          <cell r="K308" t="str">
            <v>3902-30029-06</v>
          </cell>
          <cell r="S308" t="str">
            <v>EUR</v>
          </cell>
          <cell r="T308">
            <v>0</v>
          </cell>
        </row>
        <row r="309">
          <cell r="A309" t="str">
            <v>3902-30040-01</v>
          </cell>
          <cell r="B309" t="str">
            <v>PCA, Scavenger - Communications (GSM), Ver 4.3 - USA</v>
          </cell>
          <cell r="C309" t="str">
            <v>ea</v>
          </cell>
          <cell r="H309" t="str">
            <v>Production</v>
          </cell>
          <cell r="I309" t="str">
            <v>Make</v>
          </cell>
          <cell r="J309" t="str">
            <v>ECAS</v>
          </cell>
          <cell r="K309" t="str">
            <v>3902-30029-06</v>
          </cell>
          <cell r="S309" t="str">
            <v>EUR</v>
          </cell>
          <cell r="T309">
            <v>0</v>
          </cell>
        </row>
        <row r="310">
          <cell r="A310" t="str">
            <v>3902-40000-00</v>
          </cell>
          <cell r="B310" t="str">
            <v>PCA, Scavenger - Communications (GSM), U-Blox, Ver 5.0</v>
          </cell>
          <cell r="C310" t="str">
            <v>ea</v>
          </cell>
          <cell r="H310" t="str">
            <v>R&amp;D</v>
          </cell>
          <cell r="I310" t="str">
            <v>Make</v>
          </cell>
          <cell r="J310" t="str">
            <v>ECAS</v>
          </cell>
          <cell r="S310" t="str">
            <v>EUR</v>
          </cell>
          <cell r="T310">
            <v>0</v>
          </cell>
        </row>
        <row r="311">
          <cell r="A311" t="str">
            <v>3903-30031-04</v>
          </cell>
          <cell r="B311" t="str">
            <v>PCA, Scavenger - Channels (STPM)</v>
          </cell>
          <cell r="C311" t="str">
            <v>ea</v>
          </cell>
          <cell r="H311" t="str">
            <v>Obsolete</v>
          </cell>
          <cell r="I311" t="str">
            <v>Make</v>
          </cell>
          <cell r="J311" t="str">
            <v>ECAS</v>
          </cell>
          <cell r="K311" t="str">
            <v>3903-30031-04</v>
          </cell>
          <cell r="L311" t="str">
            <v>3906-00010-00</v>
          </cell>
          <cell r="S311" t="str">
            <v>EUR</v>
          </cell>
          <cell r="T311">
            <v>0</v>
          </cell>
        </row>
        <row r="312">
          <cell r="A312" t="str">
            <v>3904-30028-04</v>
          </cell>
          <cell r="B312" t="str">
            <v>PCA, Scavenger - Control (MCU), Ver 4.2 - OOD</v>
          </cell>
          <cell r="C312" t="str">
            <v>ea</v>
          </cell>
          <cell r="H312" t="str">
            <v>Obsolete</v>
          </cell>
          <cell r="I312" t="str">
            <v>Make</v>
          </cell>
          <cell r="J312" t="str">
            <v>ECAS</v>
          </cell>
          <cell r="K312" t="str">
            <v>3904-30028-04</v>
          </cell>
          <cell r="S312" t="str">
            <v>EUR</v>
          </cell>
          <cell r="T312">
            <v>0</v>
          </cell>
        </row>
        <row r="313">
          <cell r="A313" t="str">
            <v>3904-30028-05</v>
          </cell>
          <cell r="B313" t="str">
            <v>PCA, Scavenger - Control (MCU), Ver 4.2</v>
          </cell>
          <cell r="C313" t="str">
            <v>ea</v>
          </cell>
          <cell r="H313" t="str">
            <v>Production</v>
          </cell>
          <cell r="I313" t="str">
            <v>Make</v>
          </cell>
          <cell r="J313" t="str">
            <v>ECAS</v>
          </cell>
          <cell r="K313" t="str">
            <v>3904-30028-05</v>
          </cell>
          <cell r="S313" t="str">
            <v>EUR</v>
          </cell>
          <cell r="T313">
            <v>0</v>
          </cell>
        </row>
        <row r="314">
          <cell r="A314" t="str">
            <v>3905-30027-04</v>
          </cell>
          <cell r="B314" t="str">
            <v>PCA, Scavenger - Main (MAIN) - OOD</v>
          </cell>
          <cell r="C314" t="str">
            <v>ea</v>
          </cell>
          <cell r="H314" t="str">
            <v>Obsolete</v>
          </cell>
          <cell r="I314" t="str">
            <v>Make</v>
          </cell>
          <cell r="J314" t="str">
            <v>ECAS</v>
          </cell>
          <cell r="K314" t="str">
            <v>3905-30027-04</v>
          </cell>
          <cell r="S314" t="str">
            <v>EUR</v>
          </cell>
          <cell r="T314">
            <v>0</v>
          </cell>
        </row>
        <row r="315">
          <cell r="A315" t="str">
            <v>3905-30027-05</v>
          </cell>
          <cell r="B315" t="str">
            <v>PCA, Scavenger - Main (MAIN), No Temp, Ver 4.4</v>
          </cell>
          <cell r="C315" t="str">
            <v>ea</v>
          </cell>
          <cell r="H315" t="str">
            <v>Production</v>
          </cell>
          <cell r="I315" t="str">
            <v>Make</v>
          </cell>
          <cell r="J315" t="str">
            <v>ECAS</v>
          </cell>
          <cell r="K315" t="str">
            <v>3905-30027-05</v>
          </cell>
          <cell r="S315" t="str">
            <v>EUR</v>
          </cell>
          <cell r="T315">
            <v>0</v>
          </cell>
        </row>
        <row r="316">
          <cell r="A316" t="str">
            <v>3906-00010-00</v>
          </cell>
          <cell r="B316" t="str">
            <v>PCA, Scavenger - Aux Channel (ADE-AUX) - OOD</v>
          </cell>
          <cell r="C316" t="str">
            <v>ea</v>
          </cell>
          <cell r="H316" t="str">
            <v>UnReleased</v>
          </cell>
          <cell r="I316" t="str">
            <v>Make</v>
          </cell>
          <cell r="J316" t="str">
            <v>ECAS</v>
          </cell>
          <cell r="K316" t="str">
            <v>3906-00010-00</v>
          </cell>
          <cell r="S316" t="str">
            <v>EUR</v>
          </cell>
          <cell r="T316">
            <v>0</v>
          </cell>
        </row>
        <row r="317">
          <cell r="A317" t="str">
            <v>3906-00010-01</v>
          </cell>
          <cell r="B317" t="str">
            <v>PCA, Scavenger - Aux Channel (ADE-AUX), ver 4.3</v>
          </cell>
          <cell r="C317" t="str">
            <v>ea</v>
          </cell>
          <cell r="H317" t="str">
            <v>Production</v>
          </cell>
          <cell r="I317" t="str">
            <v>Make</v>
          </cell>
          <cell r="J317" t="str">
            <v>ECAS</v>
          </cell>
          <cell r="K317" t="str">
            <v>3906-00010-00</v>
          </cell>
          <cell r="S317" t="str">
            <v>EUR</v>
          </cell>
          <cell r="T317">
            <v>0</v>
          </cell>
        </row>
        <row r="318">
          <cell r="A318" t="str">
            <v>3907-00010-00</v>
          </cell>
          <cell r="B318" t="str">
            <v>PCA, Scavenger - Main H2 (MAIN), 4-pin, ver 5.0</v>
          </cell>
          <cell r="C318" t="str">
            <v>ea</v>
          </cell>
          <cell r="H318" t="str">
            <v>UnReleased</v>
          </cell>
          <cell r="I318" t="str">
            <v>Make</v>
          </cell>
          <cell r="J318" t="str">
            <v>ECAS</v>
          </cell>
          <cell r="K318" t="str">
            <v>3907-00010-00</v>
          </cell>
          <cell r="S318" t="str">
            <v>EUR</v>
          </cell>
          <cell r="T318">
            <v>0</v>
          </cell>
        </row>
        <row r="319">
          <cell r="A319" t="str">
            <v>3907-00020-00</v>
          </cell>
          <cell r="B319" t="str">
            <v>PCA, Scavenger - Main H2 (MAIN), 5-pin, ver 5.0</v>
          </cell>
          <cell r="C319" t="str">
            <v>ea</v>
          </cell>
          <cell r="H319" t="str">
            <v>UnReleased</v>
          </cell>
          <cell r="I319" t="str">
            <v>Make</v>
          </cell>
          <cell r="S319" t="str">
            <v>EUR</v>
          </cell>
          <cell r="T319">
            <v>0</v>
          </cell>
        </row>
        <row r="320">
          <cell r="A320" t="str">
            <v>3908-00010-00</v>
          </cell>
          <cell r="B320" t="str">
            <v>PCA, BLE Module</v>
          </cell>
          <cell r="C320" t="str">
            <v>ea</v>
          </cell>
          <cell r="H320" t="str">
            <v>Production</v>
          </cell>
          <cell r="I320" t="str">
            <v>Make</v>
          </cell>
          <cell r="J320" t="str">
            <v>ECAS</v>
          </cell>
          <cell r="K320" t="str">
            <v>3908-00010-00</v>
          </cell>
          <cell r="S320" t="str">
            <v>EUR</v>
          </cell>
          <cell r="T320">
            <v>0</v>
          </cell>
        </row>
        <row r="321">
          <cell r="A321" t="str">
            <v>4000-00000-00</v>
          </cell>
          <cell r="B321" t="str">
            <v>Test point / Mounting Hole / Fudicials / Non Component on PCB</v>
          </cell>
          <cell r="C321" t="str">
            <v>ea</v>
          </cell>
          <cell r="H321" t="str">
            <v>Production</v>
          </cell>
          <cell r="I321" t="str">
            <v>Reference Item</v>
          </cell>
          <cell r="J321" t="str">
            <v>none</v>
          </cell>
          <cell r="K321" t="str">
            <v>none</v>
          </cell>
          <cell r="R321">
            <v>0</v>
          </cell>
          <cell r="S321" t="str">
            <v>EUR</v>
          </cell>
          <cell r="T321">
            <v>0</v>
          </cell>
        </row>
        <row r="322">
          <cell r="A322" t="str">
            <v>4004-00001-00</v>
          </cell>
          <cell r="B322" t="str">
            <v>RES 0402 (1005_m), 0R (Jumper), 1%, 1/16W, Thick Film</v>
          </cell>
          <cell r="C322" t="str">
            <v>ea</v>
          </cell>
          <cell r="D322" t="str">
            <v>0R</v>
          </cell>
          <cell r="F322" t="str">
            <v>1%</v>
          </cell>
          <cell r="G322" t="str">
            <v>0402</v>
          </cell>
          <cell r="H322" t="str">
            <v>Production</v>
          </cell>
          <cell r="I322" t="str">
            <v>Buy</v>
          </cell>
          <cell r="J322" t="str">
            <v>Bourns Inc</v>
          </cell>
          <cell r="K322" t="str">
            <v>CR0402AJ/-000GLF</v>
          </cell>
          <cell r="N322" t="str">
            <v>ECAS</v>
          </cell>
          <cell r="P322">
            <v>10000</v>
          </cell>
          <cell r="Q322">
            <v>10000</v>
          </cell>
          <cell r="R322">
            <v>8.7000000000000001E-4</v>
          </cell>
          <cell r="S322" t="str">
            <v>EUR</v>
          </cell>
          <cell r="T322">
            <v>8.7000000000000001E-4</v>
          </cell>
          <cell r="U322" t="str">
            <v>DDP</v>
          </cell>
          <cell r="V322">
            <v>15</v>
          </cell>
        </row>
        <row r="323">
          <cell r="A323" t="str">
            <v>4004-00010-00</v>
          </cell>
          <cell r="B323" t="str">
            <v>RES 0402 (1005_m), 1K, 1%, 1/16W, Thick Film</v>
          </cell>
          <cell r="C323" t="str">
            <v>ea</v>
          </cell>
          <cell r="D323" t="str">
            <v>1K</v>
          </cell>
          <cell r="E323" t="str">
            <v>100ppm</v>
          </cell>
          <cell r="F323" t="str">
            <v>1%</v>
          </cell>
          <cell r="G323" t="str">
            <v>0402</v>
          </cell>
          <cell r="H323" t="str">
            <v>Production</v>
          </cell>
          <cell r="I323" t="str">
            <v>Buy</v>
          </cell>
          <cell r="J323" t="str">
            <v>Yageo</v>
          </cell>
          <cell r="K323" t="str">
            <v>RC0402FR-071KP</v>
          </cell>
          <cell r="N323" t="str">
            <v>ECAS</v>
          </cell>
          <cell r="P323">
            <v>10000</v>
          </cell>
          <cell r="Q323">
            <v>10000</v>
          </cell>
          <cell r="R323">
            <v>8.7000000000000001E-4</v>
          </cell>
          <cell r="S323" t="str">
            <v>EUR</v>
          </cell>
          <cell r="T323">
            <v>8.7000000000000001E-4</v>
          </cell>
          <cell r="U323" t="str">
            <v>DDP</v>
          </cell>
          <cell r="V323">
            <v>18</v>
          </cell>
        </row>
        <row r="324">
          <cell r="A324" t="str">
            <v>4004-00020-00</v>
          </cell>
          <cell r="B324" t="str">
            <v>RES 0402 (1005_m), 100R, 1%, 1/16W, Thick Film</v>
          </cell>
          <cell r="C324" t="str">
            <v>ea</v>
          </cell>
          <cell r="D324" t="str">
            <v>100R</v>
          </cell>
          <cell r="E324" t="str">
            <v>100ppm</v>
          </cell>
          <cell r="F324" t="str">
            <v>1%</v>
          </cell>
          <cell r="G324" t="str">
            <v>0402</v>
          </cell>
          <cell r="H324" t="str">
            <v>Production</v>
          </cell>
          <cell r="I324" t="str">
            <v>Buy</v>
          </cell>
          <cell r="J324" t="str">
            <v>Stackpole</v>
          </cell>
          <cell r="K324" t="str">
            <v>RMCF0402FT100R</v>
          </cell>
          <cell r="N324" t="str">
            <v>ECAS</v>
          </cell>
          <cell r="P324">
            <v>10000</v>
          </cell>
          <cell r="R324">
            <v>8.7000000000000001E-4</v>
          </cell>
          <cell r="S324" t="str">
            <v>EUR</v>
          </cell>
          <cell r="T324">
            <v>8.7000000000000001E-4</v>
          </cell>
          <cell r="U324" t="str">
            <v>DDP</v>
          </cell>
          <cell r="V324">
            <v>16</v>
          </cell>
        </row>
        <row r="325">
          <cell r="A325" t="str">
            <v>4004-00100-00</v>
          </cell>
          <cell r="B325" t="str">
            <v>RES 0402 (1005_m), 30K, 1%, 1/16W, Thick Film</v>
          </cell>
          <cell r="C325" t="str">
            <v>ea</v>
          </cell>
          <cell r="D325" t="str">
            <v>30K</v>
          </cell>
          <cell r="E325" t="str">
            <v>100ppm</v>
          </cell>
          <cell r="F325" t="str">
            <v>1%</v>
          </cell>
          <cell r="G325" t="str">
            <v>0402</v>
          </cell>
          <cell r="H325" t="str">
            <v>Production</v>
          </cell>
          <cell r="I325" t="str">
            <v>Buy</v>
          </cell>
          <cell r="J325" t="str">
            <v>Yageo</v>
          </cell>
          <cell r="K325" t="str">
            <v>RC0402FR-0730KL</v>
          </cell>
          <cell r="N325" t="str">
            <v>ECAS</v>
          </cell>
          <cell r="P325">
            <v>10000</v>
          </cell>
          <cell r="R325">
            <v>8.7000000000000001E-4</v>
          </cell>
          <cell r="S325" t="str">
            <v>EUR</v>
          </cell>
          <cell r="T325">
            <v>8.7000000000000001E-4</v>
          </cell>
          <cell r="U325" t="str">
            <v>DDP</v>
          </cell>
          <cell r="V325">
            <v>18</v>
          </cell>
        </row>
        <row r="326">
          <cell r="A326" t="str">
            <v>4004-01000-00</v>
          </cell>
          <cell r="B326" t="str">
            <v>RES 0402 (1005_m), 10K, 1%, 1/16W, Thick Film</v>
          </cell>
          <cell r="C326" t="str">
            <v>ea</v>
          </cell>
          <cell r="D326" t="str">
            <v>10K</v>
          </cell>
          <cell r="E326" t="str">
            <v>100ppm</v>
          </cell>
          <cell r="F326" t="str">
            <v>1%</v>
          </cell>
          <cell r="G326" t="str">
            <v>0402</v>
          </cell>
          <cell r="H326" t="str">
            <v>Production</v>
          </cell>
          <cell r="I326" t="str">
            <v>Buy</v>
          </cell>
          <cell r="J326" t="str">
            <v>Yageo</v>
          </cell>
          <cell r="K326" t="str">
            <v>RC0402FR-0710KP</v>
          </cell>
          <cell r="N326" t="str">
            <v>Mouser</v>
          </cell>
          <cell r="P326">
            <v>10000</v>
          </cell>
          <cell r="R326">
            <v>4.0000000000000001E-3</v>
          </cell>
          <cell r="S326" t="str">
            <v>EUR</v>
          </cell>
          <cell r="T326">
            <v>4.0000000000000001E-3</v>
          </cell>
          <cell r="U326" t="str">
            <v>DDP</v>
          </cell>
          <cell r="V326">
            <v>18</v>
          </cell>
        </row>
        <row r="327">
          <cell r="A327" t="str">
            <v>4004-02000-00</v>
          </cell>
          <cell r="B327" t="str">
            <v>RES 0402 (1005_m), 137K, 1%, 1/16W, Thick Film</v>
          </cell>
          <cell r="C327" t="str">
            <v>ea</v>
          </cell>
          <cell r="D327" t="str">
            <v>137K</v>
          </cell>
          <cell r="E327" t="str">
            <v>100ppm</v>
          </cell>
          <cell r="F327" t="str">
            <v>1%</v>
          </cell>
          <cell r="G327" t="str">
            <v>0402</v>
          </cell>
          <cell r="H327" t="str">
            <v>Production</v>
          </cell>
          <cell r="I327" t="str">
            <v>Buy</v>
          </cell>
          <cell r="J327" t="str">
            <v>Yageo</v>
          </cell>
          <cell r="K327" t="str">
            <v>RC0402FR-07137KL</v>
          </cell>
          <cell r="N327" t="str">
            <v>ECAS</v>
          </cell>
          <cell r="P327">
            <v>10000</v>
          </cell>
          <cell r="R327">
            <v>8.7000000000000001E-4</v>
          </cell>
          <cell r="S327" t="str">
            <v>EUR</v>
          </cell>
          <cell r="T327">
            <v>8.7000000000000001E-4</v>
          </cell>
          <cell r="U327" t="str">
            <v>DDP</v>
          </cell>
          <cell r="V327">
            <v>18</v>
          </cell>
        </row>
        <row r="328">
          <cell r="A328" t="str">
            <v>4006-00000-00</v>
          </cell>
          <cell r="B328" t="str">
            <v>RES 0603 Place Holder</v>
          </cell>
          <cell r="C328" t="str">
            <v>ea</v>
          </cell>
          <cell r="G328" t="str">
            <v>0603</v>
          </cell>
          <cell r="H328" t="str">
            <v>Production</v>
          </cell>
          <cell r="I328" t="str">
            <v>Reference Item</v>
          </cell>
          <cell r="R328">
            <v>0</v>
          </cell>
          <cell r="S328" t="str">
            <v>EUR</v>
          </cell>
          <cell r="T328">
            <v>0</v>
          </cell>
        </row>
        <row r="329">
          <cell r="A329" t="str">
            <v>4006-00001-00</v>
          </cell>
          <cell r="B329" t="str">
            <v>RES 0603 (1608_m), 0R (Jumper), 1%, 1/10W, Thick Film</v>
          </cell>
          <cell r="C329" t="str">
            <v>ea</v>
          </cell>
          <cell r="D329" t="str">
            <v>0R</v>
          </cell>
          <cell r="G329" t="str">
            <v>0603</v>
          </cell>
          <cell r="H329" t="str">
            <v>Production</v>
          </cell>
          <cell r="I329" t="str">
            <v>Buy</v>
          </cell>
          <cell r="J329" t="str">
            <v>Vishay Dale</v>
          </cell>
          <cell r="K329" t="str">
            <v>CRCW06030000Z0EA</v>
          </cell>
          <cell r="N329" t="str">
            <v>ECAS</v>
          </cell>
          <cell r="P329">
            <v>5000</v>
          </cell>
          <cell r="R329">
            <v>1E-3</v>
          </cell>
          <cell r="S329" t="str">
            <v>EUR</v>
          </cell>
          <cell r="T329">
            <v>1E-3</v>
          </cell>
          <cell r="U329" t="str">
            <v>DDP</v>
          </cell>
          <cell r="V329">
            <v>37</v>
          </cell>
        </row>
        <row r="330">
          <cell r="A330" t="str">
            <v>4006-00010-00</v>
          </cell>
          <cell r="B330" t="str">
            <v>RES 0603 (1608_m), 47R, 1%, 1/10W, Thick Film</v>
          </cell>
          <cell r="C330" t="str">
            <v>ea</v>
          </cell>
          <cell r="D330" t="str">
            <v>47R</v>
          </cell>
          <cell r="E330" t="str">
            <v>100ppm</v>
          </cell>
          <cell r="F330" t="str">
            <v>1%</v>
          </cell>
          <cell r="G330" t="str">
            <v>0603</v>
          </cell>
          <cell r="H330" t="str">
            <v>Production</v>
          </cell>
          <cell r="I330" t="str">
            <v>Buy</v>
          </cell>
          <cell r="J330" t="str">
            <v>Stackpole</v>
          </cell>
          <cell r="K330" t="str">
            <v>RMCF0603FT47R0</v>
          </cell>
          <cell r="N330" t="str">
            <v>ECAS</v>
          </cell>
          <cell r="P330">
            <v>5000</v>
          </cell>
          <cell r="R330">
            <v>1E-3</v>
          </cell>
          <cell r="S330" t="str">
            <v>EUR</v>
          </cell>
          <cell r="T330">
            <v>1E-3</v>
          </cell>
          <cell r="U330" t="str">
            <v>DDP</v>
          </cell>
          <cell r="V330">
            <v>16</v>
          </cell>
        </row>
        <row r="331">
          <cell r="A331" t="str">
            <v>4006-00020-00</v>
          </cell>
          <cell r="B331" t="str">
            <v>RES 0603 (1608_m), 220R, 1%, 1/10W, Thick Film</v>
          </cell>
          <cell r="C331" t="str">
            <v>ea</v>
          </cell>
          <cell r="D331" t="str">
            <v>220R</v>
          </cell>
          <cell r="E331" t="str">
            <v>100ppm</v>
          </cell>
          <cell r="F331" t="str">
            <v>1%</v>
          </cell>
          <cell r="G331" t="str">
            <v>0603</v>
          </cell>
          <cell r="H331" t="str">
            <v>Production</v>
          </cell>
          <cell r="I331" t="str">
            <v>Buy</v>
          </cell>
          <cell r="J331" t="str">
            <v>Stackpole</v>
          </cell>
          <cell r="K331" t="str">
            <v>RMCF0603FT220R</v>
          </cell>
          <cell r="N331" t="str">
            <v>ECAS</v>
          </cell>
          <cell r="P331">
            <v>5000</v>
          </cell>
          <cell r="R331">
            <v>1E-3</v>
          </cell>
          <cell r="S331" t="str">
            <v>EUR</v>
          </cell>
          <cell r="T331">
            <v>1E-3</v>
          </cell>
          <cell r="U331" t="str">
            <v>DDP</v>
          </cell>
          <cell r="V331">
            <v>16</v>
          </cell>
        </row>
        <row r="332">
          <cell r="A332" t="str">
            <v>4006-00030-00</v>
          </cell>
          <cell r="B332" t="str">
            <v>RES 0603 (1608_m), 10R, 1%, 1/10W, Thick Film</v>
          </cell>
          <cell r="C332" t="str">
            <v>ea</v>
          </cell>
          <cell r="D332" t="str">
            <v>10R</v>
          </cell>
          <cell r="E332" t="str">
            <v>100ppm</v>
          </cell>
          <cell r="F332" t="str">
            <v>1%</v>
          </cell>
          <cell r="G332" t="str">
            <v>0603</v>
          </cell>
          <cell r="H332" t="str">
            <v>Production</v>
          </cell>
          <cell r="I332" t="str">
            <v>Buy</v>
          </cell>
          <cell r="J332" t="str">
            <v>Stackpole</v>
          </cell>
          <cell r="K332" t="str">
            <v>RMCF0603FT10R0</v>
          </cell>
          <cell r="N332" t="str">
            <v>ECAS</v>
          </cell>
          <cell r="P332">
            <v>5000</v>
          </cell>
          <cell r="R332">
            <v>1E-3</v>
          </cell>
          <cell r="S332" t="str">
            <v>EUR</v>
          </cell>
          <cell r="T332">
            <v>1E-3</v>
          </cell>
          <cell r="U332" t="str">
            <v>DDP</v>
          </cell>
          <cell r="V332">
            <v>16</v>
          </cell>
        </row>
        <row r="333">
          <cell r="A333" t="str">
            <v>4006-00040-00</v>
          </cell>
          <cell r="B333" t="str">
            <v>RES 0603 (1608_m), 150R, 1%, 1/10W, Thick Film</v>
          </cell>
          <cell r="C333" t="str">
            <v>ea</v>
          </cell>
          <cell r="D333" t="str">
            <v>150R</v>
          </cell>
          <cell r="E333" t="str">
            <v>100ppm</v>
          </cell>
          <cell r="F333" t="str">
            <v>1%</v>
          </cell>
          <cell r="G333" t="str">
            <v>0603</v>
          </cell>
          <cell r="H333" t="str">
            <v>Production</v>
          </cell>
          <cell r="I333" t="str">
            <v>Buy</v>
          </cell>
          <cell r="J333" t="str">
            <v>Stackpole</v>
          </cell>
          <cell r="K333" t="str">
            <v>RMCF0603FT150R</v>
          </cell>
          <cell r="N333" t="str">
            <v>ECAS</v>
          </cell>
          <cell r="P333">
            <v>5000</v>
          </cell>
          <cell r="R333">
            <v>1E-3</v>
          </cell>
          <cell r="S333" t="str">
            <v>EUR</v>
          </cell>
          <cell r="T333">
            <v>1E-3</v>
          </cell>
          <cell r="U333" t="str">
            <v>DDP</v>
          </cell>
          <cell r="V333">
            <v>16</v>
          </cell>
        </row>
        <row r="334">
          <cell r="A334" t="str">
            <v>4006-00100-00</v>
          </cell>
          <cell r="B334" t="str">
            <v>RES 0603 (1608_m), 1K, 1%, 1/10W, Thick Film</v>
          </cell>
          <cell r="C334" t="str">
            <v>ea</v>
          </cell>
          <cell r="D334" t="str">
            <v>1K</v>
          </cell>
          <cell r="E334" t="str">
            <v>100ppm</v>
          </cell>
          <cell r="F334" t="str">
            <v>1%</v>
          </cell>
          <cell r="G334" t="str">
            <v>0603</v>
          </cell>
          <cell r="H334" t="str">
            <v>Production</v>
          </cell>
          <cell r="I334" t="str">
            <v>Buy</v>
          </cell>
          <cell r="J334" t="str">
            <v>Walsin</v>
          </cell>
          <cell r="K334" t="str">
            <v>WR06X1001FTL</v>
          </cell>
          <cell r="N334" t="str">
            <v>ECAS</v>
          </cell>
          <cell r="P334">
            <v>5000</v>
          </cell>
          <cell r="R334">
            <v>1.1999999999999999E-3</v>
          </cell>
          <cell r="S334" t="str">
            <v>EUR</v>
          </cell>
          <cell r="T334">
            <v>1.1999999999999999E-3</v>
          </cell>
          <cell r="U334" t="str">
            <v>DDP</v>
          </cell>
          <cell r="V334">
            <v>26</v>
          </cell>
        </row>
        <row r="335">
          <cell r="A335" t="str">
            <v>4006-00130-00</v>
          </cell>
          <cell r="B335" t="str">
            <v>RES 0603 (1608_m), 1K3, 1%, 1/10W, Thick Film</v>
          </cell>
          <cell r="C335" t="str">
            <v>ea</v>
          </cell>
          <cell r="D335" t="str">
            <v>1K3</v>
          </cell>
          <cell r="E335" t="str">
            <v>100ppm</v>
          </cell>
          <cell r="F335" t="str">
            <v>1%</v>
          </cell>
          <cell r="G335" t="str">
            <v>0603</v>
          </cell>
          <cell r="H335" t="str">
            <v>Production</v>
          </cell>
          <cell r="I335" t="str">
            <v>Buy</v>
          </cell>
          <cell r="J335" t="str">
            <v>Stackpole</v>
          </cell>
          <cell r="K335" t="str">
            <v>RMCF0603FT1K30</v>
          </cell>
          <cell r="N335" t="str">
            <v>ECAS</v>
          </cell>
          <cell r="P335">
            <v>5000</v>
          </cell>
          <cell r="R335">
            <v>1E-3</v>
          </cell>
          <cell r="S335" t="str">
            <v>EUR</v>
          </cell>
          <cell r="T335">
            <v>1E-3</v>
          </cell>
          <cell r="U335" t="str">
            <v>DDP</v>
          </cell>
          <cell r="V335">
            <v>16</v>
          </cell>
        </row>
        <row r="336">
          <cell r="A336" t="str">
            <v>4006-00140-00</v>
          </cell>
          <cell r="B336" t="str">
            <v>RES 0603 (1608_m), 1K5, 1%, 1/10W, Thick Film</v>
          </cell>
          <cell r="C336" t="str">
            <v>ea</v>
          </cell>
          <cell r="D336" t="str">
            <v>1K5</v>
          </cell>
          <cell r="E336" t="str">
            <v>100ppm</v>
          </cell>
          <cell r="F336" t="str">
            <v>1%</v>
          </cell>
          <cell r="G336" t="str">
            <v>0603</v>
          </cell>
          <cell r="H336" t="str">
            <v>Production</v>
          </cell>
          <cell r="I336" t="str">
            <v>Buy</v>
          </cell>
          <cell r="J336" t="str">
            <v>Yageo</v>
          </cell>
          <cell r="K336" t="str">
            <v>RC0603FR-071K5L</v>
          </cell>
          <cell r="N336" t="str">
            <v>ECAS</v>
          </cell>
          <cell r="P336">
            <v>5000</v>
          </cell>
          <cell r="R336">
            <v>1E-3</v>
          </cell>
          <cell r="S336" t="str">
            <v>EUR</v>
          </cell>
          <cell r="T336">
            <v>1E-3</v>
          </cell>
          <cell r="U336" t="str">
            <v>DDP</v>
          </cell>
          <cell r="V336">
            <v>18</v>
          </cell>
        </row>
        <row r="337">
          <cell r="A337" t="str">
            <v>4006-00150-00</v>
          </cell>
          <cell r="B337" t="str">
            <v>RES 0603 (1608_m), 4K7, 1%, 1/10W, Thick Film</v>
          </cell>
          <cell r="C337" t="str">
            <v>ea</v>
          </cell>
          <cell r="D337" t="str">
            <v>4K7</v>
          </cell>
          <cell r="E337" t="str">
            <v>100ppm</v>
          </cell>
          <cell r="F337" t="str">
            <v>1%</v>
          </cell>
          <cell r="G337" t="str">
            <v>0603</v>
          </cell>
          <cell r="H337" t="str">
            <v>Production</v>
          </cell>
          <cell r="I337" t="str">
            <v>Buy</v>
          </cell>
          <cell r="J337" t="str">
            <v>Stackpole</v>
          </cell>
          <cell r="K337" t="str">
            <v>RMCF0603FT4K70</v>
          </cell>
          <cell r="N337" t="str">
            <v>ECAS</v>
          </cell>
          <cell r="P337">
            <v>5000</v>
          </cell>
          <cell r="R337">
            <v>1E-3</v>
          </cell>
          <cell r="S337" t="str">
            <v>EUR</v>
          </cell>
          <cell r="T337">
            <v>1E-3</v>
          </cell>
          <cell r="U337" t="str">
            <v>DDP</v>
          </cell>
          <cell r="V337">
            <v>16</v>
          </cell>
        </row>
        <row r="338">
          <cell r="A338" t="str">
            <v>4006-00160-00</v>
          </cell>
          <cell r="B338" t="str">
            <v>RES 0603 (1608_m), 15K, 1%, 1/10W, Thick Film</v>
          </cell>
          <cell r="C338" t="str">
            <v>ea</v>
          </cell>
          <cell r="D338" t="str">
            <v>15K</v>
          </cell>
          <cell r="E338" t="str">
            <v>100ppm</v>
          </cell>
          <cell r="F338" t="str">
            <v>1%</v>
          </cell>
          <cell r="G338" t="str">
            <v>0603</v>
          </cell>
          <cell r="H338" t="str">
            <v>Production</v>
          </cell>
          <cell r="I338" t="str">
            <v>Buy</v>
          </cell>
          <cell r="J338" t="str">
            <v>Walsin</v>
          </cell>
          <cell r="K338" t="str">
            <v>WR06X1502FTL</v>
          </cell>
          <cell r="N338" t="str">
            <v>ECAS</v>
          </cell>
          <cell r="P338">
            <v>5000</v>
          </cell>
          <cell r="R338">
            <v>1E-3</v>
          </cell>
          <cell r="S338" t="str">
            <v>EUR</v>
          </cell>
          <cell r="T338">
            <v>1E-3</v>
          </cell>
          <cell r="U338" t="str">
            <v>DDP</v>
          </cell>
          <cell r="V338">
            <v>26</v>
          </cell>
        </row>
        <row r="339">
          <cell r="A339" t="str">
            <v>4006-00170-00</v>
          </cell>
          <cell r="B339" t="str">
            <v>RES 0603 (1608_m), 10K, 1%, 1/10W, Thick Film</v>
          </cell>
          <cell r="C339" t="str">
            <v>ea</v>
          </cell>
          <cell r="D339" t="str">
            <v>10K</v>
          </cell>
          <cell r="E339" t="str">
            <v>100ppm</v>
          </cell>
          <cell r="F339" t="str">
            <v>1%</v>
          </cell>
          <cell r="G339" t="str">
            <v>0603</v>
          </cell>
          <cell r="H339" t="str">
            <v>Production</v>
          </cell>
          <cell r="I339" t="str">
            <v>Buy</v>
          </cell>
          <cell r="J339" t="str">
            <v>Walsin</v>
          </cell>
          <cell r="K339" t="str">
            <v>WR06X1002FTL</v>
          </cell>
          <cell r="N339" t="str">
            <v>ECAS</v>
          </cell>
          <cell r="P339">
            <v>5000</v>
          </cell>
          <cell r="R339">
            <v>1.1999999999999999E-3</v>
          </cell>
          <cell r="S339" t="str">
            <v>EUR</v>
          </cell>
          <cell r="T339">
            <v>1.1999999999999999E-3</v>
          </cell>
          <cell r="U339" t="str">
            <v>DDP</v>
          </cell>
          <cell r="V339">
            <v>26</v>
          </cell>
        </row>
        <row r="340">
          <cell r="A340" t="str">
            <v>4006-00200-00</v>
          </cell>
          <cell r="B340" t="str">
            <v>RES 0603 (1608_m), 2K, 0.1%, 1/10W, Thick Film</v>
          </cell>
          <cell r="C340" t="str">
            <v>ea</v>
          </cell>
          <cell r="D340" t="str">
            <v>2K</v>
          </cell>
          <cell r="E340" t="str">
            <v>25ppm</v>
          </cell>
          <cell r="F340" t="str">
            <v>0.1%</v>
          </cell>
          <cell r="G340" t="str">
            <v>0603</v>
          </cell>
          <cell r="H340" t="str">
            <v>Production</v>
          </cell>
          <cell r="I340" t="str">
            <v>Buy</v>
          </cell>
          <cell r="J340" t="str">
            <v>Yageo</v>
          </cell>
          <cell r="K340" t="str">
            <v>RT0603BRD072KL</v>
          </cell>
          <cell r="N340" t="str">
            <v>TME</v>
          </cell>
          <cell r="P340">
            <v>5000</v>
          </cell>
          <cell r="Q340">
            <v>5000</v>
          </cell>
          <cell r="R340">
            <v>2.35E-2</v>
          </cell>
          <cell r="S340" t="str">
            <v>EUR</v>
          </cell>
          <cell r="T340">
            <v>2.35E-2</v>
          </cell>
          <cell r="U340" t="str">
            <v>DDP</v>
          </cell>
          <cell r="V340">
            <v>24</v>
          </cell>
        </row>
        <row r="341">
          <cell r="A341" t="str">
            <v>4006-00220-00</v>
          </cell>
          <cell r="B341" t="str">
            <v>RES 0603 (1608_m), 22K, 1%, 1/10W, Thick Film</v>
          </cell>
          <cell r="C341" t="str">
            <v>ea</v>
          </cell>
          <cell r="D341" t="str">
            <v>22K</v>
          </cell>
          <cell r="E341" t="str">
            <v>100ppm</v>
          </cell>
          <cell r="F341" t="str">
            <v>1%</v>
          </cell>
          <cell r="G341" t="str">
            <v>0603</v>
          </cell>
          <cell r="H341" t="str">
            <v>Production</v>
          </cell>
          <cell r="I341" t="str">
            <v>Buy</v>
          </cell>
          <cell r="J341" t="str">
            <v>Walsin</v>
          </cell>
          <cell r="K341" t="str">
            <v>WR06X2202FTL</v>
          </cell>
          <cell r="N341" t="str">
            <v>ECAS</v>
          </cell>
          <cell r="P341">
            <v>5000</v>
          </cell>
          <cell r="R341">
            <v>1E-3</v>
          </cell>
          <cell r="S341" t="str">
            <v>EUR</v>
          </cell>
          <cell r="T341">
            <v>1E-3</v>
          </cell>
          <cell r="U341" t="str">
            <v>DDP</v>
          </cell>
          <cell r="V341">
            <v>26</v>
          </cell>
        </row>
        <row r="342">
          <cell r="A342" t="str">
            <v>4006-00300-00</v>
          </cell>
          <cell r="B342" t="str">
            <v>RES 0603 (1608_m), 3K, 1%, 1/10W, Thick Film</v>
          </cell>
          <cell r="C342" t="str">
            <v>ea</v>
          </cell>
          <cell r="D342" t="str">
            <v>3K</v>
          </cell>
          <cell r="E342" t="str">
            <v>100ppm</v>
          </cell>
          <cell r="F342" t="str">
            <v>1%</v>
          </cell>
          <cell r="G342" t="str">
            <v>0603</v>
          </cell>
          <cell r="H342" t="str">
            <v>Production</v>
          </cell>
          <cell r="I342" t="str">
            <v>Buy</v>
          </cell>
          <cell r="J342" t="str">
            <v>Stackpole</v>
          </cell>
          <cell r="K342" t="str">
            <v>RMCF0603FT3K00</v>
          </cell>
          <cell r="N342" t="str">
            <v>ECAS</v>
          </cell>
          <cell r="P342">
            <v>5000</v>
          </cell>
          <cell r="R342">
            <v>1E-3</v>
          </cell>
          <cell r="S342" t="str">
            <v>EUR</v>
          </cell>
          <cell r="T342">
            <v>1E-3</v>
          </cell>
          <cell r="U342" t="str">
            <v>DDP</v>
          </cell>
          <cell r="V342">
            <v>16</v>
          </cell>
        </row>
        <row r="343">
          <cell r="A343" t="str">
            <v>4006-00400-00</v>
          </cell>
          <cell r="B343" t="str">
            <v>RES 0603 (1608_m), 4K02, 0.1%, 1/10W, Thin Film</v>
          </cell>
          <cell r="C343" t="str">
            <v>ea</v>
          </cell>
          <cell r="D343" t="str">
            <v>4K7</v>
          </cell>
          <cell r="E343" t="str">
            <v>25ppm</v>
          </cell>
          <cell r="F343" t="str">
            <v>0.1%</v>
          </cell>
          <cell r="G343" t="str">
            <v>0603</v>
          </cell>
          <cell r="H343" t="str">
            <v>Production</v>
          </cell>
          <cell r="I343" t="str">
            <v>Buy</v>
          </cell>
          <cell r="J343" t="str">
            <v>Viking</v>
          </cell>
          <cell r="K343" t="str">
            <v>AR03BTCX4021</v>
          </cell>
          <cell r="N343" t="str">
            <v>TME</v>
          </cell>
          <cell r="P343">
            <v>5000</v>
          </cell>
          <cell r="Q343">
            <v>10</v>
          </cell>
          <cell r="R343">
            <v>2.93E-2</v>
          </cell>
          <cell r="S343" t="str">
            <v>EUR</v>
          </cell>
          <cell r="T343">
            <v>2.93E-2</v>
          </cell>
          <cell r="U343" t="str">
            <v>DDP</v>
          </cell>
          <cell r="V343">
            <v>25</v>
          </cell>
        </row>
        <row r="344">
          <cell r="A344" t="str">
            <v>4006-00470-00</v>
          </cell>
          <cell r="B344" t="str">
            <v>RES 0603 (1608_m), 47K, 1%, 1/10W, Thick Film</v>
          </cell>
          <cell r="C344" t="str">
            <v>ea</v>
          </cell>
          <cell r="D344" t="str">
            <v>47K</v>
          </cell>
          <cell r="E344" t="str">
            <v>100ppm</v>
          </cell>
          <cell r="F344" t="str">
            <v>1%</v>
          </cell>
          <cell r="G344" t="str">
            <v>0603</v>
          </cell>
          <cell r="H344" t="str">
            <v>Production</v>
          </cell>
          <cell r="I344" t="str">
            <v>Buy</v>
          </cell>
          <cell r="J344" t="str">
            <v>Stackpole</v>
          </cell>
          <cell r="K344" t="str">
            <v>RMCF0603FT47K0</v>
          </cell>
          <cell r="N344" t="str">
            <v>ECAS</v>
          </cell>
          <cell r="P344">
            <v>5000</v>
          </cell>
          <cell r="R344">
            <v>1E-3</v>
          </cell>
          <cell r="S344" t="str">
            <v>EUR</v>
          </cell>
          <cell r="T344">
            <v>1E-3</v>
          </cell>
          <cell r="U344" t="str">
            <v>DDP</v>
          </cell>
          <cell r="V344">
            <v>26</v>
          </cell>
        </row>
        <row r="345">
          <cell r="A345" t="str">
            <v>4006-01000-00</v>
          </cell>
          <cell r="B345" t="str">
            <v>RES 0603 (1608_m), 1M, 5%, 1/10W, Thick Film</v>
          </cell>
          <cell r="C345" t="str">
            <v>ea</v>
          </cell>
          <cell r="D345" t="str">
            <v>1M</v>
          </cell>
          <cell r="E345" t="str">
            <v>100ppm</v>
          </cell>
          <cell r="F345" t="str">
            <v>5%</v>
          </cell>
          <cell r="G345" t="str">
            <v>0603</v>
          </cell>
          <cell r="H345" t="str">
            <v>Production</v>
          </cell>
          <cell r="I345" t="str">
            <v>Buy</v>
          </cell>
          <cell r="J345" t="str">
            <v>Walsin</v>
          </cell>
          <cell r="K345" t="str">
            <v>WR06X105 JTL</v>
          </cell>
          <cell r="N345" t="str">
            <v>Mouser</v>
          </cell>
          <cell r="P345">
            <v>5000</v>
          </cell>
          <cell r="R345">
            <v>1E-3</v>
          </cell>
          <cell r="S345" t="str">
            <v>EUR</v>
          </cell>
          <cell r="T345">
            <v>1E-3</v>
          </cell>
          <cell r="U345" t="str">
            <v>DDP</v>
          </cell>
          <cell r="V345">
            <v>26</v>
          </cell>
        </row>
        <row r="346">
          <cell r="A346" t="str">
            <v>4018-01000-00</v>
          </cell>
          <cell r="B346" t="str">
            <v>RES 2512 (6332_m), 249K, 1%, 1W, Thick Film</v>
          </cell>
          <cell r="C346" t="str">
            <v>ea</v>
          </cell>
          <cell r="D346" t="str">
            <v>249K</v>
          </cell>
          <cell r="E346" t="str">
            <v>1W</v>
          </cell>
          <cell r="F346" t="str">
            <v>1%</v>
          </cell>
          <cell r="G346" t="str">
            <v>2512</v>
          </cell>
          <cell r="H346" t="str">
            <v>Production</v>
          </cell>
          <cell r="I346" t="str">
            <v>Buy</v>
          </cell>
          <cell r="J346" t="str">
            <v>RoyalOhm</v>
          </cell>
          <cell r="K346" t="str">
            <v>25121WF249KT4E</v>
          </cell>
          <cell r="N346" t="str">
            <v>ECAS</v>
          </cell>
          <cell r="P346">
            <v>4000</v>
          </cell>
          <cell r="R346">
            <v>2.8060000000000002E-2</v>
          </cell>
          <cell r="S346" t="str">
            <v>EUR</v>
          </cell>
          <cell r="T346">
            <v>2.8060000000000002E-2</v>
          </cell>
          <cell r="U346" t="str">
            <v>DDP</v>
          </cell>
          <cell r="V346">
            <v>21</v>
          </cell>
        </row>
        <row r="347">
          <cell r="A347" t="str">
            <v>4022-00010-00</v>
          </cell>
          <cell r="B347" t="str">
            <v>VAR, 820 V 1.2 kA Varistor 1 Circuit, 4032 (10182_m), No Lead</v>
          </cell>
          <cell r="C347" t="str">
            <v>ea</v>
          </cell>
          <cell r="D347" t="str">
            <v>820v</v>
          </cell>
          <cell r="E347" t="str">
            <v>1kA2</v>
          </cell>
          <cell r="G347" t="str">
            <v>4032</v>
          </cell>
          <cell r="H347" t="str">
            <v>Production</v>
          </cell>
          <cell r="I347" t="str">
            <v>Buy</v>
          </cell>
          <cell r="J347" t="str">
            <v>Eaton</v>
          </cell>
          <cell r="K347" t="str">
            <v>MOVS4032V510</v>
          </cell>
          <cell r="N347" t="str">
            <v>ECAS</v>
          </cell>
          <cell r="P347">
            <v>900</v>
          </cell>
          <cell r="R347">
            <v>0.33500000000000002</v>
          </cell>
          <cell r="S347" t="str">
            <v>EUR</v>
          </cell>
          <cell r="T347">
            <v>0.33500000000000002</v>
          </cell>
          <cell r="U347" t="str">
            <v>DDP</v>
          </cell>
          <cell r="V347">
            <v>10</v>
          </cell>
        </row>
        <row r="348">
          <cell r="A348" t="str">
            <v>4104-00000-00</v>
          </cell>
          <cell r="B348" t="str">
            <v>CAP 0402, Place Holder, No Value, Not Fitted</v>
          </cell>
          <cell r="C348" t="str">
            <v>ea</v>
          </cell>
          <cell r="G348" t="str">
            <v>0402</v>
          </cell>
          <cell r="H348" t="str">
            <v>Production</v>
          </cell>
          <cell r="I348" t="str">
            <v>Reference Item</v>
          </cell>
          <cell r="J348" t="str">
            <v>VT Electron</v>
          </cell>
          <cell r="K348" t="str">
            <v>None</v>
          </cell>
          <cell r="N348" t="str">
            <v>None</v>
          </cell>
          <cell r="R348">
            <v>0</v>
          </cell>
          <cell r="S348" t="str">
            <v>EUR</v>
          </cell>
          <cell r="T348">
            <v>0</v>
          </cell>
        </row>
        <row r="349">
          <cell r="A349" t="str">
            <v>4104-00010-00</v>
          </cell>
          <cell r="B349" t="str">
            <v>CAP 0402 (1005_m), 47p, 1%, 25V G0G</v>
          </cell>
          <cell r="C349" t="str">
            <v>ea</v>
          </cell>
          <cell r="D349" t="str">
            <v>47p</v>
          </cell>
          <cell r="E349" t="str">
            <v>25v</v>
          </cell>
          <cell r="F349" t="str">
            <v>1%</v>
          </cell>
          <cell r="G349" t="str">
            <v>0402</v>
          </cell>
          <cell r="H349" t="str">
            <v>Production</v>
          </cell>
          <cell r="I349" t="str">
            <v>Buy</v>
          </cell>
          <cell r="J349" t="str">
            <v>Walsin</v>
          </cell>
          <cell r="K349" t="str">
            <v>0402N470F250CT</v>
          </cell>
          <cell r="N349" t="str">
            <v>Mouser</v>
          </cell>
          <cell r="P349">
            <v>10000</v>
          </cell>
          <cell r="R349">
            <v>5.0000000000000001E-3</v>
          </cell>
          <cell r="S349" t="str">
            <v>EUR</v>
          </cell>
          <cell r="T349">
            <v>5.0000000000000001E-3</v>
          </cell>
          <cell r="U349" t="str">
            <v>DDP</v>
          </cell>
          <cell r="V349">
            <v>26</v>
          </cell>
        </row>
        <row r="350">
          <cell r="A350" t="str">
            <v>4104-00020-00</v>
          </cell>
          <cell r="B350" t="str">
            <v>CAP 0402 (1005_m), 22n, 5%, 25V X7R</v>
          </cell>
          <cell r="C350" t="str">
            <v>ea</v>
          </cell>
          <cell r="D350" t="str">
            <v>22n</v>
          </cell>
          <cell r="E350" t="str">
            <v>25v</v>
          </cell>
          <cell r="F350">
            <v>0.05</v>
          </cell>
          <cell r="G350" t="str">
            <v>0402</v>
          </cell>
          <cell r="H350" t="str">
            <v>Production</v>
          </cell>
          <cell r="I350" t="str">
            <v>Buy</v>
          </cell>
          <cell r="J350" t="str">
            <v>Kemet</v>
          </cell>
          <cell r="K350" t="str">
            <v>C0402C223J3RAC7867</v>
          </cell>
          <cell r="N350" t="str">
            <v>ECAS</v>
          </cell>
          <cell r="P350">
            <v>10000</v>
          </cell>
          <cell r="Q350">
            <v>10000</v>
          </cell>
          <cell r="R350">
            <v>3.2000000000000001E-2</v>
          </cell>
          <cell r="S350" t="str">
            <v>EUR</v>
          </cell>
          <cell r="T350">
            <v>3.2000000000000001E-2</v>
          </cell>
          <cell r="U350" t="str">
            <v>DDP</v>
          </cell>
          <cell r="V350">
            <v>27</v>
          </cell>
        </row>
        <row r="351">
          <cell r="A351" t="str">
            <v>4104-00100-00</v>
          </cell>
          <cell r="B351" t="str">
            <v>CAP 0402 (1005_m), 0.1u, 10%, 25V X7R</v>
          </cell>
          <cell r="C351" t="str">
            <v>ea</v>
          </cell>
          <cell r="D351" t="str">
            <v>100n</v>
          </cell>
          <cell r="E351" t="str">
            <v>25v</v>
          </cell>
          <cell r="F351">
            <v>0.1</v>
          </cell>
          <cell r="G351" t="str">
            <v>0603</v>
          </cell>
          <cell r="H351" t="str">
            <v>Production</v>
          </cell>
          <cell r="I351" t="str">
            <v>Buy</v>
          </cell>
          <cell r="J351" t="str">
            <v>Murata</v>
          </cell>
          <cell r="K351" t="str">
            <v>GRM155R71E104KE14D</v>
          </cell>
          <cell r="N351" t="str">
            <v>ECAS</v>
          </cell>
          <cell r="P351">
            <v>5000</v>
          </cell>
          <cell r="Q351">
            <v>5000</v>
          </cell>
          <cell r="R351">
            <v>3.0000000000000001E-3</v>
          </cell>
          <cell r="S351" t="str">
            <v>EUR</v>
          </cell>
          <cell r="T351">
            <v>3.0000000000000001E-3</v>
          </cell>
          <cell r="U351" t="str">
            <v>DDP</v>
          </cell>
          <cell r="V351">
            <v>19</v>
          </cell>
        </row>
        <row r="352">
          <cell r="A352" t="str">
            <v>4106-00000-00</v>
          </cell>
          <cell r="B352" t="str">
            <v>CAP 0603 Place Holder</v>
          </cell>
          <cell r="C352" t="str">
            <v>ea</v>
          </cell>
          <cell r="G352" t="str">
            <v>0603</v>
          </cell>
          <cell r="H352" t="str">
            <v>Production</v>
          </cell>
          <cell r="I352" t="str">
            <v>Reference Item</v>
          </cell>
          <cell r="J352" t="str">
            <v>None</v>
          </cell>
          <cell r="K352" t="str">
            <v>None</v>
          </cell>
          <cell r="S352" t="str">
            <v>EUR</v>
          </cell>
          <cell r="T352">
            <v>0</v>
          </cell>
        </row>
        <row r="353">
          <cell r="A353" t="str">
            <v>4106-00010-00</v>
          </cell>
          <cell r="B353" t="str">
            <v>CAP 0603 (1608_m), 10p, 10%, 25V X7R</v>
          </cell>
          <cell r="C353" t="str">
            <v>ea</v>
          </cell>
          <cell r="D353" t="str">
            <v>10p</v>
          </cell>
          <cell r="E353" t="str">
            <v>25v</v>
          </cell>
          <cell r="F353" t="str">
            <v>10%</v>
          </cell>
          <cell r="G353" t="str">
            <v>0603</v>
          </cell>
          <cell r="H353" t="str">
            <v>Production</v>
          </cell>
          <cell r="I353" t="str">
            <v>Buy</v>
          </cell>
          <cell r="J353" t="str">
            <v>Kyocera AVX</v>
          </cell>
          <cell r="K353" t="str">
            <v>06033C100KAT2A</v>
          </cell>
          <cell r="N353" t="str">
            <v>ECAS</v>
          </cell>
          <cell r="P353">
            <v>4000</v>
          </cell>
          <cell r="R353">
            <v>1.9E-3</v>
          </cell>
          <cell r="S353" t="str">
            <v>EUR</v>
          </cell>
          <cell r="T353">
            <v>1.9E-3</v>
          </cell>
          <cell r="U353" t="str">
            <v>DDP</v>
          </cell>
          <cell r="V353">
            <v>12</v>
          </cell>
        </row>
        <row r="354">
          <cell r="A354" t="str">
            <v>4106-00015-00</v>
          </cell>
          <cell r="B354" t="str">
            <v>CAP 0603 (1608_m), 10n, 5%, 25V X7R</v>
          </cell>
          <cell r="C354" t="str">
            <v>ea</v>
          </cell>
          <cell r="D354" t="str">
            <v>10n</v>
          </cell>
          <cell r="E354" t="str">
            <v>25v</v>
          </cell>
          <cell r="F354" t="str">
            <v>5%</v>
          </cell>
          <cell r="G354" t="str">
            <v>0603</v>
          </cell>
          <cell r="H354" t="str">
            <v>Production</v>
          </cell>
          <cell r="I354" t="str">
            <v>Buy</v>
          </cell>
          <cell r="J354" t="str">
            <v>Kyocera AVX</v>
          </cell>
          <cell r="K354" t="str">
            <v>06033C103JAT2A</v>
          </cell>
          <cell r="N354" t="str">
            <v>Digikey</v>
          </cell>
          <cell r="P354">
            <v>4000</v>
          </cell>
          <cell r="Q354">
            <v>4000</v>
          </cell>
          <cell r="R354">
            <v>1.225E-2</v>
          </cell>
          <cell r="S354" t="str">
            <v>EUR</v>
          </cell>
          <cell r="T354">
            <v>1.225E-2</v>
          </cell>
          <cell r="U354" t="str">
            <v>DDP</v>
          </cell>
          <cell r="V354">
            <v>20</v>
          </cell>
        </row>
        <row r="355">
          <cell r="A355" t="str">
            <v>4106-00020-00</v>
          </cell>
          <cell r="B355" t="str">
            <v>CAP 0603 (1608_m), 100n, 5%, 25V X7R</v>
          </cell>
          <cell r="C355" t="str">
            <v>ea</v>
          </cell>
          <cell r="D355" t="str">
            <v>100n</v>
          </cell>
          <cell r="E355" t="str">
            <v>25v</v>
          </cell>
          <cell r="F355" t="str">
            <v>5%</v>
          </cell>
          <cell r="G355" t="str">
            <v>0603</v>
          </cell>
          <cell r="H355" t="str">
            <v>Production</v>
          </cell>
          <cell r="I355" t="str">
            <v>Buy</v>
          </cell>
          <cell r="J355" t="str">
            <v>Yageo</v>
          </cell>
          <cell r="K355" t="str">
            <v>CC0603JRX7R8BB104</v>
          </cell>
          <cell r="N355" t="str">
            <v>ECAS</v>
          </cell>
          <cell r="P355">
            <v>4000</v>
          </cell>
          <cell r="R355">
            <v>4.3400000000000001E-3</v>
          </cell>
          <cell r="S355" t="str">
            <v>EUR</v>
          </cell>
          <cell r="T355">
            <v>4.3400000000000001E-3</v>
          </cell>
          <cell r="U355" t="str">
            <v>DDP</v>
          </cell>
          <cell r="V355">
            <v>16</v>
          </cell>
        </row>
        <row r="356">
          <cell r="A356" t="str">
            <v>4106-00030-00</v>
          </cell>
          <cell r="B356" t="str">
            <v>CAP 0603 (1608_m), 1n, 1%, 25V X8R</v>
          </cell>
          <cell r="C356" t="str">
            <v>ea</v>
          </cell>
          <cell r="D356" t="str">
            <v>1n</v>
          </cell>
          <cell r="E356" t="str">
            <v>16v</v>
          </cell>
          <cell r="F356" t="str">
            <v>1%</v>
          </cell>
          <cell r="G356" t="str">
            <v>0603</v>
          </cell>
          <cell r="H356" t="str">
            <v>Production</v>
          </cell>
          <cell r="I356" t="str">
            <v>Buy</v>
          </cell>
          <cell r="J356" t="str">
            <v>Kemet</v>
          </cell>
          <cell r="K356" t="str">
            <v>C0603C102F4HACAUTO</v>
          </cell>
          <cell r="N356" t="str">
            <v>ECAS</v>
          </cell>
          <cell r="P356">
            <v>8000</v>
          </cell>
          <cell r="R356">
            <v>2.3980000000000001E-2</v>
          </cell>
          <cell r="S356" t="str">
            <v>EUR</v>
          </cell>
          <cell r="T356">
            <v>2.3980000000000001E-2</v>
          </cell>
          <cell r="U356" t="str">
            <v>DDP</v>
          </cell>
          <cell r="V356">
            <v>20</v>
          </cell>
        </row>
        <row r="357">
          <cell r="A357" t="str">
            <v>4106-00040-00</v>
          </cell>
          <cell r="B357" t="str">
            <v>CAP 0603 (1608_m), 33p, 10%, 50V C0G</v>
          </cell>
          <cell r="C357" t="str">
            <v>ea</v>
          </cell>
          <cell r="D357" t="str">
            <v>33p</v>
          </cell>
          <cell r="E357" t="str">
            <v>50v</v>
          </cell>
          <cell r="F357" t="str">
            <v>5%</v>
          </cell>
          <cell r="G357" t="str">
            <v>0603</v>
          </cell>
          <cell r="H357" t="str">
            <v>Production</v>
          </cell>
          <cell r="I357" t="str">
            <v>Buy</v>
          </cell>
          <cell r="J357" t="str">
            <v>Walsin</v>
          </cell>
          <cell r="K357" t="str">
            <v>0603N330J500CT</v>
          </cell>
          <cell r="N357" t="str">
            <v>ECAS</v>
          </cell>
          <cell r="P357">
            <v>12000</v>
          </cell>
          <cell r="Q357">
            <v>4000</v>
          </cell>
          <cell r="R357">
            <v>3.2000000000000002E-3</v>
          </cell>
          <cell r="S357" t="str">
            <v>EUR</v>
          </cell>
          <cell r="T357">
            <v>3.2000000000000002E-3</v>
          </cell>
          <cell r="U357" t="str">
            <v>DDP</v>
          </cell>
          <cell r="V357">
            <v>26</v>
          </cell>
        </row>
        <row r="358">
          <cell r="A358" t="str">
            <v>4106-00050-00</v>
          </cell>
          <cell r="B358" t="str">
            <v>CAP 0603 (1608_m), 4n7, 1%, 25V X8R</v>
          </cell>
          <cell r="C358" t="str">
            <v>ea</v>
          </cell>
          <cell r="D358" t="str">
            <v>4n7</v>
          </cell>
          <cell r="E358" t="str">
            <v>25v</v>
          </cell>
          <cell r="F358" t="str">
            <v>10%</v>
          </cell>
          <cell r="G358" t="str">
            <v>0603</v>
          </cell>
          <cell r="H358" t="str">
            <v>Production</v>
          </cell>
          <cell r="I358" t="str">
            <v>Buy</v>
          </cell>
          <cell r="J358" t="str">
            <v>Walsin</v>
          </cell>
          <cell r="K358" t="str">
            <v>0603B472K250CT</v>
          </cell>
          <cell r="N358" t="str">
            <v>Digikey</v>
          </cell>
          <cell r="P358">
            <v>4000</v>
          </cell>
          <cell r="Q358">
            <v>4000</v>
          </cell>
          <cell r="R358">
            <v>6.4400000000000004E-3</v>
          </cell>
          <cell r="S358" t="str">
            <v>EUR</v>
          </cell>
          <cell r="T358">
            <v>6.4400000000000004E-3</v>
          </cell>
          <cell r="U358" t="str">
            <v>DDP</v>
          </cell>
          <cell r="V358">
            <v>26</v>
          </cell>
        </row>
        <row r="359">
          <cell r="A359" t="str">
            <v>4106-00060-00</v>
          </cell>
          <cell r="B359" t="str">
            <v>CAP 0603 (1608_m), 68p, 5%, 50V C0G</v>
          </cell>
          <cell r="C359" t="str">
            <v>ea</v>
          </cell>
          <cell r="D359" t="str">
            <v>68p</v>
          </cell>
          <cell r="E359" t="str">
            <v>50v</v>
          </cell>
          <cell r="F359" t="str">
            <v>5%</v>
          </cell>
          <cell r="G359" t="str">
            <v>0603</v>
          </cell>
          <cell r="H359" t="str">
            <v>Production</v>
          </cell>
          <cell r="I359" t="str">
            <v>Buy</v>
          </cell>
          <cell r="J359" t="str">
            <v>Samsung</v>
          </cell>
          <cell r="K359" t="str">
            <v>CL10C680JB8NNNC</v>
          </cell>
          <cell r="P359">
            <v>4000</v>
          </cell>
          <cell r="Q359">
            <v>4000</v>
          </cell>
          <cell r="R359">
            <v>7.3899999999999999E-3</v>
          </cell>
          <cell r="S359" t="str">
            <v>EUR</v>
          </cell>
          <cell r="T359">
            <v>7.3899999999999999E-3</v>
          </cell>
          <cell r="U359" t="str">
            <v>DDP</v>
          </cell>
          <cell r="V359">
            <v>22</v>
          </cell>
        </row>
        <row r="360">
          <cell r="A360" t="str">
            <v>4106-00070-00</v>
          </cell>
          <cell r="B360" t="str">
            <v>CAP 0603 (1608_m), 15p, 5%, 50V C0G</v>
          </cell>
          <cell r="C360" t="str">
            <v>ea</v>
          </cell>
          <cell r="D360" t="str">
            <v>15p</v>
          </cell>
          <cell r="E360" t="str">
            <v>50v</v>
          </cell>
          <cell r="F360" t="str">
            <v>5%</v>
          </cell>
          <cell r="G360" t="str">
            <v>0603</v>
          </cell>
          <cell r="H360" t="str">
            <v>Production</v>
          </cell>
          <cell r="I360" t="str">
            <v>Buy</v>
          </cell>
          <cell r="J360" t="str">
            <v>Walsin</v>
          </cell>
          <cell r="K360" t="str">
            <v>0603N150J500CT</v>
          </cell>
          <cell r="P360">
            <v>4000</v>
          </cell>
          <cell r="Q360">
            <v>4000</v>
          </cell>
          <cell r="R360">
            <v>4.4200000000000003E-3</v>
          </cell>
          <cell r="S360" t="str">
            <v>EUR</v>
          </cell>
          <cell r="T360">
            <v>4.4200000000000003E-3</v>
          </cell>
          <cell r="U360" t="str">
            <v>DDP</v>
          </cell>
          <cell r="V360">
            <v>20</v>
          </cell>
        </row>
        <row r="361">
          <cell r="A361" t="str">
            <v>4106-00080-00</v>
          </cell>
          <cell r="B361" t="str">
            <v>CAP 0603 (1608_m), 47p, 5%, 50V C0G</v>
          </cell>
          <cell r="C361" t="str">
            <v>ea</v>
          </cell>
          <cell r="H361" t="str">
            <v>Production</v>
          </cell>
          <cell r="I361" t="str">
            <v>Buy</v>
          </cell>
          <cell r="J361" t="str">
            <v>Walsin</v>
          </cell>
          <cell r="K361" t="str">
            <v>0603N470J500CT</v>
          </cell>
          <cell r="P361">
            <v>4000</v>
          </cell>
          <cell r="Q361">
            <v>4000</v>
          </cell>
          <cell r="R361">
            <v>4.5900000000000003E-3</v>
          </cell>
          <cell r="S361" t="str">
            <v>EUR</v>
          </cell>
          <cell r="T361">
            <v>4.5900000000000003E-3</v>
          </cell>
          <cell r="V361">
            <v>20</v>
          </cell>
        </row>
        <row r="362">
          <cell r="A362" t="str">
            <v>4106-00100-00</v>
          </cell>
          <cell r="B362" t="str">
            <v>CAP 0603 (1608_m), 1u, 10%, 25V X7R</v>
          </cell>
          <cell r="C362" t="str">
            <v>ea</v>
          </cell>
          <cell r="D362" t="str">
            <v>1u</v>
          </cell>
          <cell r="E362" t="str">
            <v>25v</v>
          </cell>
          <cell r="F362" t="str">
            <v>10%</v>
          </cell>
          <cell r="G362" t="str">
            <v>0603</v>
          </cell>
          <cell r="H362" t="str">
            <v>Production</v>
          </cell>
          <cell r="I362" t="str">
            <v>Buy</v>
          </cell>
          <cell r="J362" t="str">
            <v>Samsung</v>
          </cell>
          <cell r="K362" t="str">
            <v>CL10B105KA8VPNC</v>
          </cell>
          <cell r="N362" t="str">
            <v>ECAS</v>
          </cell>
          <cell r="P362">
            <v>4000</v>
          </cell>
          <cell r="R362">
            <v>1.4E-2</v>
          </cell>
          <cell r="S362" t="str">
            <v>EUR</v>
          </cell>
          <cell r="T362">
            <v>1.4E-2</v>
          </cell>
          <cell r="U362" t="str">
            <v>DDP</v>
          </cell>
          <cell r="V362">
            <v>22</v>
          </cell>
        </row>
        <row r="363">
          <cell r="A363" t="str">
            <v>4112-00100-00</v>
          </cell>
          <cell r="B363" t="str">
            <v>CAP 1206 (3216_m), 10u, 10%, 25V X7R</v>
          </cell>
          <cell r="C363" t="str">
            <v>ea</v>
          </cell>
          <cell r="D363" t="str">
            <v>10u</v>
          </cell>
          <cell r="E363" t="str">
            <v>25v</v>
          </cell>
          <cell r="F363" t="str">
            <v>10%</v>
          </cell>
          <cell r="G363" t="str">
            <v>1206</v>
          </cell>
          <cell r="H363" t="str">
            <v>Production</v>
          </cell>
          <cell r="I363" t="str">
            <v>Buy</v>
          </cell>
          <cell r="J363" t="str">
            <v>Samsung</v>
          </cell>
          <cell r="K363" t="str">
            <v>CL31B106KAHNFNE</v>
          </cell>
          <cell r="N363" t="str">
            <v>ECAS</v>
          </cell>
          <cell r="P363">
            <v>2000</v>
          </cell>
          <cell r="R363">
            <v>2.538E-2</v>
          </cell>
          <cell r="S363" t="str">
            <v>EUR</v>
          </cell>
          <cell r="T363">
            <v>2.538E-2</v>
          </cell>
          <cell r="U363" t="str">
            <v>DDP</v>
          </cell>
          <cell r="V363">
            <v>22</v>
          </cell>
        </row>
        <row r="364">
          <cell r="A364" t="str">
            <v>4112-00110-00</v>
          </cell>
          <cell r="B364" t="str">
            <v>CAP 1206 (3216_m), 10u, 10%, 16v, X7R</v>
          </cell>
          <cell r="C364" t="str">
            <v>ea</v>
          </cell>
          <cell r="D364" t="str">
            <v>10u</v>
          </cell>
          <cell r="E364" t="str">
            <v>16v</v>
          </cell>
          <cell r="F364" t="str">
            <v>10%</v>
          </cell>
          <cell r="G364" t="str">
            <v>1206</v>
          </cell>
          <cell r="H364" t="str">
            <v>Production</v>
          </cell>
          <cell r="I364" t="str">
            <v>Buy</v>
          </cell>
          <cell r="J364" t="str">
            <v>Samsung</v>
          </cell>
          <cell r="K364" t="str">
            <v>CL31B106KOHNFNE</v>
          </cell>
          <cell r="N364" t="str">
            <v>ECAS</v>
          </cell>
          <cell r="P364">
            <v>2000</v>
          </cell>
          <cell r="R364">
            <v>2.5600000000000001E-2</v>
          </cell>
          <cell r="S364" t="str">
            <v>EUR</v>
          </cell>
          <cell r="T364">
            <v>2.5600000000000001E-2</v>
          </cell>
          <cell r="U364" t="str">
            <v>DDP</v>
          </cell>
          <cell r="V364">
            <v>22</v>
          </cell>
        </row>
        <row r="365">
          <cell r="A365" t="str">
            <v>4112-00120-00</v>
          </cell>
          <cell r="B365" t="str">
            <v>CAP 1206 (3216_m), 4u7, 10%, 25V X7R</v>
          </cell>
          <cell r="C365" t="str">
            <v>ea</v>
          </cell>
          <cell r="D365" t="str">
            <v>4u7</v>
          </cell>
          <cell r="E365" t="str">
            <v>25v</v>
          </cell>
          <cell r="F365" t="str">
            <v>10%</v>
          </cell>
          <cell r="G365" t="str">
            <v>1206</v>
          </cell>
          <cell r="H365" t="str">
            <v>Production</v>
          </cell>
          <cell r="I365" t="str">
            <v>Buy</v>
          </cell>
          <cell r="J365" t="str">
            <v>Taiyo Yuden</v>
          </cell>
          <cell r="K365" t="str">
            <v>MSAST31LAB7475KTNA01</v>
          </cell>
          <cell r="N365" t="str">
            <v>ECAS</v>
          </cell>
          <cell r="P365">
            <v>2000</v>
          </cell>
          <cell r="R365">
            <v>4.4200000000000003E-2</v>
          </cell>
          <cell r="S365" t="str">
            <v>EUR</v>
          </cell>
          <cell r="T365">
            <v>4.4200000000000003E-2</v>
          </cell>
          <cell r="U365" t="str">
            <v>DDP</v>
          </cell>
          <cell r="V365">
            <v>19</v>
          </cell>
        </row>
        <row r="366">
          <cell r="A366" t="str">
            <v>4112-00150-00</v>
          </cell>
          <cell r="B366" t="str">
            <v>CAP 1206 (3216_m), 22u, 10%, 6v3 X7R</v>
          </cell>
          <cell r="C366" t="str">
            <v>ea</v>
          </cell>
          <cell r="D366" t="str">
            <v>22u</v>
          </cell>
          <cell r="E366" t="str">
            <v>6v3</v>
          </cell>
          <cell r="F366" t="str">
            <v>10%</v>
          </cell>
          <cell r="G366" t="str">
            <v>1206</v>
          </cell>
          <cell r="H366" t="str">
            <v>Production</v>
          </cell>
          <cell r="I366" t="str">
            <v>Buy</v>
          </cell>
          <cell r="J366" t="str">
            <v>Walsin</v>
          </cell>
          <cell r="K366" t="str">
            <v>1206B226K6R3CT</v>
          </cell>
          <cell r="N366" t="str">
            <v>ECAS</v>
          </cell>
          <cell r="P366">
            <v>2000</v>
          </cell>
          <cell r="R366">
            <v>7.1999999999999995E-2</v>
          </cell>
          <cell r="S366" t="str">
            <v>EUR</v>
          </cell>
          <cell r="T366">
            <v>7.1999999999999995E-2</v>
          </cell>
          <cell r="U366" t="str">
            <v>DDP</v>
          </cell>
          <cell r="V366">
            <v>26</v>
          </cell>
        </row>
        <row r="367">
          <cell r="A367" t="str">
            <v>4128-00100-00</v>
          </cell>
          <cell r="B367" t="str">
            <v>CAP 2917 (7343_m), 470u, 10%, 6v3 Tant</v>
          </cell>
          <cell r="C367" t="str">
            <v>ea</v>
          </cell>
          <cell r="D367" t="str">
            <v>470u</v>
          </cell>
          <cell r="E367" t="str">
            <v>6v3</v>
          </cell>
          <cell r="F367" t="str">
            <v>10%</v>
          </cell>
          <cell r="G367" t="str">
            <v>2917</v>
          </cell>
          <cell r="H367" t="str">
            <v>Production</v>
          </cell>
          <cell r="I367" t="str">
            <v>Buy</v>
          </cell>
          <cell r="J367" t="str">
            <v>Kyocera AVX</v>
          </cell>
          <cell r="K367" t="str">
            <v>TAJD477K006RNJ</v>
          </cell>
          <cell r="M367" t="str">
            <v>[05/12/23] RFQ to Avnet</v>
          </cell>
          <cell r="N367" t="str">
            <v>ECAS</v>
          </cell>
          <cell r="P367">
            <v>500</v>
          </cell>
          <cell r="Q367">
            <v>500</v>
          </cell>
          <cell r="R367">
            <v>0.56000000000000005</v>
          </cell>
          <cell r="S367" t="str">
            <v>EUR</v>
          </cell>
          <cell r="T367">
            <v>0.56000000000000005</v>
          </cell>
          <cell r="U367" t="str">
            <v>DDP</v>
          </cell>
          <cell r="V367">
            <v>13</v>
          </cell>
        </row>
        <row r="368">
          <cell r="A368" t="str">
            <v>4130-00010-00</v>
          </cell>
          <cell r="B368" t="str">
            <v>CAP, 0.22u Poly (PP) Metalised 310vac 630vdc THP, P=22.50mm, 26.00x7.00mmx16.00mm</v>
          </cell>
          <cell r="C368" t="str">
            <v>ea</v>
          </cell>
          <cell r="D368" t="str">
            <v>0.22uF</v>
          </cell>
          <cell r="E368" t="str">
            <v>310vac</v>
          </cell>
          <cell r="F368" t="str">
            <v>P=22.5mm</v>
          </cell>
          <cell r="G368" t="str">
            <v>26.00 x 7.00mm x 16.00mm</v>
          </cell>
          <cell r="H368" t="str">
            <v>Production</v>
          </cell>
          <cell r="I368" t="str">
            <v>Buy</v>
          </cell>
          <cell r="J368" t="str">
            <v>Kemet</v>
          </cell>
          <cell r="K368" t="str">
            <v>F862DI224K310ZLH0J</v>
          </cell>
          <cell r="M368" t="str">
            <v>[05/12/23] RFQ to Avnet</v>
          </cell>
          <cell r="N368" t="str">
            <v>ECAS</v>
          </cell>
          <cell r="P368">
            <v>1</v>
          </cell>
          <cell r="R368">
            <v>0.3769824</v>
          </cell>
          <cell r="S368" t="str">
            <v>EUR</v>
          </cell>
          <cell r="T368">
            <v>0.3769824</v>
          </cell>
          <cell r="U368" t="str">
            <v>DDP</v>
          </cell>
          <cell r="V368">
            <v>29</v>
          </cell>
        </row>
        <row r="369">
          <cell r="A369" t="str">
            <v>4200-00010-00</v>
          </cell>
          <cell r="B369" t="str">
            <v>CAP, 3v7 39mAh Hybrid Layer Capacitor, 15x20, 2-pin Solder Tags</v>
          </cell>
          <cell r="C369" t="str">
            <v>ea</v>
          </cell>
          <cell r="D369" t="str">
            <v>3v6</v>
          </cell>
          <cell r="E369" t="str">
            <v>39mAh</v>
          </cell>
          <cell r="G369" t="str">
            <v>Ø15 x 21mm</v>
          </cell>
          <cell r="H369" t="str">
            <v>Production</v>
          </cell>
          <cell r="I369" t="str">
            <v>Buy</v>
          </cell>
          <cell r="J369" t="str">
            <v>LongSing Technology</v>
          </cell>
          <cell r="K369" t="str">
            <v>HLC-1520</v>
          </cell>
          <cell r="M369" t="str">
            <v>[25/04/24] RFQ to LongSing</v>
          </cell>
          <cell r="N369" t="str">
            <v>ECAS</v>
          </cell>
          <cell r="P369">
            <v>1</v>
          </cell>
          <cell r="Q369">
            <v>1</v>
          </cell>
          <cell r="R369">
            <v>4.5</v>
          </cell>
          <cell r="S369" t="str">
            <v>EUR</v>
          </cell>
          <cell r="T369">
            <v>4.5</v>
          </cell>
          <cell r="U369" t="str">
            <v>DDP</v>
          </cell>
          <cell r="V369" t="str">
            <v>TBA</v>
          </cell>
        </row>
        <row r="370">
          <cell r="A370" t="str">
            <v>4200-00020-00</v>
          </cell>
          <cell r="B370" t="str">
            <v>CAP, 3v7 39mAh Hybrid Layer Capacitor, 15x20, 3-pin Solder Tags</v>
          </cell>
          <cell r="C370" t="str">
            <v>ea</v>
          </cell>
          <cell r="D370" t="str">
            <v>3v6</v>
          </cell>
          <cell r="E370" t="str">
            <v>39mAh</v>
          </cell>
          <cell r="G370" t="str">
            <v>Ø15 x 21mm</v>
          </cell>
          <cell r="H370" t="str">
            <v>Production</v>
          </cell>
          <cell r="I370" t="str">
            <v>Buy</v>
          </cell>
          <cell r="J370" t="str">
            <v>LongSing Technology</v>
          </cell>
          <cell r="K370" t="str">
            <v>HPC-1520</v>
          </cell>
          <cell r="N370" t="str">
            <v>LongSing Technology Group</v>
          </cell>
          <cell r="P370">
            <v>500</v>
          </cell>
          <cell r="Q370">
            <v>500</v>
          </cell>
          <cell r="R370">
            <v>3</v>
          </cell>
          <cell r="S370" t="str">
            <v>USD</v>
          </cell>
          <cell r="T370">
            <v>2.7757216876387862</v>
          </cell>
          <cell r="U370" t="str">
            <v>DDU</v>
          </cell>
          <cell r="V370">
            <v>4</v>
          </cell>
        </row>
        <row r="371">
          <cell r="A371" t="str">
            <v>4200-00020-00</v>
          </cell>
          <cell r="B371" t="str">
            <v>CAP, 3v7 39mAh Hybrid Layer Capacitor, 15x20, 3-pin Solder Tags</v>
          </cell>
          <cell r="C371" t="str">
            <v>ea</v>
          </cell>
          <cell r="D371" t="str">
            <v>3v6</v>
          </cell>
          <cell r="E371" t="str">
            <v>39mAh</v>
          </cell>
          <cell r="G371" t="str">
            <v>Ø15 x 21mm</v>
          </cell>
          <cell r="H371" t="str">
            <v>Production</v>
          </cell>
          <cell r="I371" t="str">
            <v>Buy</v>
          </cell>
          <cell r="J371" t="str">
            <v>LongSing Technology</v>
          </cell>
          <cell r="K371" t="str">
            <v>HPC-1520</v>
          </cell>
          <cell r="N371" t="str">
            <v>LongSing Technology Group</v>
          </cell>
          <cell r="P371">
            <v>1000</v>
          </cell>
          <cell r="Q371">
            <v>1000</v>
          </cell>
          <cell r="R371">
            <v>2.9</v>
          </cell>
          <cell r="S371" t="str">
            <v>USD</v>
          </cell>
          <cell r="T371">
            <v>2.6831976313841599</v>
          </cell>
          <cell r="U371" t="str">
            <v>DDU</v>
          </cell>
          <cell r="V371">
            <v>4</v>
          </cell>
        </row>
        <row r="372">
          <cell r="A372" t="str">
            <v>4200-00020-00</v>
          </cell>
          <cell r="B372" t="str">
            <v>CAP, 3v7 39mAh Hybrid Layer Capacitor, 15x20, 3-pin Solder Tags</v>
          </cell>
          <cell r="C372" t="str">
            <v>ea</v>
          </cell>
          <cell r="D372" t="str">
            <v>3v6</v>
          </cell>
          <cell r="E372" t="str">
            <v>39mAh</v>
          </cell>
          <cell r="G372" t="str">
            <v>Ø15 x 21mm</v>
          </cell>
          <cell r="H372" t="str">
            <v>Production</v>
          </cell>
          <cell r="I372" t="str">
            <v>Buy</v>
          </cell>
          <cell r="J372" t="str">
            <v>LongSing Technology</v>
          </cell>
          <cell r="K372" t="str">
            <v>HPC-1520</v>
          </cell>
          <cell r="N372" t="str">
            <v>LongSing Technology Group</v>
          </cell>
          <cell r="P372">
            <v>2000</v>
          </cell>
          <cell r="Q372">
            <v>2000</v>
          </cell>
          <cell r="R372">
            <v>2.8</v>
          </cell>
          <cell r="S372" t="str">
            <v>USD</v>
          </cell>
          <cell r="T372">
            <v>2.5906735751295336</v>
          </cell>
          <cell r="U372" t="str">
            <v>DDU</v>
          </cell>
          <cell r="V372">
            <v>4</v>
          </cell>
        </row>
        <row r="373">
          <cell r="A373" t="str">
            <v>4200-00020-00</v>
          </cell>
          <cell r="B373" t="str">
            <v>CAP, 3v7 39mAh Hybrid Layer Capacitor, 15x20, 3-pin Solder Tags</v>
          </cell>
          <cell r="C373" t="str">
            <v>ea</v>
          </cell>
          <cell r="D373" t="str">
            <v>3v6</v>
          </cell>
          <cell r="E373" t="str">
            <v>39mAh</v>
          </cell>
          <cell r="G373" t="str">
            <v>Ø15 x 21mm</v>
          </cell>
          <cell r="H373" t="str">
            <v>Production</v>
          </cell>
          <cell r="I373" t="str">
            <v>Buy</v>
          </cell>
          <cell r="J373" t="str">
            <v>LongSing Technology</v>
          </cell>
          <cell r="K373" t="str">
            <v>HPC-1520</v>
          </cell>
          <cell r="N373" t="str">
            <v>LongSing Technology Group</v>
          </cell>
          <cell r="P373">
            <v>5000</v>
          </cell>
          <cell r="Q373">
            <v>5000</v>
          </cell>
          <cell r="R373">
            <v>2.6</v>
          </cell>
          <cell r="S373" t="str">
            <v>USD</v>
          </cell>
          <cell r="T373">
            <v>2.4056254626202813</v>
          </cell>
          <cell r="U373" t="str">
            <v>DDU</v>
          </cell>
          <cell r="V373">
            <v>4</v>
          </cell>
        </row>
        <row r="374">
          <cell r="A374" t="str">
            <v>4300-00010-00</v>
          </cell>
          <cell r="B374" t="str">
            <v>IND, 330nH Shielded Molded 1.9 A 84mOhm Max Nonstandard</v>
          </cell>
          <cell r="C374" t="str">
            <v>ea</v>
          </cell>
          <cell r="D374" t="str">
            <v>330nH</v>
          </cell>
          <cell r="E374" t="str">
            <v>1A9, 4A9 ISAT</v>
          </cell>
          <cell r="F374" t="str">
            <v>30%</v>
          </cell>
          <cell r="G374" t="str">
            <v>1.60 x 1.60 x 1.00mm</v>
          </cell>
          <cell r="H374" t="str">
            <v>Production</v>
          </cell>
          <cell r="I374" t="str">
            <v>Buy</v>
          </cell>
          <cell r="J374" t="str">
            <v>Wurth</v>
          </cell>
          <cell r="K374" t="str">
            <v>744383130033</v>
          </cell>
          <cell r="M374" t="str">
            <v>[30/11/23] What MFG/MPN used, Wurth @ &gt;10x ECAS
[04/12/23] RFQ to Coilcraft - NO X-REF
[06/12/23] ECAS corrected to €0.367</v>
          </cell>
          <cell r="N374" t="str">
            <v>Wurth</v>
          </cell>
          <cell r="O374" t="str">
            <v>A23UK018087</v>
          </cell>
          <cell r="P374">
            <v>1000</v>
          </cell>
          <cell r="Q374">
            <v>1</v>
          </cell>
          <cell r="R374">
            <v>0.45</v>
          </cell>
          <cell r="S374" t="str">
            <v>EUR</v>
          </cell>
          <cell r="T374">
            <v>0.45</v>
          </cell>
          <cell r="U374" t="str">
            <v>FCA Waldenberg</v>
          </cell>
          <cell r="V374">
            <v>14</v>
          </cell>
        </row>
        <row r="375">
          <cell r="A375" t="str">
            <v>4300-00010-00</v>
          </cell>
          <cell r="B375" t="str">
            <v>IND, 330nH Shielded Molded 1.9 A 84mOhm Max Nonstandard</v>
          </cell>
          <cell r="C375" t="str">
            <v>ea</v>
          </cell>
          <cell r="D375" t="str">
            <v>330nH</v>
          </cell>
          <cell r="E375" t="str">
            <v>1A9, 4A9 ISAT</v>
          </cell>
          <cell r="F375" t="str">
            <v>30%</v>
          </cell>
          <cell r="G375" t="str">
            <v>1.60 x 1.60 x 1.00mm</v>
          </cell>
          <cell r="H375" t="str">
            <v>Production</v>
          </cell>
          <cell r="I375" t="str">
            <v>Buy</v>
          </cell>
          <cell r="J375" t="str">
            <v>Wurth</v>
          </cell>
          <cell r="K375" t="str">
            <v>744383130033</v>
          </cell>
          <cell r="N375" t="str">
            <v>Wurth</v>
          </cell>
          <cell r="O375" t="str">
            <v>A23UK018087</v>
          </cell>
          <cell r="P375">
            <v>9000</v>
          </cell>
          <cell r="Q375">
            <v>3000</v>
          </cell>
          <cell r="R375">
            <v>0.36499999999999999</v>
          </cell>
          <cell r="S375" t="str">
            <v>EUR</v>
          </cell>
          <cell r="T375">
            <v>0.36499999999999999</v>
          </cell>
          <cell r="U375" t="str">
            <v>FCA Waldenberg</v>
          </cell>
          <cell r="V375">
            <v>14</v>
          </cell>
        </row>
        <row r="376">
          <cell r="A376" t="str">
            <v>4300-00020-00</v>
          </cell>
          <cell r="B376" t="str">
            <v>IND, 22 µH Unshielded Drum Core, Wirewound 780 mA 351mOhm Max 1210 (3225 Metric)</v>
          </cell>
          <cell r="C376" t="str">
            <v>ea</v>
          </cell>
          <cell r="D376" t="str">
            <v>22uH</v>
          </cell>
          <cell r="H376" t="str">
            <v>Production</v>
          </cell>
          <cell r="I376" t="str">
            <v>Buy</v>
          </cell>
          <cell r="J376" t="str">
            <v>Taiyo Yuden</v>
          </cell>
          <cell r="K376" t="str">
            <v>CBC3225T220MR</v>
          </cell>
          <cell r="P376">
            <v>1000</v>
          </cell>
          <cell r="Q376">
            <v>1000</v>
          </cell>
          <cell r="R376">
            <v>0.10373</v>
          </cell>
          <cell r="S376" t="str">
            <v>EUR</v>
          </cell>
          <cell r="T376">
            <v>0.10373</v>
          </cell>
          <cell r="U376" t="str">
            <v>DDP</v>
          </cell>
          <cell r="V376">
            <v>10</v>
          </cell>
        </row>
        <row r="377">
          <cell r="A377" t="str">
            <v>4300-01010-00</v>
          </cell>
          <cell r="B377" t="str">
            <v>FB, 220 Ohms, Ferrite Bead, 0603 (1608 Metric), 2A 50mOhm</v>
          </cell>
          <cell r="C377" t="str">
            <v>ea</v>
          </cell>
          <cell r="H377" t="str">
            <v>Production</v>
          </cell>
          <cell r="I377" t="str">
            <v>Buy</v>
          </cell>
          <cell r="J377" t="str">
            <v>Murata</v>
          </cell>
          <cell r="K377" t="str">
            <v>BLM18EG221SN1D</v>
          </cell>
          <cell r="P377">
            <v>4000</v>
          </cell>
          <cell r="Q377">
            <v>4000</v>
          </cell>
          <cell r="R377">
            <v>5.2560000000000003E-2</v>
          </cell>
          <cell r="S377" t="str">
            <v>EUR</v>
          </cell>
          <cell r="T377">
            <v>5.2560000000000003E-2</v>
          </cell>
          <cell r="U377" t="str">
            <v>DDP</v>
          </cell>
          <cell r="V377">
            <v>21</v>
          </cell>
        </row>
        <row r="378">
          <cell r="A378" t="str">
            <v>4400-00010-00</v>
          </cell>
          <cell r="B378" t="str">
            <v>CON, 2x10-pin, R/A, THP, B2B Header, P=2.54mm, 3A</v>
          </cell>
          <cell r="C378" t="str">
            <v>ea</v>
          </cell>
          <cell r="D378" t="str">
            <v>20-pin</v>
          </cell>
          <cell r="E378" t="str">
            <v>P=2.54mm</v>
          </cell>
          <cell r="F378" t="str">
            <v>3A</v>
          </cell>
          <cell r="G378" t="str">
            <v>H=7.04mm</v>
          </cell>
          <cell r="H378" t="str">
            <v>Production</v>
          </cell>
          <cell r="I378" t="str">
            <v>Buy</v>
          </cell>
          <cell r="J378" t="str">
            <v>Connfly</v>
          </cell>
          <cell r="K378" t="str">
            <v>DS1022-2*10RF11x3</v>
          </cell>
          <cell r="M378" t="str">
            <v>[05/12/23] Should be 4400-00015-00</v>
          </cell>
          <cell r="N378" t="str">
            <v>TME</v>
          </cell>
          <cell r="P378">
            <v>1000</v>
          </cell>
          <cell r="Q378">
            <v>5</v>
          </cell>
          <cell r="R378">
            <v>8.8330000000000006E-2</v>
          </cell>
          <cell r="S378" t="str">
            <v>EUR</v>
          </cell>
          <cell r="T378">
            <v>8.8330000000000006E-2</v>
          </cell>
          <cell r="U378" t="str">
            <v>DDP</v>
          </cell>
          <cell r="V378">
            <v>30</v>
          </cell>
        </row>
        <row r="379">
          <cell r="A379" t="str">
            <v>4400-00015-00</v>
          </cell>
          <cell r="B379" t="str">
            <v>CON, 2x3-pin, R/A, THP, B2B Header, P=2.54mm, 3A</v>
          </cell>
          <cell r="C379" t="str">
            <v>ea</v>
          </cell>
          <cell r="D379" t="str">
            <v>6-pin</v>
          </cell>
          <cell r="E379" t="str">
            <v>P=2.54mm</v>
          </cell>
          <cell r="F379" t="str">
            <v>3A</v>
          </cell>
          <cell r="H379" t="str">
            <v>Production</v>
          </cell>
          <cell r="I379" t="str">
            <v>Buy</v>
          </cell>
          <cell r="J379" t="str">
            <v>Connfly</v>
          </cell>
          <cell r="K379" t="str">
            <v>DS1022-2*3RF11x3</v>
          </cell>
          <cell r="N379" t="str">
            <v>TME</v>
          </cell>
          <cell r="S379" t="str">
            <v>EUR</v>
          </cell>
          <cell r="T379">
            <v>0</v>
          </cell>
        </row>
        <row r="380">
          <cell r="A380" t="str">
            <v>4401-00010-00</v>
          </cell>
          <cell r="B380" t="str">
            <v>CON, 1x2-pin, Straight, THP, B2B Male Header, P=2.54mm, 3A</v>
          </cell>
          <cell r="C380" t="str">
            <v>ea</v>
          </cell>
          <cell r="D380" t="str">
            <v>2-Pos</v>
          </cell>
          <cell r="E380" t="str">
            <v>P=2.54mm</v>
          </cell>
          <cell r="F380" t="str">
            <v>3A</v>
          </cell>
          <cell r="G380" t="str">
            <v>H=5.84mm</v>
          </cell>
          <cell r="H380" t="str">
            <v>Production</v>
          </cell>
          <cell r="I380" t="str">
            <v>Buy</v>
          </cell>
          <cell r="J380" t="str">
            <v>Amphenol FCI</v>
          </cell>
          <cell r="K380" t="str">
            <v>68001-102HLF</v>
          </cell>
          <cell r="N380" t="str">
            <v>ECAS</v>
          </cell>
          <cell r="P380">
            <v>5000</v>
          </cell>
          <cell r="Q380">
            <v>1000</v>
          </cell>
          <cell r="R380">
            <v>8.5300000000000001E-2</v>
          </cell>
          <cell r="S380" t="str">
            <v>EUR</v>
          </cell>
          <cell r="T380">
            <v>8.5300000000000001E-2</v>
          </cell>
          <cell r="U380" t="str">
            <v>DDP</v>
          </cell>
          <cell r="V380">
            <v>22</v>
          </cell>
        </row>
        <row r="381">
          <cell r="A381" t="str">
            <v>4401-00020-00</v>
          </cell>
          <cell r="B381" t="str">
            <v>CON, 1x4-pin, Straight, THP, B2B Male Header, P=2.54mm, 3A</v>
          </cell>
          <cell r="C381" t="str">
            <v>ea</v>
          </cell>
          <cell r="D381" t="str">
            <v>4-Pos</v>
          </cell>
          <cell r="E381" t="str">
            <v>P=2.54mm</v>
          </cell>
          <cell r="F381" t="str">
            <v>3A</v>
          </cell>
          <cell r="G381" t="str">
            <v>H=5.84mm</v>
          </cell>
          <cell r="H381" t="str">
            <v>Production</v>
          </cell>
          <cell r="I381" t="str">
            <v>Buy</v>
          </cell>
          <cell r="J381" t="str">
            <v>Connfly</v>
          </cell>
          <cell r="K381" t="str">
            <v>DS1021-1*4SF11-B</v>
          </cell>
          <cell r="N381" t="str">
            <v>TME</v>
          </cell>
          <cell r="P381">
            <v>2000</v>
          </cell>
          <cell r="Q381">
            <v>2000</v>
          </cell>
          <cell r="R381">
            <v>1.9800000000000002E-2</v>
          </cell>
          <cell r="S381" t="str">
            <v>EUR</v>
          </cell>
          <cell r="T381">
            <v>1.9800000000000002E-2</v>
          </cell>
          <cell r="U381" t="str">
            <v>DDP</v>
          </cell>
          <cell r="V381">
            <v>22</v>
          </cell>
        </row>
        <row r="382">
          <cell r="A382" t="str">
            <v>4401-00030-00</v>
          </cell>
          <cell r="B382" t="str">
            <v>CON, 1x8-pin, Straight, THP, B2B Male Header, P=2.54mm, 3A</v>
          </cell>
          <cell r="C382" t="str">
            <v>ea</v>
          </cell>
          <cell r="D382" t="str">
            <v>8-Pos</v>
          </cell>
          <cell r="E382" t="str">
            <v>P=2.54mm</v>
          </cell>
          <cell r="F382" t="str">
            <v>3A</v>
          </cell>
          <cell r="G382" t="str">
            <v>H=5.84mm</v>
          </cell>
          <cell r="H382" t="str">
            <v>Production</v>
          </cell>
          <cell r="I382" t="str">
            <v>Buy</v>
          </cell>
          <cell r="J382" t="str">
            <v>Connfly</v>
          </cell>
          <cell r="K382" t="str">
            <v>DS1021-1*8SF11-B</v>
          </cell>
          <cell r="N382" t="str">
            <v>TME</v>
          </cell>
          <cell r="P382">
            <v>1000</v>
          </cell>
          <cell r="Q382">
            <v>1000</v>
          </cell>
          <cell r="R382">
            <v>4.0800000000000003E-2</v>
          </cell>
          <cell r="S382" t="str">
            <v>EUR</v>
          </cell>
          <cell r="T382">
            <v>4.0800000000000003E-2</v>
          </cell>
          <cell r="U382" t="str">
            <v>DDP</v>
          </cell>
          <cell r="V382">
            <v>31</v>
          </cell>
        </row>
        <row r="383">
          <cell r="A383" t="str">
            <v>4401-00040-00</v>
          </cell>
          <cell r="B383" t="str">
            <v>CON, 1x3-pin, Straight, THT, B2B Female, P=2.54mm, H=8.50mm, 3A</v>
          </cell>
          <cell r="C383" t="str">
            <v>ea</v>
          </cell>
          <cell r="D383" t="str">
            <v>3-Pos</v>
          </cell>
          <cell r="E383" t="str">
            <v>P=2.54mm</v>
          </cell>
          <cell r="F383" t="str">
            <v>3A</v>
          </cell>
          <cell r="G383" t="str">
            <v>H=8.50mm</v>
          </cell>
          <cell r="H383" t="str">
            <v>Production</v>
          </cell>
          <cell r="I383" t="str">
            <v>Buy</v>
          </cell>
          <cell r="J383" t="str">
            <v>Connfly</v>
          </cell>
          <cell r="K383" t="str">
            <v>ZL262-3SG / DS1023-1*3S21</v>
          </cell>
          <cell r="N383" t="str">
            <v>TME</v>
          </cell>
          <cell r="P383">
            <v>520</v>
          </cell>
          <cell r="Q383">
            <v>10</v>
          </cell>
          <cell r="R383">
            <v>3.85E-2</v>
          </cell>
          <cell r="S383" t="str">
            <v>EUR</v>
          </cell>
          <cell r="T383">
            <v>3.85E-2</v>
          </cell>
          <cell r="U383" t="str">
            <v>EXW Poland</v>
          </cell>
        </row>
        <row r="384">
          <cell r="A384" t="str">
            <v>4401-00050-00</v>
          </cell>
          <cell r="B384" t="str">
            <v>CON, 1x6-pin, Straight, THT, B2B Female, P=2.54mm, H=8.50mm, 3A</v>
          </cell>
          <cell r="C384" t="str">
            <v>ea</v>
          </cell>
          <cell r="D384" t="str">
            <v>6-Pos</v>
          </cell>
          <cell r="E384" t="str">
            <v>P=2.54mm</v>
          </cell>
          <cell r="F384" t="str">
            <v>3A</v>
          </cell>
          <cell r="G384" t="str">
            <v>H=8.50mm</v>
          </cell>
          <cell r="H384" t="str">
            <v>Production</v>
          </cell>
          <cell r="I384" t="str">
            <v>Buy</v>
          </cell>
          <cell r="J384" t="str">
            <v>Connfly</v>
          </cell>
          <cell r="K384" t="str">
            <v>ZL262-6SG / DS1023-1*6S21</v>
          </cell>
          <cell r="N384" t="str">
            <v>TME</v>
          </cell>
          <cell r="P384">
            <v>500</v>
          </cell>
          <cell r="Q384">
            <v>10</v>
          </cell>
          <cell r="R384">
            <v>3.6600000000000001E-2</v>
          </cell>
          <cell r="S384" t="str">
            <v>EUR</v>
          </cell>
          <cell r="T384">
            <v>3.6600000000000001E-2</v>
          </cell>
          <cell r="U384" t="str">
            <v>EXW Poland</v>
          </cell>
        </row>
        <row r="385">
          <cell r="A385" t="str">
            <v>4401-00060-00</v>
          </cell>
          <cell r="B385" t="str">
            <v>CON, 1x9-pin, Straight, THT, B2B Female, P=2.54mm, H=8.50mm, 3A</v>
          </cell>
          <cell r="C385" t="str">
            <v>ea</v>
          </cell>
          <cell r="D385" t="str">
            <v>9-Pos</v>
          </cell>
          <cell r="E385" t="str">
            <v>P=2.54mm</v>
          </cell>
          <cell r="F385" t="str">
            <v>3A</v>
          </cell>
          <cell r="G385" t="str">
            <v>H=8.50mm</v>
          </cell>
          <cell r="H385" t="str">
            <v>Production</v>
          </cell>
          <cell r="I385" t="str">
            <v>Buy</v>
          </cell>
          <cell r="J385" t="str">
            <v>Connfly</v>
          </cell>
          <cell r="K385" t="str">
            <v>ZL262-9SG / DS1023-1*9S21</v>
          </cell>
          <cell r="N385" t="str">
            <v>TME</v>
          </cell>
          <cell r="P385">
            <v>200</v>
          </cell>
          <cell r="Q385">
            <v>10</v>
          </cell>
          <cell r="R385">
            <v>5.7799999999999997E-2</v>
          </cell>
          <cell r="S385" t="str">
            <v>EUR</v>
          </cell>
          <cell r="T385">
            <v>5.7799999999999997E-2</v>
          </cell>
          <cell r="U385" t="str">
            <v>EXW Poland</v>
          </cell>
        </row>
        <row r="386">
          <cell r="A386" t="str">
            <v>4401-00070-00</v>
          </cell>
          <cell r="B386" t="str">
            <v>CON, 1x7-pin, Straight, THT, B2B Female, P=2.54mm, H=8.50mm, 3A</v>
          </cell>
          <cell r="C386" t="str">
            <v>ea</v>
          </cell>
          <cell r="H386" t="str">
            <v>Production</v>
          </cell>
          <cell r="I386" t="str">
            <v>Buy</v>
          </cell>
          <cell r="J386" t="str">
            <v>Connfly</v>
          </cell>
          <cell r="K386" t="str">
            <v>ZL262-7SG / DS1023-1*7S21</v>
          </cell>
          <cell r="P386">
            <v>100</v>
          </cell>
          <cell r="Q386">
            <v>10</v>
          </cell>
          <cell r="R386">
            <v>5.7200000000000001E-2</v>
          </cell>
          <cell r="S386" t="str">
            <v>EUR</v>
          </cell>
          <cell r="T386">
            <v>5.7200000000000001E-2</v>
          </cell>
          <cell r="U386" t="str">
            <v>EXW Poland</v>
          </cell>
          <cell r="V386">
            <v>12</v>
          </cell>
        </row>
        <row r="387">
          <cell r="A387" t="str">
            <v>4402-00020-00</v>
          </cell>
          <cell r="B387" t="str">
            <v>CON, 2x5-pin, Straight, SMD, B2B Male Header, P=2.54mm, 3A</v>
          </cell>
          <cell r="C387" t="str">
            <v>ea</v>
          </cell>
          <cell r="D387" t="str">
            <v>10-pin</v>
          </cell>
          <cell r="E387" t="str">
            <v>P=2.54mm</v>
          </cell>
          <cell r="F387" t="str">
            <v>3A</v>
          </cell>
          <cell r="G387" t="str">
            <v>H=8.00mm</v>
          </cell>
          <cell r="H387" t="str">
            <v>Production</v>
          </cell>
          <cell r="I387" t="str">
            <v>Buy</v>
          </cell>
          <cell r="J387" t="str">
            <v>Amphenol FCI</v>
          </cell>
          <cell r="K387" t="str">
            <v>95278-102B10LF</v>
          </cell>
          <cell r="M387" t="str">
            <v>[04/12/23] ECAS @ €0.3688
[14/12/23] Wurth 61031021121; 1 @ €0.430; 900 @ €0.370; 19-weeks</v>
          </cell>
          <cell r="N387" t="str">
            <v>ECAS</v>
          </cell>
          <cell r="P387">
            <v>5000</v>
          </cell>
          <cell r="R387">
            <v>0.36680000000000001</v>
          </cell>
          <cell r="S387" t="str">
            <v>EUR</v>
          </cell>
          <cell r="T387">
            <v>0.36680000000000001</v>
          </cell>
          <cell r="U387" t="str">
            <v>DDP</v>
          </cell>
          <cell r="V387">
            <v>12</v>
          </cell>
        </row>
        <row r="388">
          <cell r="A388" t="str">
            <v>4402-00030-00</v>
          </cell>
          <cell r="B388" t="str">
            <v>CON, 2x8-pin, Straight, SMD, B2B Male Header, P=2.54mm, 3A</v>
          </cell>
          <cell r="C388" t="str">
            <v>ea</v>
          </cell>
          <cell r="D388" t="str">
            <v>16-pin</v>
          </cell>
          <cell r="E388" t="str">
            <v>P=2.54mm</v>
          </cell>
          <cell r="F388" t="str">
            <v>3A</v>
          </cell>
          <cell r="G388" t="str">
            <v>H=8.00mm</v>
          </cell>
          <cell r="H388" t="str">
            <v>Production</v>
          </cell>
          <cell r="I388" t="str">
            <v>Buy</v>
          </cell>
          <cell r="J388" t="str">
            <v>Amphenol FCI</v>
          </cell>
          <cell r="K388" t="str">
            <v>95278-102B16LF</v>
          </cell>
          <cell r="M388" t="str">
            <v>[04/12/23] ECAS @ €0.4309
[14/12/23] Wurth 61031621121; 1 @ €0.600; 900 @ €0.530; 19-weeks</v>
          </cell>
          <cell r="N388" t="str">
            <v>ECAS</v>
          </cell>
          <cell r="P388">
            <v>1</v>
          </cell>
          <cell r="R388">
            <v>0.43090000000000001</v>
          </cell>
          <cell r="S388" t="str">
            <v>EUR</v>
          </cell>
          <cell r="T388">
            <v>0.43090000000000001</v>
          </cell>
          <cell r="U388" t="str">
            <v>DDP</v>
          </cell>
          <cell r="V388">
            <v>12</v>
          </cell>
        </row>
        <row r="389">
          <cell r="A389" t="str">
            <v>4402-10010-00</v>
          </cell>
          <cell r="B389" t="str">
            <v>CON, 2x5-pin, Straight, SMD, B2B Female, P=2.54mm, H=7.10mm, 1A</v>
          </cell>
          <cell r="C389" t="str">
            <v>ea</v>
          </cell>
          <cell r="D389" t="str">
            <v>10-pin</v>
          </cell>
          <cell r="E389" t="str">
            <v>P=2.54mm</v>
          </cell>
          <cell r="F389" t="str">
            <v>1A</v>
          </cell>
          <cell r="G389" t="str">
            <v>H=7.10mm</v>
          </cell>
          <cell r="H389" t="str">
            <v>Production</v>
          </cell>
          <cell r="I389" t="str">
            <v>Buy</v>
          </cell>
          <cell r="J389" t="str">
            <v>NINIGI</v>
          </cell>
          <cell r="K389" t="str">
            <v>ZL264-10DG</v>
          </cell>
          <cell r="M389" t="str">
            <v>[04/12/23] ECAS @ €0.588
[14/12/23] Wurth 61031021821 (no pegs); 1 @ €0.70; 600 @ €0.650; 15-weeks</v>
          </cell>
          <cell r="N389" t="str">
            <v>ECAS</v>
          </cell>
          <cell r="P389">
            <v>987</v>
          </cell>
          <cell r="Q389">
            <v>1</v>
          </cell>
          <cell r="R389">
            <v>0.62</v>
          </cell>
          <cell r="S389" t="str">
            <v>EUR</v>
          </cell>
          <cell r="T389">
            <v>0.62</v>
          </cell>
          <cell r="U389" t="str">
            <v>EXW Poland</v>
          </cell>
          <cell r="V389">
            <v>27</v>
          </cell>
        </row>
        <row r="390">
          <cell r="A390" t="str">
            <v>4402-10011-00</v>
          </cell>
          <cell r="B390" t="str">
            <v>CON, 2x5-pin, Straight, SMD, B2B Female, P=2.54mm, H=7.34mm, 1A</v>
          </cell>
          <cell r="C390" t="str">
            <v>ea</v>
          </cell>
          <cell r="D390" t="str">
            <v>10-pin</v>
          </cell>
          <cell r="E390" t="str">
            <v>P=2.54mm</v>
          </cell>
          <cell r="F390" t="str">
            <v>1A</v>
          </cell>
          <cell r="G390" t="str">
            <v>H=7.34mm</v>
          </cell>
          <cell r="H390" t="str">
            <v>Production</v>
          </cell>
          <cell r="I390" t="str">
            <v>Buy</v>
          </cell>
          <cell r="J390" t="str">
            <v>MPE Garry</v>
          </cell>
          <cell r="K390" t="str">
            <v>098-6-010-0-NFX-YT0</v>
          </cell>
          <cell r="N390" t="str">
            <v>ECAS</v>
          </cell>
          <cell r="S390" t="str">
            <v>EUR</v>
          </cell>
          <cell r="T390">
            <v>0</v>
          </cell>
          <cell r="V390">
            <v>27</v>
          </cell>
        </row>
        <row r="391">
          <cell r="A391" t="str">
            <v>4402-10020-00</v>
          </cell>
          <cell r="B391" t="str">
            <v>CON, 2x8-pin, Straight, SMD, B2B Female, P=2.54mm, H=7.10mm,1A</v>
          </cell>
          <cell r="C391" t="str">
            <v>ea</v>
          </cell>
          <cell r="D391" t="str">
            <v>16-pin</v>
          </cell>
          <cell r="E391" t="str">
            <v>P=2.54mm</v>
          </cell>
          <cell r="F391" t="str">
            <v>1A</v>
          </cell>
          <cell r="G391" t="str">
            <v>H=7.10mm</v>
          </cell>
          <cell r="H391" t="str">
            <v>Production</v>
          </cell>
          <cell r="I391" t="str">
            <v>Buy</v>
          </cell>
          <cell r="J391" t="str">
            <v>NINIGI</v>
          </cell>
          <cell r="K391" t="str">
            <v>ZL264-16DG</v>
          </cell>
          <cell r="M391" t="str">
            <v>[04/12/23] ECAS @ €0.906
[14/12/23] Wurth 61031621821 (no pegs); 1 @ €0.970; 1k2 @ €0.850; 15-weeks</v>
          </cell>
          <cell r="N391" t="str">
            <v>ECAS</v>
          </cell>
          <cell r="P391">
            <v>290</v>
          </cell>
          <cell r="Q391">
            <v>1</v>
          </cell>
          <cell r="R391">
            <v>1.02</v>
          </cell>
          <cell r="S391" t="str">
            <v>EUR</v>
          </cell>
          <cell r="T391">
            <v>1.02</v>
          </cell>
          <cell r="U391" t="str">
            <v>EXW Poland</v>
          </cell>
          <cell r="V391">
            <v>27</v>
          </cell>
        </row>
        <row r="392">
          <cell r="A392" t="str">
            <v>4402-10021-00</v>
          </cell>
          <cell r="B392" t="str">
            <v>CON, 2x8-pin, Straight, SMD, B2B Female, P=2.54mm, H=7.34mm, 1A</v>
          </cell>
          <cell r="C392" t="str">
            <v>ea</v>
          </cell>
          <cell r="D392" t="str">
            <v>10-pin</v>
          </cell>
          <cell r="E392" t="str">
            <v>P=2.54mm</v>
          </cell>
          <cell r="F392" t="str">
            <v>1A</v>
          </cell>
          <cell r="G392" t="str">
            <v>H=7.34mm</v>
          </cell>
          <cell r="H392" t="str">
            <v>Production</v>
          </cell>
          <cell r="I392" t="str">
            <v>Buy</v>
          </cell>
          <cell r="J392" t="str">
            <v>MPE Garry</v>
          </cell>
          <cell r="K392" t="str">
            <v>098-6-016-0-NFX-YT0</v>
          </cell>
          <cell r="N392" t="str">
            <v>ECAS</v>
          </cell>
          <cell r="S392" t="str">
            <v>EUR</v>
          </cell>
          <cell r="T392">
            <v>0</v>
          </cell>
        </row>
        <row r="393">
          <cell r="A393" t="str">
            <v>4402-11010-00</v>
          </cell>
          <cell r="B393" t="str">
            <v>CON, 2x5-pin, Straight, SMD, B2B Male, P=1.27mm, 1A</v>
          </cell>
          <cell r="C393" t="str">
            <v>ea</v>
          </cell>
          <cell r="D393" t="str">
            <v>10-pin</v>
          </cell>
          <cell r="E393" t="str">
            <v>P=1.27mm</v>
          </cell>
          <cell r="F393" t="str">
            <v>1A</v>
          </cell>
          <cell r="H393" t="str">
            <v>Production</v>
          </cell>
          <cell r="I393" t="str">
            <v>Buy</v>
          </cell>
          <cell r="J393" t="str">
            <v>Connfly</v>
          </cell>
          <cell r="K393" t="str">
            <v>ZL322-2X5P / DS1031-08-2*5P8BS41-3A</v>
          </cell>
          <cell r="N393" t="str">
            <v>TME</v>
          </cell>
          <cell r="P393">
            <v>1000</v>
          </cell>
          <cell r="Q393">
            <v>1</v>
          </cell>
          <cell r="R393">
            <v>0.17599999999999999</v>
          </cell>
          <cell r="S393" t="str">
            <v>EUR</v>
          </cell>
          <cell r="T393">
            <v>0.17599999999999999</v>
          </cell>
          <cell r="U393" t="str">
            <v>EXW Poland</v>
          </cell>
          <cell r="V393">
            <v>30</v>
          </cell>
        </row>
        <row r="394">
          <cell r="A394" t="str">
            <v>4402-11020-00</v>
          </cell>
          <cell r="B394" t="str">
            <v>CON, 2x8-pin, Straight, SMD, B2B Male, P=1.27mm, 1A</v>
          </cell>
          <cell r="C394" t="str">
            <v>ea</v>
          </cell>
          <cell r="D394" t="str">
            <v>16-pin</v>
          </cell>
          <cell r="E394" t="str">
            <v>P=2.54mm</v>
          </cell>
          <cell r="F394" t="str">
            <v>1A</v>
          </cell>
          <cell r="H394" t="str">
            <v>Production</v>
          </cell>
          <cell r="I394" t="str">
            <v>Buy</v>
          </cell>
          <cell r="J394" t="str">
            <v>Connfly</v>
          </cell>
          <cell r="K394" t="str">
            <v>ZL322-2X8P / DS1031-08-2*8P8BS41XT-3A</v>
          </cell>
          <cell r="M394" t="str">
            <v>[04/12/23] ECAS @ €0.906
[14/12/23] Wurth 61031621821 (no pegs); 1 @ €0.970; 1k2 @ €0.850; 15-weeks</v>
          </cell>
          <cell r="N394" t="str">
            <v>ECAS</v>
          </cell>
          <cell r="P394">
            <v>290</v>
          </cell>
          <cell r="R394">
            <v>0.90600000000000003</v>
          </cell>
          <cell r="S394" t="str">
            <v>EUR</v>
          </cell>
          <cell r="T394">
            <v>0.90600000000000003</v>
          </cell>
          <cell r="U394" t="str">
            <v>EXW Poland</v>
          </cell>
          <cell r="V394">
            <v>27</v>
          </cell>
        </row>
        <row r="395">
          <cell r="A395" t="str">
            <v>4404-10020-00</v>
          </cell>
          <cell r="B395" t="str">
            <v>CON, 1x2-Pos Shunt, P=2.54mm, Black, Gold</v>
          </cell>
          <cell r="C395" t="str">
            <v>ea</v>
          </cell>
          <cell r="D395" t="str">
            <v>Shunt</v>
          </cell>
          <cell r="E395" t="str">
            <v>P=2.54mm</v>
          </cell>
          <cell r="F395" t="str">
            <v>1A</v>
          </cell>
          <cell r="H395" t="str">
            <v>Production</v>
          </cell>
          <cell r="I395" t="str">
            <v>Buy</v>
          </cell>
          <cell r="J395" t="str">
            <v>Harwin</v>
          </cell>
          <cell r="K395" t="str">
            <v>M7582-05</v>
          </cell>
          <cell r="N395" t="str">
            <v>ECAS</v>
          </cell>
          <cell r="P395">
            <v>1</v>
          </cell>
          <cell r="R395">
            <v>1.8599999999999998E-2</v>
          </cell>
          <cell r="S395" t="str">
            <v>EUR</v>
          </cell>
          <cell r="T395">
            <v>1.8599999999999998E-2</v>
          </cell>
          <cell r="U395" t="str">
            <v>DDP</v>
          </cell>
          <cell r="V395">
            <v>18</v>
          </cell>
        </row>
        <row r="396">
          <cell r="A396" t="str">
            <v>4404-10030-00</v>
          </cell>
          <cell r="B396" t="str">
            <v>CON, 1x2-Pos Shunt, P=2.54mm, Blue, Gold</v>
          </cell>
          <cell r="C396" t="str">
            <v>ea</v>
          </cell>
          <cell r="D396" t="str">
            <v>Shunt</v>
          </cell>
          <cell r="E396" t="str">
            <v>P=2.54mm</v>
          </cell>
          <cell r="F396" t="str">
            <v>1A</v>
          </cell>
          <cell r="H396" t="str">
            <v>Production</v>
          </cell>
          <cell r="I396" t="str">
            <v>Buy</v>
          </cell>
          <cell r="J396" t="str">
            <v>Harwin</v>
          </cell>
          <cell r="K396" t="str">
            <v>M7583-05</v>
          </cell>
          <cell r="N396" t="str">
            <v>Mouser</v>
          </cell>
          <cell r="P396">
            <v>1000</v>
          </cell>
          <cell r="R396">
            <v>7.8E-2</v>
          </cell>
          <cell r="S396" t="str">
            <v>EUR</v>
          </cell>
          <cell r="T396">
            <v>7.8E-2</v>
          </cell>
          <cell r="U396" t="str">
            <v>DDP</v>
          </cell>
          <cell r="V396">
            <v>12</v>
          </cell>
        </row>
        <row r="397">
          <cell r="A397" t="str">
            <v>4406-00010-00</v>
          </cell>
          <cell r="B397" t="str">
            <v>CON, Crimp Pin, Phospher Bronze / Tin Plating, 22~30AWG</v>
          </cell>
          <cell r="C397" t="str">
            <v>ea</v>
          </cell>
          <cell r="D397" t="str">
            <v>Crimp</v>
          </cell>
          <cell r="G397" t="str">
            <v>22~30AWG</v>
          </cell>
          <cell r="H397" t="str">
            <v>Production</v>
          </cell>
          <cell r="I397" t="str">
            <v>Buy</v>
          </cell>
          <cell r="J397" t="str">
            <v>Zhejiang Lianhe Electronics Co Ltd</v>
          </cell>
          <cell r="K397" t="str">
            <v>A2501-TP-XH-T11</v>
          </cell>
          <cell r="N397" t="str">
            <v>Zhejiang Lianhe Electronics Co Ltd</v>
          </cell>
          <cell r="P397">
            <v>6000</v>
          </cell>
          <cell r="Q397">
            <v>6000</v>
          </cell>
          <cell r="R397">
            <v>1.9E-3</v>
          </cell>
          <cell r="S397" t="str">
            <v>USD</v>
          </cell>
          <cell r="T397">
            <v>1.7579570688378979E-3</v>
          </cell>
          <cell r="U397" t="str">
            <v>EXW</v>
          </cell>
          <cell r="V397">
            <v>3</v>
          </cell>
        </row>
        <row r="398">
          <cell r="A398" t="str">
            <v>4406-00020-00</v>
          </cell>
          <cell r="B398" t="str">
            <v>CON, Crimp Pin, Phospher Bronze / Tin Plating, 22~28AWG</v>
          </cell>
          <cell r="C398" t="str">
            <v>ea</v>
          </cell>
          <cell r="D398" t="str">
            <v>Crimp</v>
          </cell>
          <cell r="G398" t="str">
            <v>22~28AWG</v>
          </cell>
          <cell r="H398" t="str">
            <v>Production</v>
          </cell>
          <cell r="I398" t="str">
            <v>Reference Item</v>
          </cell>
          <cell r="J398" t="str">
            <v>Joint Tech Electronic Ind. Co., Ltd.</v>
          </cell>
          <cell r="K398" t="str">
            <v>A2501-TBE</v>
          </cell>
          <cell r="N398" t="str">
            <v>TME</v>
          </cell>
          <cell r="P398">
            <v>16000</v>
          </cell>
          <cell r="Q398">
            <v>16000</v>
          </cell>
          <cell r="R398">
            <v>7.3800000000000003E-3</v>
          </cell>
          <cell r="S398" t="str">
            <v>EUR</v>
          </cell>
          <cell r="T398">
            <v>7.3800000000000003E-3</v>
          </cell>
          <cell r="U398" t="str">
            <v>EXW</v>
          </cell>
          <cell r="V398">
            <v>31</v>
          </cell>
        </row>
        <row r="399">
          <cell r="A399" t="str">
            <v>4408-00010-00</v>
          </cell>
          <cell r="B399" t="str">
            <v>CON, 1x8-Pin, M, R/A, SMD, W2B, 4-Shroud, 2.50mm, 3A 250V</v>
          </cell>
          <cell r="C399" t="str">
            <v>ea</v>
          </cell>
          <cell r="D399" t="str">
            <v>8-pin</v>
          </cell>
          <cell r="E399" t="str">
            <v>P=2.50mm</v>
          </cell>
          <cell r="F399" t="str">
            <v>3A</v>
          </cell>
          <cell r="G399" t="str">
            <v>H=6.0mm</v>
          </cell>
          <cell r="H399" t="str">
            <v>Production</v>
          </cell>
          <cell r="I399" t="str">
            <v>Buy</v>
          </cell>
          <cell r="J399" t="str">
            <v>Zhejiang Lianhe Electronics Co Ltd</v>
          </cell>
          <cell r="K399" t="str">
            <v>A2501-SR08-XH8AWB</v>
          </cell>
          <cell r="M399" t="str">
            <v>[12/09/2023] Zhejiang Lianhe offer 1k @ $0.0389, 10k @ €0.0354
[12/12/2023] Supplied with M12 Pre-Wired Assembly by Eco Cables China</v>
          </cell>
          <cell r="N399" t="str">
            <v>ECO Cables</v>
          </cell>
          <cell r="O399" t="str">
            <v>Cornel</v>
          </cell>
          <cell r="P399">
            <v>1000</v>
          </cell>
          <cell r="Q399">
            <v>1000</v>
          </cell>
          <cell r="R399">
            <v>0</v>
          </cell>
          <cell r="S399" t="str">
            <v>USD</v>
          </cell>
          <cell r="T399">
            <v>0</v>
          </cell>
          <cell r="U399" t="str">
            <v>EXW</v>
          </cell>
          <cell r="V399">
            <v>3</v>
          </cell>
        </row>
        <row r="400">
          <cell r="A400" t="str">
            <v>4408-00020-00</v>
          </cell>
          <cell r="B400" t="str">
            <v>CON, 1x5-Pin, M, R/A, SMD, W2B, 4-Shroud, 2.50mm, 3A 250V</v>
          </cell>
          <cell r="C400" t="str">
            <v>ea</v>
          </cell>
          <cell r="D400" t="str">
            <v>5-pin</v>
          </cell>
          <cell r="E400" t="str">
            <v>P=2.50mm</v>
          </cell>
          <cell r="F400" t="str">
            <v>3A</v>
          </cell>
          <cell r="G400" t="str">
            <v>H=6.0mm</v>
          </cell>
          <cell r="H400" t="str">
            <v>Production</v>
          </cell>
          <cell r="I400" t="str">
            <v>Buy</v>
          </cell>
          <cell r="J400" t="str">
            <v>Zhejiang Lianhe Electronics Co Ltd</v>
          </cell>
          <cell r="K400" t="str">
            <v>A2501-SR05-XH5AWB</v>
          </cell>
          <cell r="N400" t="str">
            <v>Zhejiang Lianhe Electronics Co Ltd</v>
          </cell>
          <cell r="P400">
            <v>700</v>
          </cell>
          <cell r="Q400">
            <v>700</v>
          </cell>
          <cell r="R400">
            <v>2.8199999999999999E-2</v>
          </cell>
          <cell r="S400" t="str">
            <v>USD</v>
          </cell>
          <cell r="T400">
            <v>2.6091783863804591E-2</v>
          </cell>
          <cell r="U400" t="str">
            <v>EXW</v>
          </cell>
          <cell r="V400">
            <v>3</v>
          </cell>
        </row>
        <row r="401">
          <cell r="A401" t="str">
            <v>4408-00030-00</v>
          </cell>
          <cell r="B401" t="str">
            <v>CON, 1x4-Pin, M, R/A, SMD, W2B, 4-Shroud, 2.50mm, 3A 250V</v>
          </cell>
          <cell r="C401" t="str">
            <v>ea</v>
          </cell>
          <cell r="D401" t="str">
            <v>4-pin</v>
          </cell>
          <cell r="E401" t="str">
            <v>P=2.50mm</v>
          </cell>
          <cell r="F401" t="str">
            <v>3A</v>
          </cell>
          <cell r="G401" t="str">
            <v>H=6.0mm</v>
          </cell>
          <cell r="H401" t="str">
            <v>Production</v>
          </cell>
          <cell r="I401" t="str">
            <v>Buy</v>
          </cell>
          <cell r="J401" t="str">
            <v>Zhejiang Lianhe Electronics Co Ltd</v>
          </cell>
          <cell r="K401" t="str">
            <v>A2501-SR04-XH4AWB</v>
          </cell>
          <cell r="N401" t="str">
            <v>Zhejiang Lianhe Electronics Co Ltd</v>
          </cell>
          <cell r="P401">
            <v>700</v>
          </cell>
          <cell r="Q401">
            <v>700</v>
          </cell>
          <cell r="R401">
            <v>2.8199999999999999E-2</v>
          </cell>
          <cell r="S401" t="str">
            <v>USD</v>
          </cell>
          <cell r="T401">
            <v>2.6091783863804591E-2</v>
          </cell>
          <cell r="U401" t="str">
            <v>EXW</v>
          </cell>
          <cell r="V401">
            <v>3</v>
          </cell>
        </row>
        <row r="402">
          <cell r="A402" t="str">
            <v>4408-10010-00</v>
          </cell>
          <cell r="B402" t="str">
            <v>CON, 1x4-Pin, R/A, THP, W2B, 4-Shroud, 2.50mm, 3A 250V</v>
          </cell>
          <cell r="C402" t="str">
            <v>ea</v>
          </cell>
          <cell r="D402" t="str">
            <v>4-pin</v>
          </cell>
          <cell r="E402" t="str">
            <v>P=2.50mm</v>
          </cell>
          <cell r="F402" t="str">
            <v>3A</v>
          </cell>
          <cell r="G402" t="str">
            <v>H=5.7mm</v>
          </cell>
          <cell r="H402" t="str">
            <v>Production</v>
          </cell>
          <cell r="I402" t="str">
            <v>Buy</v>
          </cell>
          <cell r="J402" t="str">
            <v>Joint Tech Electronic Ind. Co., Ltd.</v>
          </cell>
          <cell r="K402" t="str">
            <v>A2501WR-04P1</v>
          </cell>
          <cell r="N402" t="str">
            <v>TME</v>
          </cell>
          <cell r="P402">
            <v>2000</v>
          </cell>
          <cell r="Q402">
            <v>2000</v>
          </cell>
          <cell r="R402">
            <v>2.0820000000000002E-2</v>
          </cell>
          <cell r="S402" t="str">
            <v>EUR</v>
          </cell>
          <cell r="T402">
            <v>2.0820000000000002E-2</v>
          </cell>
          <cell r="U402" t="str">
            <v>EXW</v>
          </cell>
          <cell r="V402">
            <v>31</v>
          </cell>
        </row>
        <row r="403">
          <cell r="A403" t="str">
            <v>4408-10020-00</v>
          </cell>
          <cell r="B403" t="str">
            <v>CON, 1x8-Pin, R/A, THP, W2B, 4-Shroud, 2.50mm, 3A 250V</v>
          </cell>
          <cell r="C403" t="str">
            <v>ea</v>
          </cell>
          <cell r="D403" t="str">
            <v>8-pin</v>
          </cell>
          <cell r="E403" t="str">
            <v>P=2.50mm</v>
          </cell>
          <cell r="F403" t="str">
            <v>3A</v>
          </cell>
          <cell r="G403" t="str">
            <v>H=5.7mm</v>
          </cell>
          <cell r="H403" t="str">
            <v>Production</v>
          </cell>
          <cell r="I403" t="str">
            <v>Buy</v>
          </cell>
          <cell r="J403" t="str">
            <v>Joint Tech Electronic Ind. Co., Ltd.</v>
          </cell>
          <cell r="K403" t="str">
            <v>A2501WR-08P1</v>
          </cell>
          <cell r="N403" t="str">
            <v>TME</v>
          </cell>
          <cell r="P403">
            <v>2000</v>
          </cell>
          <cell r="Q403">
            <v>2000</v>
          </cell>
          <cell r="R403">
            <v>3.4860000000000002E-2</v>
          </cell>
          <cell r="S403" t="str">
            <v>EUR</v>
          </cell>
          <cell r="T403">
            <v>3.4860000000000002E-2</v>
          </cell>
          <cell r="U403" t="str">
            <v>EXW</v>
          </cell>
          <cell r="V403">
            <v>31</v>
          </cell>
        </row>
        <row r="404">
          <cell r="A404" t="str">
            <v>4409-00010-00</v>
          </cell>
          <cell r="B404" t="str">
            <v>CON, 1x8-Pin, Straight, Plug, W2B, Female, 2.50mm, 3A 250V</v>
          </cell>
          <cell r="C404" t="str">
            <v>ea</v>
          </cell>
          <cell r="D404" t="str">
            <v>8-pin</v>
          </cell>
          <cell r="E404" t="str">
            <v>P=2.50mm</v>
          </cell>
          <cell r="F404" t="str">
            <v>3A</v>
          </cell>
          <cell r="G404" t="str">
            <v>H=7.95mm</v>
          </cell>
          <cell r="H404" t="str">
            <v>Production</v>
          </cell>
          <cell r="I404" t="str">
            <v>Buy</v>
          </cell>
          <cell r="J404" t="str">
            <v>Zhejiang Lianhe Electronics Co Ltd</v>
          </cell>
          <cell r="K404" t="str">
            <v>A2501-H08-XH-8Y</v>
          </cell>
          <cell r="N404" t="str">
            <v>Zhejiang Lianhe Electronics Co Ltd</v>
          </cell>
          <cell r="P404">
            <v>2000</v>
          </cell>
          <cell r="Q404">
            <v>2000</v>
          </cell>
          <cell r="R404">
            <v>3.5200000000000001E-3</v>
          </cell>
          <cell r="S404" t="str">
            <v>USD</v>
          </cell>
          <cell r="T404">
            <v>3.2568467801628426E-3</v>
          </cell>
          <cell r="U404" t="str">
            <v>EXW</v>
          </cell>
          <cell r="V404">
            <v>3</v>
          </cell>
        </row>
        <row r="405">
          <cell r="A405" t="str">
            <v>4409-00020-00</v>
          </cell>
          <cell r="B405" t="str">
            <v>CON, 1x5-Pin, Straight, Plug, W2B, Female, 2.50mm, 3A 250V</v>
          </cell>
          <cell r="C405" t="str">
            <v>ea</v>
          </cell>
          <cell r="D405" t="str">
            <v>5-pin</v>
          </cell>
          <cell r="E405" t="str">
            <v>P=2.50mm</v>
          </cell>
          <cell r="F405" t="str">
            <v>3A</v>
          </cell>
          <cell r="G405" t="str">
            <v>H=7.95mm</v>
          </cell>
          <cell r="H405" t="str">
            <v>Production</v>
          </cell>
          <cell r="I405" t="str">
            <v>Buy</v>
          </cell>
          <cell r="J405" t="str">
            <v>Zhejiang Lianhe Electronics Co Ltd</v>
          </cell>
          <cell r="K405" t="str">
            <v>A2501-H05-XH-5Y</v>
          </cell>
          <cell r="N405" t="str">
            <v>Zhejiang Lianhe Electronics Co Ltd</v>
          </cell>
          <cell r="P405">
            <v>2000</v>
          </cell>
          <cell r="Q405">
            <v>2000</v>
          </cell>
          <cell r="R405">
            <v>2.2000000000000001E-3</v>
          </cell>
          <cell r="S405" t="str">
            <v>USD</v>
          </cell>
          <cell r="T405">
            <v>2.0355292376017767E-3</v>
          </cell>
          <cell r="U405" t="str">
            <v>EXW</v>
          </cell>
          <cell r="V405">
            <v>3</v>
          </cell>
        </row>
        <row r="406">
          <cell r="A406" t="str">
            <v>4409-00030-00</v>
          </cell>
          <cell r="B406" t="str">
            <v>CON, 1x4-Pin, Straight, Plug, W2B, Female, 2.50mm, 3A 250V</v>
          </cell>
          <cell r="C406" t="str">
            <v>ea</v>
          </cell>
          <cell r="D406" t="str">
            <v>4-pin</v>
          </cell>
          <cell r="E406" t="str">
            <v>P=2.50mm</v>
          </cell>
          <cell r="F406" t="str">
            <v>3A</v>
          </cell>
          <cell r="G406" t="str">
            <v>H=7.70mm</v>
          </cell>
          <cell r="H406" t="str">
            <v>Production</v>
          </cell>
          <cell r="I406" t="str">
            <v>Buy</v>
          </cell>
          <cell r="J406" t="str">
            <v>Joint Tech Electronic Ind. Co., Ltd.</v>
          </cell>
          <cell r="K406" t="str">
            <v>A2501H-04P</v>
          </cell>
          <cell r="N406" t="str">
            <v>TME</v>
          </cell>
          <cell r="P406">
            <v>2000</v>
          </cell>
          <cell r="Q406">
            <v>2000</v>
          </cell>
          <cell r="R406">
            <v>1.055E-2</v>
          </cell>
          <cell r="S406" t="str">
            <v>EUR</v>
          </cell>
          <cell r="T406">
            <v>1.055E-2</v>
          </cell>
          <cell r="U406" t="str">
            <v>EXW</v>
          </cell>
          <cell r="V406">
            <v>31</v>
          </cell>
        </row>
        <row r="407">
          <cell r="A407" t="str">
            <v>4409-00040-00</v>
          </cell>
          <cell r="B407" t="str">
            <v>CON, 1x8-Pin, Straight, Plug, W2B, Female, 2.50mm, 3A 250V</v>
          </cell>
          <cell r="C407" t="str">
            <v>ea</v>
          </cell>
          <cell r="D407" t="str">
            <v>8-pin</v>
          </cell>
          <cell r="E407" t="str">
            <v>P=2.50mm</v>
          </cell>
          <cell r="F407" t="str">
            <v>3A</v>
          </cell>
          <cell r="G407" t="str">
            <v>H=7.70mm</v>
          </cell>
          <cell r="H407" t="str">
            <v>Production</v>
          </cell>
          <cell r="I407" t="str">
            <v>Reference Item</v>
          </cell>
          <cell r="J407" t="str">
            <v>Joint Tech Electronic Ind. Co., Ltd.</v>
          </cell>
          <cell r="K407" t="str">
            <v>A2501H-08P</v>
          </cell>
          <cell r="N407" t="str">
            <v>TME</v>
          </cell>
          <cell r="P407">
            <v>2000</v>
          </cell>
          <cell r="Q407">
            <v>2000</v>
          </cell>
          <cell r="R407">
            <v>1.6619999999999999E-2</v>
          </cell>
          <cell r="S407" t="str">
            <v>EUR</v>
          </cell>
          <cell r="T407">
            <v>1.6619999999999999E-2</v>
          </cell>
          <cell r="U407" t="str">
            <v>EXW</v>
          </cell>
          <cell r="V407">
            <v>31</v>
          </cell>
        </row>
        <row r="408">
          <cell r="A408" t="str">
            <v>4410-00010-00</v>
          </cell>
          <cell r="B408" t="str">
            <v>CON, 2x18-Pos, F, PCI, SMD, P=1.00mm, Black</v>
          </cell>
          <cell r="C408" t="str">
            <v>ea</v>
          </cell>
          <cell r="D408" t="str">
            <v>36-pin</v>
          </cell>
          <cell r="E408" t="str">
            <v>P=1.00mm</v>
          </cell>
          <cell r="H408" t="str">
            <v>Production</v>
          </cell>
          <cell r="I408" t="str">
            <v>Buy</v>
          </cell>
          <cell r="J408" t="str">
            <v>Amphenol</v>
          </cell>
          <cell r="K408" t="str">
            <v>10061913-100CLF</v>
          </cell>
          <cell r="M408" t="str">
            <v>[13/09/23] RFQ to Avnet</v>
          </cell>
          <cell r="N408" t="str">
            <v>ECAS</v>
          </cell>
          <cell r="P408">
            <v>2450</v>
          </cell>
          <cell r="Q408">
            <v>1</v>
          </cell>
          <cell r="R408">
            <v>2.2400000000000002</v>
          </cell>
          <cell r="S408" t="str">
            <v>EUR</v>
          </cell>
          <cell r="T408">
            <v>2.2400000000000002</v>
          </cell>
          <cell r="U408" t="str">
            <v>DDP</v>
          </cell>
          <cell r="V408">
            <v>10</v>
          </cell>
        </row>
        <row r="409">
          <cell r="A409" t="str">
            <v>4412-00010-00</v>
          </cell>
          <cell r="B409" t="str">
            <v>CON, 1x4-pin, THP, Vertical Latching, P=2.54mm</v>
          </cell>
          <cell r="C409" t="str">
            <v>ea</v>
          </cell>
          <cell r="D409" t="str">
            <v>4-pin</v>
          </cell>
          <cell r="E409" t="str">
            <v>P=2.54mm</v>
          </cell>
          <cell r="F409" t="str">
            <v>3A</v>
          </cell>
          <cell r="G409" t="str">
            <v>H=9.40mm</v>
          </cell>
          <cell r="H409" t="str">
            <v>Production</v>
          </cell>
          <cell r="I409" t="str">
            <v>Buy</v>
          </cell>
          <cell r="J409" t="str">
            <v>Pancon</v>
          </cell>
          <cell r="K409" t="str">
            <v>MUSS100-04-D_E</v>
          </cell>
          <cell r="M409" t="str">
            <v>[24/11/23] verify part is changed to R/A SMT on Main</v>
          </cell>
          <cell r="N409" t="str">
            <v>TME</v>
          </cell>
          <cell r="P409">
            <v>1000</v>
          </cell>
          <cell r="R409">
            <v>0.19400000000000001</v>
          </cell>
          <cell r="S409" t="str">
            <v>EUR</v>
          </cell>
          <cell r="T409">
            <v>0.19400000000000001</v>
          </cell>
          <cell r="U409" t="str">
            <v>EXW Poland</v>
          </cell>
          <cell r="V409">
            <v>30</v>
          </cell>
        </row>
        <row r="410">
          <cell r="A410" t="str">
            <v>4412-00015-00</v>
          </cell>
          <cell r="B410" t="str">
            <v>CON, 1x8-pin, THP, R/A Latching, P=2.54mm</v>
          </cell>
          <cell r="C410" t="str">
            <v>ea</v>
          </cell>
          <cell r="D410" t="str">
            <v>8-pin</v>
          </cell>
          <cell r="E410" t="str">
            <v>P=2.54mm</v>
          </cell>
          <cell r="H410" t="str">
            <v>UnReleased</v>
          </cell>
          <cell r="I410" t="str">
            <v>Buy</v>
          </cell>
          <cell r="J410" t="str">
            <v>Panacon</v>
          </cell>
          <cell r="K410" t="str">
            <v>MUAS100-08-C_E</v>
          </cell>
          <cell r="N410" t="str">
            <v>TME</v>
          </cell>
          <cell r="P410">
            <v>500</v>
          </cell>
          <cell r="Q410">
            <v>1</v>
          </cell>
          <cell r="R410">
            <v>0.42399999999999999</v>
          </cell>
          <cell r="S410" t="str">
            <v>EUR</v>
          </cell>
          <cell r="T410">
            <v>0.42399999999999999</v>
          </cell>
          <cell r="U410" t="str">
            <v>EXW Poland</v>
          </cell>
          <cell r="V410">
            <v>30</v>
          </cell>
        </row>
        <row r="411">
          <cell r="A411" t="str">
            <v>4412-00020-00</v>
          </cell>
          <cell r="B411" t="str">
            <v>CON, 2x3-pin Turned Contacts, F, THP W2B, P=2.54mm, 3A</v>
          </cell>
          <cell r="C411" t="str">
            <v>ea</v>
          </cell>
          <cell r="D411" t="str">
            <v>6-pin</v>
          </cell>
          <cell r="E411" t="str">
            <v>P=2.54mm</v>
          </cell>
          <cell r="F411" t="str">
            <v>3A</v>
          </cell>
          <cell r="G411" t="str">
            <v>H=7.00mm</v>
          </cell>
          <cell r="H411" t="str">
            <v>Production</v>
          </cell>
          <cell r="I411" t="str">
            <v>Buy</v>
          </cell>
          <cell r="J411" t="str">
            <v>Connfly</v>
          </cell>
          <cell r="K411" t="str">
            <v>DS1002-03-2*3131</v>
          </cell>
          <cell r="N411" t="str">
            <v>ECAS</v>
          </cell>
          <cell r="P411">
            <v>800</v>
          </cell>
          <cell r="R411">
            <v>0.21</v>
          </cell>
          <cell r="S411" t="str">
            <v>EUR</v>
          </cell>
          <cell r="T411">
            <v>0.21</v>
          </cell>
          <cell r="U411" t="str">
            <v>EXW Poland</v>
          </cell>
          <cell r="V411">
            <v>30</v>
          </cell>
        </row>
        <row r="412">
          <cell r="A412" t="str">
            <v>4412-00030-00</v>
          </cell>
          <cell r="B412" t="str">
            <v>CON, 1x6-pin Turned Contacts, F, THP W2B, P=2.54mm, 3A</v>
          </cell>
          <cell r="C412" t="str">
            <v>ea</v>
          </cell>
          <cell r="D412" t="str">
            <v>6-pin</v>
          </cell>
          <cell r="E412" t="str">
            <v>P=2.54mm</v>
          </cell>
          <cell r="F412" t="str">
            <v>3A</v>
          </cell>
          <cell r="G412" t="str">
            <v>H=7.00mm</v>
          </cell>
          <cell r="H412" t="str">
            <v>Production</v>
          </cell>
          <cell r="I412" t="str">
            <v>Buy</v>
          </cell>
          <cell r="J412" t="str">
            <v>Connfly</v>
          </cell>
          <cell r="K412" t="str">
            <v>DS1002-03-1*6131</v>
          </cell>
          <cell r="N412" t="str">
            <v>ECAS</v>
          </cell>
          <cell r="P412">
            <v>1400</v>
          </cell>
          <cell r="R412">
            <v>0.21</v>
          </cell>
          <cell r="S412" t="str">
            <v>EUR</v>
          </cell>
          <cell r="T412">
            <v>0.21</v>
          </cell>
          <cell r="U412" t="str">
            <v>EXW Poland</v>
          </cell>
          <cell r="V412">
            <v>30</v>
          </cell>
        </row>
        <row r="413">
          <cell r="A413" t="str">
            <v>4412-00040-00</v>
          </cell>
          <cell r="B413" t="str">
            <v>CON, 1x8-pin Turned Contacts, F, THP W2B, P=2.54mm, 3A</v>
          </cell>
          <cell r="C413" t="str">
            <v>ea</v>
          </cell>
          <cell r="D413" t="str">
            <v>8-pin</v>
          </cell>
          <cell r="E413" t="str">
            <v>P=2.54mm</v>
          </cell>
          <cell r="F413" t="str">
            <v>3A</v>
          </cell>
          <cell r="G413" t="str">
            <v>H=7.00mm</v>
          </cell>
          <cell r="H413" t="str">
            <v>Production</v>
          </cell>
          <cell r="I413" t="str">
            <v>Buy</v>
          </cell>
          <cell r="J413" t="str">
            <v>Connfly</v>
          </cell>
          <cell r="K413" t="str">
            <v>DS1002-03-1*8131</v>
          </cell>
          <cell r="N413" t="str">
            <v>TME</v>
          </cell>
          <cell r="P413">
            <v>500</v>
          </cell>
          <cell r="Q413">
            <v>1</v>
          </cell>
          <cell r="R413">
            <v>0.32400000000000001</v>
          </cell>
          <cell r="S413" t="str">
            <v>EUR</v>
          </cell>
          <cell r="T413">
            <v>0.32400000000000001</v>
          </cell>
          <cell r="U413" t="str">
            <v>EXW Poland</v>
          </cell>
          <cell r="V413">
            <v>30</v>
          </cell>
        </row>
        <row r="414">
          <cell r="A414" t="str">
            <v>4412-00050-00</v>
          </cell>
          <cell r="B414" t="str">
            <v>CON, 1x9-pin Turned Contacts, F, THP W2B, P=2.54mm, 3A</v>
          </cell>
          <cell r="C414" t="str">
            <v>ea</v>
          </cell>
          <cell r="D414" t="str">
            <v>9-pin</v>
          </cell>
          <cell r="E414" t="str">
            <v>P=2.54mm</v>
          </cell>
          <cell r="F414" t="str">
            <v>3A</v>
          </cell>
          <cell r="G414" t="str">
            <v>H=7.50mm</v>
          </cell>
          <cell r="H414" t="str">
            <v>Production</v>
          </cell>
          <cell r="I414" t="str">
            <v>Buy</v>
          </cell>
          <cell r="J414" t="str">
            <v>Connfly</v>
          </cell>
          <cell r="K414" t="str">
            <v>DS1002-03-1*9131</v>
          </cell>
          <cell r="N414" t="str">
            <v>TME</v>
          </cell>
          <cell r="P414">
            <v>1000</v>
          </cell>
          <cell r="Q414">
            <v>10</v>
          </cell>
          <cell r="R414">
            <v>4.7800000000000002E-2</v>
          </cell>
          <cell r="S414" t="str">
            <v>EUR</v>
          </cell>
          <cell r="T414">
            <v>4.7800000000000002E-2</v>
          </cell>
          <cell r="U414" t="str">
            <v>EXW Poland</v>
          </cell>
          <cell r="V414">
            <v>31</v>
          </cell>
        </row>
        <row r="415">
          <cell r="A415" t="str">
            <v>4414-00010-00</v>
          </cell>
          <cell r="B415" t="str">
            <v>CON, 8-Pos microSD Cage, Hinged, SMD</v>
          </cell>
          <cell r="C415" t="str">
            <v>ea</v>
          </cell>
          <cell r="D415" t="str">
            <v>uSD</v>
          </cell>
          <cell r="E415" t="str">
            <v>Hinged</v>
          </cell>
          <cell r="F415" t="str">
            <v>H=1.75mm</v>
          </cell>
          <cell r="G415" t="str">
            <v>13.50 x 14.50 x 1.75mm</v>
          </cell>
          <cell r="H415" t="str">
            <v>Production</v>
          </cell>
          <cell r="I415" t="str">
            <v>Buy</v>
          </cell>
          <cell r="J415" t="str">
            <v>Wurth</v>
          </cell>
          <cell r="K415" t="str">
            <v>693072010801</v>
          </cell>
          <cell r="N415" t="str">
            <v>Wurth</v>
          </cell>
          <cell r="O415" t="str">
            <v>A23UK018090</v>
          </cell>
          <cell r="P415">
            <v>1000</v>
          </cell>
          <cell r="Q415">
            <v>1</v>
          </cell>
          <cell r="R415">
            <v>0.95</v>
          </cell>
          <cell r="S415" t="str">
            <v>EUR</v>
          </cell>
          <cell r="T415">
            <v>0.95</v>
          </cell>
          <cell r="U415" t="str">
            <v>FCA Waldenberg</v>
          </cell>
          <cell r="V415">
            <v>15</v>
          </cell>
        </row>
        <row r="416">
          <cell r="A416" t="str">
            <v>4414-00010-00</v>
          </cell>
          <cell r="B416" t="str">
            <v>CON, 8-Pos microSD Cage, Hinged, SMD</v>
          </cell>
          <cell r="C416" t="str">
            <v>ea</v>
          </cell>
          <cell r="D416" t="str">
            <v>uSD</v>
          </cell>
          <cell r="E416" t="str">
            <v>Hinged</v>
          </cell>
          <cell r="F416" t="str">
            <v>H=1.75mm</v>
          </cell>
          <cell r="G416" t="str">
            <v>13.50 x 14.50 x 1.75mm</v>
          </cell>
          <cell r="H416" t="str">
            <v>Production</v>
          </cell>
          <cell r="I416" t="str">
            <v>Buy</v>
          </cell>
          <cell r="J416" t="str">
            <v>Wurth</v>
          </cell>
          <cell r="K416" t="str">
            <v>693072010801</v>
          </cell>
          <cell r="N416" t="str">
            <v>Wurth</v>
          </cell>
          <cell r="O416" t="str">
            <v>A23UK018090</v>
          </cell>
          <cell r="P416">
            <v>9600</v>
          </cell>
          <cell r="Q416">
            <v>1200</v>
          </cell>
          <cell r="R416">
            <v>0.86499999999999999</v>
          </cell>
          <cell r="S416" t="str">
            <v>EUR</v>
          </cell>
          <cell r="T416">
            <v>0.86499999999999999</v>
          </cell>
          <cell r="U416" t="str">
            <v>FCA Waldenberg</v>
          </cell>
          <cell r="V416">
            <v>15</v>
          </cell>
        </row>
        <row r="417">
          <cell r="A417" t="str">
            <v>4414-00020-00</v>
          </cell>
          <cell r="B417" t="str">
            <v>CON, 6-Pos MicroSIM Cage, Push-Pull, No Detect, SMD</v>
          </cell>
          <cell r="C417" t="str">
            <v>ea</v>
          </cell>
          <cell r="D417" t="str">
            <v>uSIM</v>
          </cell>
          <cell r="E417" t="str">
            <v>No Detect</v>
          </cell>
          <cell r="F417" t="str">
            <v>H=1.45mm</v>
          </cell>
          <cell r="G417" t="str">
            <v>15.45 x 13.05 x 1.45mm</v>
          </cell>
          <cell r="H417" t="str">
            <v>Production</v>
          </cell>
          <cell r="I417" t="str">
            <v>Buy</v>
          </cell>
          <cell r="J417" t="str">
            <v>Molex</v>
          </cell>
          <cell r="K417" t="str">
            <v>78646-3001</v>
          </cell>
          <cell r="M417" t="str">
            <v>[04/12/23] Wurth offer 8-pin; 1k @ €0.75
[05/12/23] RFQ to Avnet</v>
          </cell>
          <cell r="N417" t="str">
            <v>Digikey</v>
          </cell>
          <cell r="P417">
            <v>1500</v>
          </cell>
          <cell r="Q417">
            <v>1500</v>
          </cell>
          <cell r="R417">
            <v>0.38186999999999999</v>
          </cell>
          <cell r="S417" t="str">
            <v>EUR</v>
          </cell>
          <cell r="T417">
            <v>0.38186999999999999</v>
          </cell>
          <cell r="U417" t="str">
            <v>DDP</v>
          </cell>
          <cell r="V417">
            <v>42</v>
          </cell>
        </row>
        <row r="418">
          <cell r="A418" t="str">
            <v>4416-00010-00</v>
          </cell>
          <cell r="B418" t="str">
            <v>CON, U.FL (UMCC) Jack, Male Pin 50Ohm SMD</v>
          </cell>
          <cell r="C418" t="str">
            <v>ea</v>
          </cell>
          <cell r="D418" t="str">
            <v>U.FL</v>
          </cell>
          <cell r="G418" t="str">
            <v>SMD</v>
          </cell>
          <cell r="H418" t="str">
            <v>Production</v>
          </cell>
          <cell r="I418" t="str">
            <v>Buy</v>
          </cell>
          <cell r="J418" t="str">
            <v>TE Connectivity</v>
          </cell>
          <cell r="K418" t="str">
            <v>CONUFL001-SMD-T</v>
          </cell>
          <cell r="M418" t="str">
            <v>[04/12/23] ECAS @ €0.50
[12/12/23] Taoglas to quote their RECE.20279.001E.01
[13/12/23] Wurth 636101111001; 1 @ €0.140; 1,300 @ €0.100; 11-weeks
[16/02/2024] Taoglas quote 1k @ $0.30 12-weeks</v>
          </cell>
          <cell r="N418" t="str">
            <v>Wurth</v>
          </cell>
          <cell r="O418" t="str">
            <v>A23UK018651</v>
          </cell>
          <cell r="P418">
            <v>1</v>
          </cell>
          <cell r="Q418">
            <v>1</v>
          </cell>
          <cell r="R418">
            <v>0.46050000000000002</v>
          </cell>
          <cell r="S418" t="str">
            <v>EUR</v>
          </cell>
          <cell r="T418">
            <v>0.46050000000000002</v>
          </cell>
          <cell r="U418" t="str">
            <v>DDP</v>
          </cell>
          <cell r="V418">
            <v>17</v>
          </cell>
        </row>
        <row r="419">
          <cell r="A419" t="str">
            <v>4418-00010-00</v>
          </cell>
          <cell r="B419" t="str">
            <v>CON, M12 (M) Panel Mount, 4-Pos, Solder Cup, IP67 (No Cable)</v>
          </cell>
          <cell r="C419" t="str">
            <v>ea</v>
          </cell>
          <cell r="D419" t="str">
            <v>4-Pos</v>
          </cell>
          <cell r="G419" t="str">
            <v>M12</v>
          </cell>
          <cell r="H419" t="str">
            <v>Production</v>
          </cell>
          <cell r="I419" t="str">
            <v>Buy</v>
          </cell>
          <cell r="J419" t="str">
            <v>TE Connectivity</v>
          </cell>
          <cell r="K419" t="str">
            <v>T4130012041-000</v>
          </cell>
          <cell r="M419" t="str">
            <v>[14/09/23] RFQ to Avnet</v>
          </cell>
          <cell r="N419" t="str">
            <v>Distrelec</v>
          </cell>
          <cell r="P419">
            <v>250</v>
          </cell>
          <cell r="Q419">
            <v>250</v>
          </cell>
          <cell r="R419">
            <v>4.3</v>
          </cell>
          <cell r="S419" t="str">
            <v>EUR</v>
          </cell>
          <cell r="T419">
            <v>4.3</v>
          </cell>
          <cell r="U419" t="str">
            <v>EXW</v>
          </cell>
          <cell r="V419">
            <v>23</v>
          </cell>
        </row>
        <row r="420">
          <cell r="A420" t="str">
            <v>4418-00011-00</v>
          </cell>
          <cell r="B420" t="str">
            <v>CON, M12 (M) Panel Mount, 4-Pos, Pre-wired 200mm, IP67</v>
          </cell>
          <cell r="C420" t="str">
            <v>ea</v>
          </cell>
          <cell r="D420" t="str">
            <v>4-Pos</v>
          </cell>
          <cell r="E420" t="str">
            <v>200mm Cables</v>
          </cell>
          <cell r="G420" t="str">
            <v>M12</v>
          </cell>
          <cell r="H420" t="str">
            <v>UnReleased</v>
          </cell>
          <cell r="I420" t="str">
            <v>Buy</v>
          </cell>
          <cell r="J420" t="str">
            <v>TE Connectivity</v>
          </cell>
          <cell r="K420" t="str">
            <v>T4171010004-001</v>
          </cell>
          <cell r="M420" t="str">
            <v>[14/09/23] RFQ to Avnet</v>
          </cell>
          <cell r="N420" t="str">
            <v>Digikey</v>
          </cell>
          <cell r="P420">
            <v>250</v>
          </cell>
          <cell r="Q420">
            <v>250</v>
          </cell>
          <cell r="R420">
            <v>6.8604799999999999</v>
          </cell>
          <cell r="S420" t="str">
            <v>EUR</v>
          </cell>
          <cell r="T420">
            <v>6.8604799999999999</v>
          </cell>
          <cell r="U420" t="str">
            <v>DDP</v>
          </cell>
          <cell r="V420">
            <v>23</v>
          </cell>
        </row>
        <row r="421">
          <cell r="A421" t="str">
            <v>4418-00020-00</v>
          </cell>
          <cell r="B421" t="str">
            <v>CON, M12 (M) Panel Mount, 8-Pos, Solder Cup, IP67 (No Cable)</v>
          </cell>
          <cell r="C421" t="str">
            <v>ea</v>
          </cell>
          <cell r="D421" t="str">
            <v>8-Pos</v>
          </cell>
          <cell r="G421" t="str">
            <v>M12</v>
          </cell>
          <cell r="H421" t="str">
            <v>Production</v>
          </cell>
          <cell r="I421" t="str">
            <v>Reference Item</v>
          </cell>
          <cell r="J421" t="str">
            <v>TE Connectivity</v>
          </cell>
          <cell r="K421" t="str">
            <v>T4130012081-000</v>
          </cell>
          <cell r="M421" t="str">
            <v>[14/09/23] RFQ to Avnet</v>
          </cell>
          <cell r="N421" t="str">
            <v>Digikey</v>
          </cell>
          <cell r="P421">
            <v>1000</v>
          </cell>
          <cell r="Q421">
            <v>1</v>
          </cell>
          <cell r="R421">
            <v>8.2044499999999996</v>
          </cell>
          <cell r="S421" t="str">
            <v>EUR</v>
          </cell>
          <cell r="T421">
            <v>8.2044499999999996</v>
          </cell>
          <cell r="U421" t="str">
            <v>DDP</v>
          </cell>
          <cell r="V421">
            <v>18</v>
          </cell>
        </row>
        <row r="422">
          <cell r="A422" t="str">
            <v>4418-00021-00</v>
          </cell>
          <cell r="B422" t="str">
            <v>CON, M12 (M) Panel Mount, 8-Pos, Pre-wired 200mm, IP67</v>
          </cell>
          <cell r="C422" t="str">
            <v>ea</v>
          </cell>
          <cell r="D422" t="str">
            <v>8-Pos</v>
          </cell>
          <cell r="E422" t="str">
            <v>200mm Cables</v>
          </cell>
          <cell r="G422" t="str">
            <v>M12</v>
          </cell>
          <cell r="H422" t="str">
            <v>UnReleased</v>
          </cell>
          <cell r="I422" t="str">
            <v>Buy</v>
          </cell>
          <cell r="J422" t="str">
            <v>TE Connectivity</v>
          </cell>
          <cell r="K422" t="str">
            <v>T4171020008-001</v>
          </cell>
          <cell r="M422" t="str">
            <v>[14/09/23] RFQ to Avnet</v>
          </cell>
          <cell r="N422" t="str">
            <v>Digikey</v>
          </cell>
          <cell r="P422">
            <v>1000</v>
          </cell>
          <cell r="Q422">
            <v>1</v>
          </cell>
          <cell r="R422">
            <v>9.0249000000000006</v>
          </cell>
          <cell r="S422" t="str">
            <v>EUR</v>
          </cell>
          <cell r="T422">
            <v>9.0249000000000006</v>
          </cell>
          <cell r="U422" t="str">
            <v>DDP</v>
          </cell>
          <cell r="V422">
            <v>18</v>
          </cell>
        </row>
        <row r="423">
          <cell r="A423" t="str">
            <v>4418-40008-00</v>
          </cell>
          <cell r="B423" t="str">
            <v>CON, M12 (M) Dust Cap, Screw on, Plastic</v>
          </cell>
          <cell r="C423" t="str">
            <v>ea</v>
          </cell>
          <cell r="G423" t="str">
            <v>M12</v>
          </cell>
          <cell r="H423" t="str">
            <v>Production</v>
          </cell>
          <cell r="I423" t="str">
            <v>Buy</v>
          </cell>
          <cell r="J423" t="str">
            <v>Amphenol LTW</v>
          </cell>
          <cell r="K423" t="str">
            <v>CAP-WBDMSMA1</v>
          </cell>
          <cell r="M423" t="str">
            <v>[06/10/23] RFQ to Avnet
[06/10/23] Ask ECOCables to supply loose with M12 Harness</v>
          </cell>
          <cell r="N423" t="str">
            <v>Mouser</v>
          </cell>
          <cell r="P423">
            <v>500</v>
          </cell>
          <cell r="Q423">
            <v>1</v>
          </cell>
          <cell r="R423">
            <v>0.73599999999999999</v>
          </cell>
          <cell r="S423" t="str">
            <v>EUR</v>
          </cell>
          <cell r="T423">
            <v>0.73599999999999999</v>
          </cell>
          <cell r="U423" t="str">
            <v>DDP</v>
          </cell>
          <cell r="V423">
            <v>16</v>
          </cell>
        </row>
        <row r="424">
          <cell r="A424" t="str">
            <v>4419-40010-00</v>
          </cell>
          <cell r="B424" t="str">
            <v>COM, N-Type (F) Dust Cap, Push On, PVC</v>
          </cell>
          <cell r="C424" t="str">
            <v>ea</v>
          </cell>
          <cell r="H424" t="str">
            <v>UnReleased</v>
          </cell>
          <cell r="I424" t="str">
            <v>Buy</v>
          </cell>
          <cell r="J424" t="str">
            <v>Centric RF</v>
          </cell>
          <cell r="K424" t="str">
            <v>CNF2P</v>
          </cell>
          <cell r="N424" t="str">
            <v>Concentric RF</v>
          </cell>
          <cell r="O424" t="str">
            <v>WWW</v>
          </cell>
          <cell r="P424">
            <v>25</v>
          </cell>
          <cell r="Q424">
            <v>25</v>
          </cell>
          <cell r="R424">
            <v>0.97</v>
          </cell>
          <cell r="S424" t="str">
            <v>USD</v>
          </cell>
          <cell r="T424">
            <v>0.8974833456698742</v>
          </cell>
          <cell r="U424" t="str">
            <v>Exw Texas</v>
          </cell>
          <cell r="V424">
            <v>12</v>
          </cell>
        </row>
        <row r="425">
          <cell r="A425" t="str">
            <v>4419-40020-00</v>
          </cell>
          <cell r="B425" t="str">
            <v>COM, N-Type (F) Dust Cap, Screw On, Brass</v>
          </cell>
          <cell r="C425" t="str">
            <v>ea</v>
          </cell>
          <cell r="H425" t="str">
            <v>UnReleased</v>
          </cell>
          <cell r="I425" t="str">
            <v>Buy</v>
          </cell>
          <cell r="J425" t="str">
            <v>Amphenol RF</v>
          </cell>
          <cell r="K425" t="str">
            <v>202102-10</v>
          </cell>
          <cell r="N425" t="str">
            <v>Farnell</v>
          </cell>
          <cell r="O425" t="str">
            <v>WWW</v>
          </cell>
          <cell r="P425">
            <v>100</v>
          </cell>
          <cell r="Q425">
            <v>100</v>
          </cell>
          <cell r="R425">
            <v>2.57</v>
          </cell>
          <cell r="S425" t="str">
            <v>EUR</v>
          </cell>
          <cell r="T425">
            <v>2.57</v>
          </cell>
          <cell r="U425" t="str">
            <v>EXW</v>
          </cell>
          <cell r="V425">
            <v>12</v>
          </cell>
        </row>
        <row r="426">
          <cell r="A426" t="str">
            <v>4420-00010-00</v>
          </cell>
          <cell r="B426" t="str">
            <v>CON, Terminal Block, 4-Pos THP, CS=4mm2 22~12AWG, P=9.50mm, H=18.50mm</v>
          </cell>
          <cell r="C426" t="str">
            <v>ea</v>
          </cell>
          <cell r="D426" t="str">
            <v>4-Pos</v>
          </cell>
          <cell r="E426" t="str">
            <v>P=9.50mm</v>
          </cell>
          <cell r="H426" t="str">
            <v>UnReleased</v>
          </cell>
          <cell r="I426" t="str">
            <v>Buy</v>
          </cell>
          <cell r="J426" t="str">
            <v>Degson</v>
          </cell>
          <cell r="K426" t="str">
            <v>DG45C-A-04P-13-00A(H)</v>
          </cell>
          <cell r="M426" t="str">
            <v>Futura is Disti also</v>
          </cell>
          <cell r="N426" t="str">
            <v>TME</v>
          </cell>
          <cell r="P426">
            <v>600</v>
          </cell>
          <cell r="R426">
            <v>0.54</v>
          </cell>
          <cell r="S426" t="str">
            <v>EUR</v>
          </cell>
          <cell r="T426">
            <v>0.54</v>
          </cell>
          <cell r="U426" t="str">
            <v>EXW Poland</v>
          </cell>
          <cell r="V426">
            <v>32</v>
          </cell>
        </row>
        <row r="427">
          <cell r="A427" t="str">
            <v>4420-10010-00</v>
          </cell>
          <cell r="B427" t="str">
            <v>CON, Terminal Block - screwless, 4-Pos THP, Top Entry, 16~26AWG, P=5.0mm, H=15.50mm</v>
          </cell>
          <cell r="C427" t="str">
            <v>ea</v>
          </cell>
          <cell r="D427" t="str">
            <v>4-Pos</v>
          </cell>
          <cell r="H427" t="str">
            <v>UnReleased</v>
          </cell>
          <cell r="I427" t="str">
            <v>Buy</v>
          </cell>
          <cell r="J427" t="str">
            <v>CUI</v>
          </cell>
          <cell r="K427" t="str">
            <v>TBL009V-500-04GY-2GY</v>
          </cell>
          <cell r="M427" t="str">
            <v>[18/12/23] IMO 20.5300M/04-E possible alternative; diff footprint.
[20/12/23] Wurth 691401700004B; 1 @ €0.785, 2k1 @ €0.715, 5k04 @ €0.650, 13-wks
[03/01/24] Futura offer Tianli TLM-207-04P-M19; 0.5k @ €0.48, 1k @ €0.40, 5k @ €0.30, 8-wks.
[03/01/24] CUI RFQ sent for TBL009V-500-04GY-2GY</v>
          </cell>
          <cell r="N427" t="str">
            <v>Digikey</v>
          </cell>
          <cell r="P427">
            <v>1000</v>
          </cell>
          <cell r="Q427">
            <v>1</v>
          </cell>
          <cell r="R427">
            <v>0.39390999999999998</v>
          </cell>
          <cell r="S427" t="str">
            <v>EUR</v>
          </cell>
          <cell r="T427">
            <v>0.39390999999999998</v>
          </cell>
          <cell r="U427" t="str">
            <v>DDP</v>
          </cell>
          <cell r="V427">
            <v>12</v>
          </cell>
        </row>
        <row r="428">
          <cell r="A428" t="str">
            <v>4420-20010-00</v>
          </cell>
          <cell r="B428" t="str">
            <v>CON, Terminal Block, 2-Pos THT, 30AWG, P=5.08mm, H=10.00mm</v>
          </cell>
          <cell r="C428" t="str">
            <v>ea</v>
          </cell>
          <cell r="D428" t="str">
            <v>2-pos</v>
          </cell>
          <cell r="H428" t="str">
            <v>Production</v>
          </cell>
          <cell r="I428" t="str">
            <v>Buy</v>
          </cell>
          <cell r="J428" t="str">
            <v>TE Connectivity</v>
          </cell>
          <cell r="K428" t="str">
            <v>282837-2</v>
          </cell>
          <cell r="P428">
            <v>1200</v>
          </cell>
          <cell r="Q428">
            <v>1200</v>
          </cell>
          <cell r="R428">
            <v>0.34300000000000003</v>
          </cell>
          <cell r="S428" t="str">
            <v>EUR</v>
          </cell>
          <cell r="T428">
            <v>0.34300000000000003</v>
          </cell>
          <cell r="U428" t="str">
            <v>DDP</v>
          </cell>
          <cell r="V428">
            <v>10</v>
          </cell>
        </row>
        <row r="429">
          <cell r="A429" t="str">
            <v>4424-00010-00</v>
          </cell>
          <cell r="B429" t="str">
            <v>CON, M19 (F) Cable Mount, 4-Pos, Solder Cup, Overmoulded, IP67 (No Cable)</v>
          </cell>
          <cell r="C429" t="str">
            <v>ea</v>
          </cell>
          <cell r="D429" t="str">
            <v>4-Pos</v>
          </cell>
          <cell r="G429" t="str">
            <v>M19</v>
          </cell>
          <cell r="H429" t="str">
            <v>Production</v>
          </cell>
          <cell r="I429" t="str">
            <v>Reference Item</v>
          </cell>
          <cell r="J429" t="str">
            <v>Jnicon</v>
          </cell>
          <cell r="K429" t="str">
            <v>M19, 4-Pin, Push Lock, Female cable field assembly connector,solder terminals</v>
          </cell>
          <cell r="N429" t="str">
            <v>[04/09/23] Carly stated quote was 3k MOQ</v>
          </cell>
          <cell r="O429" t="str">
            <v>JN-CA-20230227A185</v>
          </cell>
          <cell r="P429">
            <v>3000</v>
          </cell>
          <cell r="Q429">
            <v>500</v>
          </cell>
          <cell r="R429">
            <v>2.2000000000000002</v>
          </cell>
          <cell r="S429" t="str">
            <v>USD</v>
          </cell>
          <cell r="T429">
            <v>2.0355292376017768</v>
          </cell>
          <cell r="U429" t="str">
            <v>EXW Shenzhen</v>
          </cell>
          <cell r="V429" t="str">
            <v>TBA</v>
          </cell>
        </row>
        <row r="430">
          <cell r="A430" t="str">
            <v>4424-10010-00</v>
          </cell>
          <cell r="B430" t="str">
            <v>CON, M19 (M) Panel Mount, 4-Pos, Solder Cup, IP67</v>
          </cell>
          <cell r="C430" t="str">
            <v>ea</v>
          </cell>
          <cell r="D430" t="str">
            <v>4-Pos</v>
          </cell>
          <cell r="G430" t="str">
            <v>M19</v>
          </cell>
          <cell r="H430" t="str">
            <v>Production</v>
          </cell>
          <cell r="I430" t="str">
            <v>Reference Item</v>
          </cell>
          <cell r="J430" t="str">
            <v>Jnicon</v>
          </cell>
          <cell r="K430" t="str">
            <v>TBA</v>
          </cell>
          <cell r="R430">
            <v>1.55</v>
          </cell>
          <cell r="S430" t="str">
            <v>USD</v>
          </cell>
          <cell r="T430">
            <v>1.4341228719467063</v>
          </cell>
          <cell r="U430" t="str">
            <v>EXW Shenzhen</v>
          </cell>
          <cell r="V430" t="str">
            <v>TBA</v>
          </cell>
        </row>
        <row r="431">
          <cell r="A431" t="str">
            <v>4426-00010-00</v>
          </cell>
          <cell r="B431" t="str">
            <v>CON, M25 (F) Cable Mount, 4-Pos, Solder Cup, Overmoulded, IP67 (No Cable)</v>
          </cell>
          <cell r="C431" t="str">
            <v>ea</v>
          </cell>
          <cell r="D431" t="str">
            <v>4-Pos</v>
          </cell>
          <cell r="G431" t="str">
            <v>M25</v>
          </cell>
          <cell r="H431" t="str">
            <v>Production</v>
          </cell>
          <cell r="I431" t="str">
            <v>Reference Item</v>
          </cell>
          <cell r="J431" t="str">
            <v>Jnicon</v>
          </cell>
          <cell r="K431" t="str">
            <v>M25, 4-Pin, Push Lock, Female cable field assembly connector,solder terminals</v>
          </cell>
          <cell r="N431" t="str">
            <v>[04/09/23] Carly stated quote was 3k MOQ</v>
          </cell>
          <cell r="O431" t="str">
            <v>JN-CA-20230227A185</v>
          </cell>
          <cell r="P431">
            <v>3000</v>
          </cell>
          <cell r="Q431">
            <v>500</v>
          </cell>
          <cell r="R431">
            <v>3.9</v>
          </cell>
          <cell r="S431" t="str">
            <v>USD</v>
          </cell>
          <cell r="T431">
            <v>3.608438193930422</v>
          </cell>
          <cell r="U431" t="str">
            <v>EXW Shenzhen</v>
          </cell>
          <cell r="V431" t="str">
            <v>TBA</v>
          </cell>
        </row>
        <row r="432">
          <cell r="A432" t="str">
            <v>4426-10010-00</v>
          </cell>
          <cell r="B432" t="str">
            <v>CON, M25 (M) Panel Mount, 4-Pos, Solder Cup, IP67</v>
          </cell>
          <cell r="C432" t="str">
            <v>ea</v>
          </cell>
          <cell r="D432" t="str">
            <v>4-Pos</v>
          </cell>
          <cell r="G432" t="str">
            <v>M25</v>
          </cell>
          <cell r="H432" t="str">
            <v>Production</v>
          </cell>
          <cell r="I432" t="str">
            <v>Reference Item</v>
          </cell>
          <cell r="J432" t="str">
            <v>Jnicon</v>
          </cell>
          <cell r="R432">
            <v>2.8</v>
          </cell>
          <cell r="S432" t="str">
            <v>USD</v>
          </cell>
          <cell r="T432">
            <v>2.5906735751295336</v>
          </cell>
          <cell r="U432" t="str">
            <v>EXW Shenzhen</v>
          </cell>
          <cell r="V432" t="str">
            <v>TBA</v>
          </cell>
        </row>
        <row r="433">
          <cell r="A433" t="str">
            <v>4450-00010-00</v>
          </cell>
          <cell r="B433" t="str">
            <v>CON, Drummond Clamps un-Fused (Blue)</v>
          </cell>
          <cell r="C433" t="str">
            <v>ea</v>
          </cell>
          <cell r="D433" t="str">
            <v>Blue</v>
          </cell>
          <cell r="H433" t="str">
            <v>Production</v>
          </cell>
          <cell r="I433" t="str">
            <v>Buy</v>
          </cell>
          <cell r="J433" t="str">
            <v>Martindale Electric</v>
          </cell>
          <cell r="K433" t="str">
            <v>DRUGCLAMP-BL</v>
          </cell>
          <cell r="N433" t="str">
            <v>Demesne Electrical Sales</v>
          </cell>
          <cell r="O433" t="str">
            <v>Estimate</v>
          </cell>
          <cell r="R433">
            <v>25.96</v>
          </cell>
          <cell r="S433" t="str">
            <v>EUR</v>
          </cell>
          <cell r="T433">
            <v>25.96</v>
          </cell>
        </row>
        <row r="434">
          <cell r="A434" t="str">
            <v>4450-10010-00</v>
          </cell>
          <cell r="B434" t="str">
            <v>CON, IPC Clamp un-fused</v>
          </cell>
          <cell r="C434" t="str">
            <v>ea</v>
          </cell>
          <cell r="H434" t="str">
            <v>Production</v>
          </cell>
          <cell r="I434" t="str">
            <v>Buy</v>
          </cell>
          <cell r="J434" t="str">
            <v>Sicame</v>
          </cell>
          <cell r="K434" t="str">
            <v>TTD061FTA</v>
          </cell>
          <cell r="N434" t="str">
            <v>Sicame</v>
          </cell>
          <cell r="O434" t="str">
            <v>Email Will</v>
          </cell>
          <cell r="P434">
            <v>30</v>
          </cell>
          <cell r="Q434">
            <v>30</v>
          </cell>
          <cell r="R434">
            <v>1.45</v>
          </cell>
          <cell r="S434" t="str">
            <v>EUR</v>
          </cell>
          <cell r="T434">
            <v>1.45</v>
          </cell>
          <cell r="U434" t="str">
            <v>DAP</v>
          </cell>
          <cell r="V434">
            <v>2</v>
          </cell>
        </row>
        <row r="435">
          <cell r="A435" t="str">
            <v>4452-00010-00</v>
          </cell>
          <cell r="B435" t="str">
            <v>CON, Drummond Clamps Fused (Black)</v>
          </cell>
          <cell r="C435" t="str">
            <v>ea</v>
          </cell>
          <cell r="D435" t="str">
            <v>Black</v>
          </cell>
          <cell r="H435" t="str">
            <v>Production</v>
          </cell>
          <cell r="I435" t="str">
            <v>Buy</v>
          </cell>
          <cell r="J435" t="str">
            <v>Martindale Electric</v>
          </cell>
          <cell r="K435" t="str">
            <v>DRUGCLAMP-Fxx-BK</v>
          </cell>
          <cell r="N435" t="str">
            <v>Demesne Electrical Sales</v>
          </cell>
          <cell r="O435" t="str">
            <v>Estimate</v>
          </cell>
          <cell r="R435">
            <v>25.96</v>
          </cell>
          <cell r="S435" t="str">
            <v>EUR</v>
          </cell>
          <cell r="T435">
            <v>25.96</v>
          </cell>
        </row>
        <row r="436">
          <cell r="A436" t="str">
            <v>4452-00020-00</v>
          </cell>
          <cell r="B436" t="str">
            <v>CON, Drummond Clamps Fused (Brown)</v>
          </cell>
          <cell r="C436" t="str">
            <v>ea</v>
          </cell>
          <cell r="D436" t="str">
            <v>Brown</v>
          </cell>
          <cell r="H436" t="str">
            <v>Production</v>
          </cell>
          <cell r="I436" t="str">
            <v>Buy</v>
          </cell>
          <cell r="J436" t="str">
            <v>Martindale Electric</v>
          </cell>
          <cell r="K436" t="str">
            <v>DRUGCLAMP-Fxx-BR</v>
          </cell>
          <cell r="N436" t="str">
            <v>Demesne Electrical Sales</v>
          </cell>
          <cell r="O436" t="str">
            <v>Estimate</v>
          </cell>
          <cell r="R436">
            <v>25.96</v>
          </cell>
          <cell r="S436" t="str">
            <v>EUR</v>
          </cell>
          <cell r="T436">
            <v>25.96</v>
          </cell>
        </row>
        <row r="437">
          <cell r="A437" t="str">
            <v>4452-00030-00</v>
          </cell>
          <cell r="B437" t="str">
            <v>CON, Drummond Clamps Fused (Grey)</v>
          </cell>
          <cell r="C437" t="str">
            <v>ea</v>
          </cell>
          <cell r="D437" t="str">
            <v>Grey</v>
          </cell>
          <cell r="H437" t="str">
            <v>Production</v>
          </cell>
          <cell r="I437" t="str">
            <v>Buy</v>
          </cell>
          <cell r="J437" t="str">
            <v>Martindale Electric</v>
          </cell>
          <cell r="K437" t="str">
            <v>DRUGCLAMP-Fxx-GY</v>
          </cell>
          <cell r="N437" t="str">
            <v>Demesne Electrical Sales</v>
          </cell>
          <cell r="O437" t="str">
            <v>Estimate</v>
          </cell>
          <cell r="R437">
            <v>25.96</v>
          </cell>
          <cell r="S437" t="str">
            <v>EUR</v>
          </cell>
          <cell r="T437">
            <v>25.96</v>
          </cell>
        </row>
        <row r="438">
          <cell r="A438" t="str">
            <v>4452-10020-00</v>
          </cell>
          <cell r="B438" t="str">
            <v>CON, IPC Clamp Fused</v>
          </cell>
          <cell r="C438" t="str">
            <v>ea</v>
          </cell>
          <cell r="H438" t="str">
            <v>Production</v>
          </cell>
          <cell r="I438" t="str">
            <v>Buy</v>
          </cell>
          <cell r="J438" t="str">
            <v>Sicame</v>
          </cell>
          <cell r="K438" t="str">
            <v>TTDPF1038</v>
          </cell>
          <cell r="N438" t="str">
            <v>Sicame</v>
          </cell>
          <cell r="O438" t="str">
            <v>Email Will</v>
          </cell>
          <cell r="P438">
            <v>90</v>
          </cell>
          <cell r="Q438">
            <v>90</v>
          </cell>
          <cell r="R438">
            <v>4.83</v>
          </cell>
          <cell r="S438" t="str">
            <v>EUR</v>
          </cell>
          <cell r="T438">
            <v>4.83</v>
          </cell>
          <cell r="U438" t="str">
            <v>DAP</v>
          </cell>
          <cell r="V438">
            <v>2</v>
          </cell>
        </row>
        <row r="439">
          <cell r="A439" t="str">
            <v>4500-00010-00</v>
          </cell>
          <cell r="B439" t="str">
            <v>TRN, BJT NPN - Pre-Biased 50 V 100mA 250mW, SMD, TO-236AB (SOT-23)</v>
          </cell>
          <cell r="C439" t="str">
            <v>ea</v>
          </cell>
          <cell r="D439" t="str">
            <v>100mA</v>
          </cell>
          <cell r="E439" t="str">
            <v>50v</v>
          </cell>
          <cell r="F439" t="str">
            <v>250mW</v>
          </cell>
          <cell r="G439" t="str">
            <v>SOT23</v>
          </cell>
          <cell r="H439" t="str">
            <v>Production</v>
          </cell>
          <cell r="I439" t="str">
            <v>Buy</v>
          </cell>
          <cell r="J439" t="str">
            <v>Nexperia</v>
          </cell>
          <cell r="K439" t="str">
            <v>PDTC143XT</v>
          </cell>
          <cell r="N439" t="str">
            <v>ECAS</v>
          </cell>
          <cell r="P439">
            <v>3000</v>
          </cell>
          <cell r="R439">
            <v>2.7040000000000002E-2</v>
          </cell>
          <cell r="S439" t="str">
            <v>EUR</v>
          </cell>
          <cell r="T439">
            <v>2.7040000000000002E-2</v>
          </cell>
          <cell r="U439" t="str">
            <v>DDP</v>
          </cell>
          <cell r="V439">
            <v>4</v>
          </cell>
        </row>
        <row r="440">
          <cell r="A440" t="str">
            <v>4500-00020-00</v>
          </cell>
          <cell r="B440" t="str">
            <v>TRN, BJT NPN - Pre-Biased 50 V 100mA 200mW, SMD, SOT-346</v>
          </cell>
          <cell r="C440" t="str">
            <v>ea</v>
          </cell>
          <cell r="D440" t="str">
            <v>100mA</v>
          </cell>
          <cell r="E440" t="str">
            <v>50v</v>
          </cell>
          <cell r="F440" t="str">
            <v>200mW</v>
          </cell>
          <cell r="G440" t="str">
            <v>SOT-346</v>
          </cell>
          <cell r="H440" t="str">
            <v>Production</v>
          </cell>
          <cell r="I440" t="str">
            <v>Buy</v>
          </cell>
          <cell r="J440" t="str">
            <v>Rohm</v>
          </cell>
          <cell r="K440" t="str">
            <v>DTC143TKAT146</v>
          </cell>
          <cell r="M440" t="str">
            <v>Confirm Package</v>
          </cell>
          <cell r="N440" t="str">
            <v>ECAS</v>
          </cell>
          <cell r="P440">
            <v>3000</v>
          </cell>
          <cell r="R440">
            <v>1.8239999999999999E-2</v>
          </cell>
          <cell r="S440" t="str">
            <v>EUR</v>
          </cell>
          <cell r="T440">
            <v>1.8239999999999999E-2</v>
          </cell>
          <cell r="U440" t="str">
            <v>DDP</v>
          </cell>
          <cell r="V440">
            <v>13</v>
          </cell>
        </row>
        <row r="441">
          <cell r="A441" t="str">
            <v>4510-00010-00</v>
          </cell>
          <cell r="B441" t="str">
            <v>DIO, Fast Avalanche Diode 1kv 1A5, DO-214AC (SMA)</v>
          </cell>
          <cell r="C441" t="str">
            <v>ea</v>
          </cell>
          <cell r="D441" t="str">
            <v>1kv</v>
          </cell>
          <cell r="E441" t="str">
            <v>1A5</v>
          </cell>
          <cell r="G441" t="str">
            <v>DO-214AC (SMA)</v>
          </cell>
          <cell r="H441" t="str">
            <v>Production</v>
          </cell>
          <cell r="I441" t="str">
            <v>Buy</v>
          </cell>
          <cell r="J441" t="str">
            <v>Vishay</v>
          </cell>
          <cell r="K441" t="str">
            <v>BYG21M-E3/TR</v>
          </cell>
          <cell r="M441" t="str">
            <v>[14/12/23] EBV 10k8 EAU, 1k8 reel @ €0.065; 9-weeks</v>
          </cell>
          <cell r="N441" t="str">
            <v>EBV</v>
          </cell>
          <cell r="O441" t="str">
            <v>3916076862</v>
          </cell>
          <cell r="P441">
            <v>10800</v>
          </cell>
          <cell r="Q441">
            <v>1800</v>
          </cell>
          <cell r="R441">
            <v>6.5000000000000002E-2</v>
          </cell>
          <cell r="S441" t="str">
            <v>EUR</v>
          </cell>
          <cell r="T441">
            <v>6.5000000000000002E-2</v>
          </cell>
          <cell r="U441" t="str">
            <v>DDP</v>
          </cell>
          <cell r="V441">
            <v>9</v>
          </cell>
        </row>
        <row r="442">
          <cell r="A442" t="str">
            <v>4510-00020-00</v>
          </cell>
          <cell r="B442" t="str">
            <v>DIO, GP Diode 75V 150mA, SOD-123F</v>
          </cell>
          <cell r="C442" t="str">
            <v>ea</v>
          </cell>
          <cell r="G442" t="str">
            <v>SOD-123F</v>
          </cell>
          <cell r="H442" t="str">
            <v>Production</v>
          </cell>
          <cell r="I442" t="str">
            <v>Buy</v>
          </cell>
          <cell r="J442" t="str">
            <v>Diotec</v>
          </cell>
          <cell r="K442" t="str">
            <v>1N4148W</v>
          </cell>
          <cell r="N442" t="str">
            <v>ECAS</v>
          </cell>
          <cell r="P442">
            <v>3000</v>
          </cell>
          <cell r="R442">
            <v>1.21E-2</v>
          </cell>
          <cell r="S442" t="str">
            <v>EUR</v>
          </cell>
          <cell r="T442">
            <v>1.21E-2</v>
          </cell>
          <cell r="U442" t="str">
            <v>DDP</v>
          </cell>
          <cell r="V442">
            <v>20</v>
          </cell>
        </row>
        <row r="443">
          <cell r="A443" t="str">
            <v>4510-00030-00</v>
          </cell>
          <cell r="B443" t="str">
            <v>DIO, Clamp Ipp TVS, SOD-923</v>
          </cell>
          <cell r="C443" t="str">
            <v>ea</v>
          </cell>
          <cell r="H443" t="str">
            <v>Production</v>
          </cell>
          <cell r="I443" t="str">
            <v>Buy</v>
          </cell>
          <cell r="J443" t="str">
            <v>OnSemi</v>
          </cell>
          <cell r="K443" t="str">
            <v>ESD9B5.0ST5G</v>
          </cell>
          <cell r="P443">
            <v>8000</v>
          </cell>
          <cell r="Q443">
            <v>8000</v>
          </cell>
          <cell r="R443">
            <v>2.3740000000000001E-2</v>
          </cell>
          <cell r="S443" t="str">
            <v>EUR</v>
          </cell>
          <cell r="T443">
            <v>2.3740000000000001E-2</v>
          </cell>
          <cell r="V443">
            <v>12</v>
          </cell>
        </row>
        <row r="444">
          <cell r="A444" t="str">
            <v>4520-00010-00</v>
          </cell>
          <cell r="B444" t="str">
            <v>ICS, REG CHARGE PUMP INV 8SOIC</v>
          </cell>
          <cell r="C444" t="str">
            <v>ea</v>
          </cell>
          <cell r="D444" t="str">
            <v>200mA</v>
          </cell>
          <cell r="G444" t="str">
            <v>8-SOIC</v>
          </cell>
          <cell r="H444" t="str">
            <v>Obsolete</v>
          </cell>
          <cell r="I444" t="str">
            <v>Buy</v>
          </cell>
          <cell r="J444" t="str">
            <v>TI</v>
          </cell>
          <cell r="K444" t="str">
            <v>LM2662MX</v>
          </cell>
          <cell r="M444" t="str">
            <v>[11/08/2023] Cornel replaced LM2660MM with LM2660MX</v>
          </cell>
          <cell r="S444" t="str">
            <v>EUR</v>
          </cell>
          <cell r="T444">
            <v>0</v>
          </cell>
        </row>
        <row r="445">
          <cell r="A445" t="str">
            <v>4520-00020-00</v>
          </cell>
          <cell r="B445" t="str">
            <v>ICS, 200mA switched capacitor charge-pump voltage converter, 8-SOIC</v>
          </cell>
          <cell r="C445" t="str">
            <v>ea</v>
          </cell>
          <cell r="D445" t="str">
            <v>5v</v>
          </cell>
          <cell r="E445" t="str">
            <v>1.5 ~ 10v input</v>
          </cell>
          <cell r="G445" t="str">
            <v>8-SOIC</v>
          </cell>
          <cell r="H445" t="str">
            <v>Obsolete</v>
          </cell>
          <cell r="I445" t="str">
            <v>Buy</v>
          </cell>
          <cell r="J445" t="str">
            <v>TI</v>
          </cell>
          <cell r="K445" t="str">
            <v>LM2660MM/NOPB</v>
          </cell>
          <cell r="L445" t="str">
            <v>4520-00020-01</v>
          </cell>
          <cell r="M445" t="str">
            <v>[11/08/2023] Cornel replaced LM2660MM with LM2660MX</v>
          </cell>
          <cell r="S445" t="str">
            <v>EUR</v>
          </cell>
          <cell r="T445">
            <v>0</v>
          </cell>
        </row>
        <row r="446">
          <cell r="A446" t="str">
            <v>4520-00020-01</v>
          </cell>
          <cell r="B446" t="str">
            <v>ICS, 100mA switched capacitor charge-pump voltage converter 1.5v~5.5v Input, -Vin Output, 8-SOIC</v>
          </cell>
          <cell r="C446" t="str">
            <v>ea</v>
          </cell>
          <cell r="D446" t="str">
            <v>5v</v>
          </cell>
          <cell r="G446" t="str">
            <v>8-SOIC</v>
          </cell>
          <cell r="H446" t="str">
            <v>Production</v>
          </cell>
          <cell r="I446" t="str">
            <v>Buy</v>
          </cell>
          <cell r="J446" t="str">
            <v>TI</v>
          </cell>
          <cell r="K446" t="str">
            <v>LM2660MX/NOPB</v>
          </cell>
          <cell r="N446" t="str">
            <v>ECAS</v>
          </cell>
          <cell r="P446">
            <v>2500</v>
          </cell>
          <cell r="Q446">
            <v>2500</v>
          </cell>
          <cell r="R446">
            <v>0.47039999999999998</v>
          </cell>
          <cell r="S446" t="str">
            <v>EUR</v>
          </cell>
          <cell r="T446">
            <v>0.47039999999999998</v>
          </cell>
          <cell r="U446" t="str">
            <v>DDP</v>
          </cell>
          <cell r="V446">
            <v>6</v>
          </cell>
        </row>
        <row r="447">
          <cell r="A447" t="str">
            <v>4520-00030-00</v>
          </cell>
          <cell r="B447" t="str">
            <v>ICS, 1.5v~10v Input Switched Capacitor Voltage Converter, -Vin Output, 8-SOIC</v>
          </cell>
          <cell r="C447" t="str">
            <v>ea</v>
          </cell>
          <cell r="D447" t="str">
            <v>10v</v>
          </cell>
          <cell r="E447" t="str">
            <v>1.5 ~ 10v input</v>
          </cell>
          <cell r="G447" t="str">
            <v>8-SOIC</v>
          </cell>
          <cell r="H447" t="str">
            <v>Production</v>
          </cell>
          <cell r="I447" t="str">
            <v>Buy</v>
          </cell>
          <cell r="J447" t="str">
            <v>TI</v>
          </cell>
          <cell r="K447" t="str">
            <v>LMC7660IMX/NOPB</v>
          </cell>
          <cell r="N447" t="str">
            <v>TI.com</v>
          </cell>
          <cell r="O447" t="str">
            <v>WWW</v>
          </cell>
          <cell r="P447">
            <v>1000</v>
          </cell>
          <cell r="Q447">
            <v>1</v>
          </cell>
          <cell r="R447">
            <v>0.61150000000000004</v>
          </cell>
          <cell r="S447" t="str">
            <v>USD</v>
          </cell>
          <cell r="T447">
            <v>0.56578460399703923</v>
          </cell>
          <cell r="U447" t="str">
            <v>EXW</v>
          </cell>
          <cell r="V447">
            <v>12</v>
          </cell>
        </row>
        <row r="448">
          <cell r="A448" t="str">
            <v>4520-10010-00</v>
          </cell>
          <cell r="B448" t="str">
            <v>REG, Buck Switching Positive Adjustable 0.8V 1 Output 2.5A SOT-563, SOT-666</v>
          </cell>
          <cell r="C448" t="str">
            <v>ea</v>
          </cell>
          <cell r="D448" t="str">
            <v>0.8v~7v o/p</v>
          </cell>
          <cell r="E448" t="str">
            <v>4v2~18v VCC</v>
          </cell>
          <cell r="F448" t="str">
            <v>2A5 IC</v>
          </cell>
          <cell r="G448" t="str">
            <v>SOT-563</v>
          </cell>
          <cell r="H448" t="str">
            <v>Production</v>
          </cell>
          <cell r="I448" t="str">
            <v>Buy</v>
          </cell>
          <cell r="J448" t="str">
            <v>Diodes Inc</v>
          </cell>
          <cell r="K448" t="str">
            <v>AP62250Z6</v>
          </cell>
          <cell r="N448" t="str">
            <v>ECAS</v>
          </cell>
          <cell r="P448">
            <v>3000</v>
          </cell>
          <cell r="R448">
            <v>0.13500000000000001</v>
          </cell>
          <cell r="S448" t="str">
            <v>EUR</v>
          </cell>
          <cell r="T448">
            <v>0.13500000000000001</v>
          </cell>
          <cell r="U448" t="str">
            <v>DDP</v>
          </cell>
          <cell r="V448">
            <v>8</v>
          </cell>
        </row>
        <row r="449">
          <cell r="A449" t="str">
            <v>4520-20010-00</v>
          </cell>
          <cell r="B449" t="str">
            <v>REG, DC-DC Isolated 1 o/p 5v 4v5, 9v i/p, THP</v>
          </cell>
          <cell r="C449" t="str">
            <v>ea</v>
          </cell>
          <cell r="D449" t="str">
            <v>5V, 2A</v>
          </cell>
          <cell r="E449" t="str">
            <v>4v5~9V0 i/p</v>
          </cell>
          <cell r="G449" t="str">
            <v>31.80 x 20.30 x 10.20mm</v>
          </cell>
          <cell r="H449" t="str">
            <v>Production</v>
          </cell>
          <cell r="I449" t="str">
            <v>Free Issue</v>
          </cell>
          <cell r="J449" t="str">
            <v>Traco Power</v>
          </cell>
          <cell r="K449" t="str">
            <v>THM 10-0511</v>
          </cell>
          <cell r="M449" t="str">
            <v>[01/08/23] VT Purchased 110pcs @ €32.16
[01/09/23] Astute offered P-Duke; 1k @ £22.75 (€26.13) EXW UK [4520-20030-00]
[09/10/23] Arrow revised to $22.18 (~€20.52) on 10K EAU
[11/12/23] Arrow offer $25.85 (~€23.91) on 1k EAU</v>
          </cell>
          <cell r="N449" t="str">
            <v>Arrow</v>
          </cell>
          <cell r="O449" t="str">
            <v>Q21172988</v>
          </cell>
          <cell r="P449">
            <v>1000</v>
          </cell>
          <cell r="Q449">
            <v>1000</v>
          </cell>
          <cell r="R449">
            <v>22.18</v>
          </cell>
          <cell r="S449" t="str">
            <v>USD</v>
          </cell>
          <cell r="T449">
            <v>20.521835677276091</v>
          </cell>
          <cell r="U449" t="str">
            <v>DDP</v>
          </cell>
          <cell r="V449">
            <v>20</v>
          </cell>
        </row>
        <row r="450">
          <cell r="A450" t="str">
            <v>4520-20020-00</v>
          </cell>
          <cell r="B450" t="str">
            <v>REG, DC-DC Isolated 1 o/p 5V 200mA 4.5V - 5.5V Input, SMD</v>
          </cell>
          <cell r="C450" t="str">
            <v>ea</v>
          </cell>
          <cell r="D450" t="str">
            <v>5v 200mA o/p</v>
          </cell>
          <cell r="E450" t="str">
            <v>1W</v>
          </cell>
          <cell r="G450" t="str">
            <v>9.00 x 7.00 x 3.1mm</v>
          </cell>
          <cell r="H450" t="str">
            <v>Obsolete</v>
          </cell>
          <cell r="I450" t="str">
            <v>Buy</v>
          </cell>
          <cell r="J450" t="str">
            <v>Mornsun America</v>
          </cell>
          <cell r="K450" t="str">
            <v>B0505MT-1WR4</v>
          </cell>
          <cell r="M450" t="str">
            <v>[30/08/24] Mornsun on OFAS Blocked Persons List therfore cannot be used.</v>
          </cell>
          <cell r="N450" t="str">
            <v>ECAS</v>
          </cell>
          <cell r="P450">
            <v>400</v>
          </cell>
          <cell r="Q450">
            <v>400</v>
          </cell>
          <cell r="R450">
            <v>1.28521</v>
          </cell>
          <cell r="S450" t="str">
            <v>EUR</v>
          </cell>
          <cell r="T450">
            <v>1.28521</v>
          </cell>
          <cell r="U450" t="str">
            <v>DDP</v>
          </cell>
          <cell r="V450">
            <v>15</v>
          </cell>
        </row>
        <row r="451">
          <cell r="A451" t="str">
            <v>4520-20021-00</v>
          </cell>
          <cell r="B451" t="str">
            <v>REG, DC-DC Isolated 1 o/p 5V 200mA 4.5V - 5.5V Input, SMD</v>
          </cell>
          <cell r="C451" t="str">
            <v>ea</v>
          </cell>
          <cell r="D451" t="str">
            <v>5v 200mA o/p</v>
          </cell>
          <cell r="E451" t="str">
            <v>1W</v>
          </cell>
          <cell r="G451" t="str">
            <v>12.70 x 10.40 x 4.5mm</v>
          </cell>
          <cell r="H451" t="str">
            <v>Production</v>
          </cell>
          <cell r="I451" t="str">
            <v>Buy</v>
          </cell>
          <cell r="J451" t="str">
            <v>Murata</v>
          </cell>
          <cell r="K451" t="str">
            <v>NXE1S0505MC-R7</v>
          </cell>
          <cell r="P451">
            <v>180</v>
          </cell>
          <cell r="Q451">
            <v>180</v>
          </cell>
          <cell r="R451">
            <v>2.47906</v>
          </cell>
          <cell r="S451" t="str">
            <v>EUR</v>
          </cell>
          <cell r="T451">
            <v>2.47906</v>
          </cell>
          <cell r="U451" t="str">
            <v>DDP</v>
          </cell>
          <cell r="V451">
            <v>14</v>
          </cell>
        </row>
        <row r="452">
          <cell r="A452" t="str">
            <v>4520-20022-00</v>
          </cell>
          <cell r="B452" t="str">
            <v>REG, DC-DC Isolated 1 o/p 5V 400mA 4.5V - 5.5V Input, SMD</v>
          </cell>
          <cell r="C452" t="str">
            <v>ea</v>
          </cell>
          <cell r="H452" t="str">
            <v>Production</v>
          </cell>
          <cell r="I452" t="str">
            <v>Buy</v>
          </cell>
          <cell r="J452" t="str">
            <v>Murata</v>
          </cell>
          <cell r="K452" t="str">
            <v>NXE2S0505MC-R7</v>
          </cell>
          <cell r="T452" t="e">
            <v>#N/A</v>
          </cell>
        </row>
        <row r="453">
          <cell r="A453" t="str">
            <v>4520-20030-00</v>
          </cell>
          <cell r="B453" t="str">
            <v>REG, DC-DC Isolated 1 o/p 5v 4v5, 9v i/p, THP</v>
          </cell>
          <cell r="C453" t="str">
            <v>ea</v>
          </cell>
          <cell r="H453" t="str">
            <v>UnReleased</v>
          </cell>
          <cell r="I453" t="str">
            <v>Buy</v>
          </cell>
          <cell r="J453" t="str">
            <v>P-Duke</v>
          </cell>
          <cell r="K453" t="str">
            <v>MPP10-05S05A</v>
          </cell>
          <cell r="M453" t="str">
            <v>• Alternative to Traco THM 10-0511</v>
          </cell>
          <cell r="N453" t="str">
            <v>Astute</v>
          </cell>
          <cell r="O453" t="str">
            <v>202030515</v>
          </cell>
          <cell r="P453">
            <v>500</v>
          </cell>
          <cell r="Q453">
            <v>500</v>
          </cell>
          <cell r="R453">
            <v>26</v>
          </cell>
          <cell r="S453" t="str">
            <v>USD</v>
          </cell>
          <cell r="T453">
            <v>24.056254626202811</v>
          </cell>
          <cell r="U453" t="str">
            <v>EXW UK</v>
          </cell>
          <cell r="V453">
            <v>12</v>
          </cell>
        </row>
        <row r="454">
          <cell r="A454" t="str">
            <v>4520-20030-00</v>
          </cell>
          <cell r="B454" t="str">
            <v>REG, DC-DC Isolated 1 o/p 5v 4v5, 9v i/p, THP</v>
          </cell>
          <cell r="C454" t="str">
            <v>ea</v>
          </cell>
          <cell r="H454" t="str">
            <v>UnReleased</v>
          </cell>
          <cell r="I454" t="str">
            <v>Buy</v>
          </cell>
          <cell r="J454" t="str">
            <v>P-Duke</v>
          </cell>
          <cell r="K454" t="str">
            <v>MPP10-05S05A</v>
          </cell>
          <cell r="M454" t="str">
            <v>• Alternative to Traco THM 10-0511</v>
          </cell>
          <cell r="N454" t="str">
            <v>Astute</v>
          </cell>
          <cell r="O454" t="str">
            <v>202030515</v>
          </cell>
          <cell r="P454">
            <v>1000</v>
          </cell>
          <cell r="Q454">
            <v>1000</v>
          </cell>
          <cell r="R454">
            <v>22.75</v>
          </cell>
          <cell r="S454" t="str">
            <v>GBP</v>
          </cell>
          <cell r="T454">
            <v>26.135906714917574</v>
          </cell>
          <cell r="U454" t="str">
            <v>EXW UK</v>
          </cell>
          <cell r="V454">
            <v>12</v>
          </cell>
        </row>
        <row r="455">
          <cell r="A455" t="str">
            <v>4520-30010-00</v>
          </cell>
          <cell r="B455" t="str">
            <v>REG, AC-DC 1 o/p 5v 3A, 85~528VAC i/p THP</v>
          </cell>
          <cell r="C455" t="str">
            <v>ea</v>
          </cell>
          <cell r="D455" t="str">
            <v>5V, 3A</v>
          </cell>
          <cell r="E455" t="str">
            <v>85~528VAC i/p</v>
          </cell>
          <cell r="G455" t="str">
            <v>52.50 x 40.00 x 25.50mm</v>
          </cell>
          <cell r="H455" t="str">
            <v>Production</v>
          </cell>
          <cell r="I455" t="str">
            <v>Free Issue</v>
          </cell>
          <cell r="J455" t="str">
            <v>Recom Power</v>
          </cell>
          <cell r="K455" t="str">
            <v>RAC15-05SK/480</v>
          </cell>
          <cell r="M455" t="str">
            <v>[08/10/23] VT purchased 3,000 @ €11.50</v>
          </cell>
          <cell r="N455" t="str">
            <v>Rutronik</v>
          </cell>
          <cell r="P455">
            <v>3000</v>
          </cell>
          <cell r="Q455">
            <v>11</v>
          </cell>
          <cell r="R455">
            <v>11.5</v>
          </cell>
          <cell r="S455" t="str">
            <v>EUR</v>
          </cell>
          <cell r="T455">
            <v>11.5</v>
          </cell>
          <cell r="U455" t="str">
            <v>DDP</v>
          </cell>
          <cell r="V455">
            <v>14</v>
          </cell>
        </row>
        <row r="456">
          <cell r="A456" t="str">
            <v>4520-30020-00</v>
          </cell>
          <cell r="B456" t="str">
            <v>REG, AC-DC 1 o/p 12v 1A25, 85~528VAC i/p THP</v>
          </cell>
          <cell r="C456" t="str">
            <v>ea</v>
          </cell>
          <cell r="D456" t="str">
            <v>12V, 1A25</v>
          </cell>
          <cell r="E456" t="str">
            <v>85~528VAC i/p</v>
          </cell>
          <cell r="G456" t="str">
            <v>52.50 x 40.00 x 25.50mm</v>
          </cell>
          <cell r="H456" t="str">
            <v>Production</v>
          </cell>
          <cell r="I456" t="str">
            <v>Free Issue</v>
          </cell>
          <cell r="J456" t="str">
            <v>Recom Power</v>
          </cell>
          <cell r="K456" t="str">
            <v>RAC15-12SK/480</v>
          </cell>
          <cell r="S456" t="str">
            <v>EUR</v>
          </cell>
          <cell r="T456">
            <v>0</v>
          </cell>
        </row>
        <row r="457">
          <cell r="A457" t="str">
            <v>4522-00010-00</v>
          </cell>
          <cell r="B457" t="str">
            <v>REG, 5v 100mA 1x Fixed Linear o/p, SOT-89-3</v>
          </cell>
          <cell r="C457" t="str">
            <v>ea</v>
          </cell>
          <cell r="D457" t="str">
            <v>5v</v>
          </cell>
          <cell r="E457" t="str">
            <v>100mA</v>
          </cell>
          <cell r="G457" t="str">
            <v>SOT-89-3</v>
          </cell>
          <cell r="H457" t="str">
            <v>Production</v>
          </cell>
          <cell r="I457" t="str">
            <v>Buy</v>
          </cell>
          <cell r="J457" t="str">
            <v>ST Micro</v>
          </cell>
          <cell r="K457" t="str">
            <v>L78L05ACUTR</v>
          </cell>
          <cell r="N457" t="str">
            <v>ECAS</v>
          </cell>
          <cell r="P457">
            <v>2500</v>
          </cell>
          <cell r="R457">
            <v>0.19800000000000001</v>
          </cell>
          <cell r="S457" t="str">
            <v>EUR</v>
          </cell>
          <cell r="T457">
            <v>0.19800000000000001</v>
          </cell>
          <cell r="U457" t="str">
            <v>DDP</v>
          </cell>
          <cell r="V457">
            <v>16</v>
          </cell>
        </row>
        <row r="458">
          <cell r="A458" t="str">
            <v>4522-00020-00</v>
          </cell>
          <cell r="B458" t="str">
            <v>REG, 3v3 300mA LDO Linear Voltage Regulator, SOT-25</v>
          </cell>
          <cell r="C458" t="str">
            <v>ea</v>
          </cell>
          <cell r="D458" t="str">
            <v>3v3 o/p</v>
          </cell>
          <cell r="E458" t="str">
            <v>300mA</v>
          </cell>
          <cell r="G458" t="str">
            <v>SOT-25</v>
          </cell>
          <cell r="H458" t="str">
            <v>Production</v>
          </cell>
          <cell r="I458" t="str">
            <v>Buy</v>
          </cell>
          <cell r="J458" t="str">
            <v>Diodes Inc</v>
          </cell>
          <cell r="K458" t="str">
            <v>AP7343DQ-33W5-7</v>
          </cell>
          <cell r="N458" t="str">
            <v>ECAS</v>
          </cell>
          <cell r="P458">
            <v>3000</v>
          </cell>
          <cell r="R458">
            <v>9.4899999999999998E-2</v>
          </cell>
          <cell r="S458" t="str">
            <v>EUR</v>
          </cell>
          <cell r="T458">
            <v>9.4899999999999998E-2</v>
          </cell>
          <cell r="U458" t="str">
            <v>DDP</v>
          </cell>
          <cell r="V458">
            <v>8</v>
          </cell>
        </row>
        <row r="459">
          <cell r="A459" t="str">
            <v>4530-00010-00</v>
          </cell>
          <cell r="B459" t="str">
            <v>FET, P-Channel 30 V 6.5A (Ta) 3.1W (Ta), 8-SOP</v>
          </cell>
          <cell r="C459" t="str">
            <v>ea</v>
          </cell>
          <cell r="D459" t="str">
            <v>P-Ch</v>
          </cell>
          <cell r="E459" t="str">
            <v>60V</v>
          </cell>
          <cell r="F459" t="str">
            <v>6v5A</v>
          </cell>
          <cell r="G459" t="str">
            <v>8-SOP</v>
          </cell>
          <cell r="H459" t="str">
            <v>Production</v>
          </cell>
          <cell r="I459" t="str">
            <v>Buy</v>
          </cell>
          <cell r="J459" t="str">
            <v>UMW</v>
          </cell>
          <cell r="K459" t="str">
            <v>AO4459</v>
          </cell>
          <cell r="N459" t="str">
            <v>ECAS</v>
          </cell>
          <cell r="P459">
            <v>3000</v>
          </cell>
          <cell r="R459">
            <v>0.11</v>
          </cell>
          <cell r="S459" t="str">
            <v>EUR</v>
          </cell>
          <cell r="T459">
            <v>0.11</v>
          </cell>
          <cell r="U459" t="str">
            <v>DDP</v>
          </cell>
          <cell r="V459">
            <v>1</v>
          </cell>
        </row>
        <row r="460">
          <cell r="A460" t="str">
            <v>4600-00010-00</v>
          </cell>
          <cell r="B460" t="str">
            <v>FUS, 6.3x32mm, Ceramic Cartridge, 1A 500V, Speed=T</v>
          </cell>
          <cell r="C460" t="str">
            <v>ea</v>
          </cell>
          <cell r="D460" t="str">
            <v>1A</v>
          </cell>
          <cell r="G460" t="str">
            <v>6.3x32mm</v>
          </cell>
          <cell r="H460" t="str">
            <v>Production</v>
          </cell>
          <cell r="I460" t="str">
            <v>Buy</v>
          </cell>
          <cell r="J460" t="str">
            <v>Siba</v>
          </cell>
          <cell r="K460" t="str">
            <v>189140.1</v>
          </cell>
          <cell r="M460" t="str">
            <v>• Supplied with Fused Drummond Clamp 4-pack
• TME for loose</v>
          </cell>
          <cell r="N460" t="str">
            <v>Demesne Electrical Sales</v>
          </cell>
          <cell r="R460">
            <v>0.4</v>
          </cell>
          <cell r="S460" t="str">
            <v>EUR</v>
          </cell>
          <cell r="T460">
            <v>0.4</v>
          </cell>
          <cell r="U460" t="str">
            <v>DDP</v>
          </cell>
          <cell r="V460">
            <v>2</v>
          </cell>
        </row>
        <row r="461">
          <cell r="A461" t="str">
            <v>4600-01010-00</v>
          </cell>
          <cell r="B461" t="str">
            <v>FUS, 10x38mm, Melamine Cartridge, 1A, Speed=T</v>
          </cell>
          <cell r="C461" t="str">
            <v>ea</v>
          </cell>
          <cell r="H461" t="str">
            <v>Production</v>
          </cell>
          <cell r="I461" t="str">
            <v>Buy</v>
          </cell>
          <cell r="J461" t="str">
            <v>DF Electric</v>
          </cell>
          <cell r="K461">
            <v>440001</v>
          </cell>
          <cell r="M461" t="str">
            <v>Sicame 10x38aM1A @ €1.28ea</v>
          </cell>
          <cell r="N461" t="str">
            <v>TME</v>
          </cell>
          <cell r="P461">
            <v>50</v>
          </cell>
          <cell r="Q461">
            <v>50</v>
          </cell>
          <cell r="R461">
            <v>0.62</v>
          </cell>
          <cell r="S461" t="str">
            <v>EUR</v>
          </cell>
          <cell r="T461">
            <v>0.62</v>
          </cell>
          <cell r="U461" t="str">
            <v>EXW Poland</v>
          </cell>
          <cell r="V461">
            <v>2</v>
          </cell>
        </row>
        <row r="462">
          <cell r="A462" t="str">
            <v>4600-01100-00</v>
          </cell>
          <cell r="B462" t="str">
            <v>FUS, 32A Din Rail Fuse Holder for 10x38mm Fuse, 3P+N</v>
          </cell>
          <cell r="C462" t="str">
            <v>ea</v>
          </cell>
          <cell r="H462" t="str">
            <v>Production</v>
          </cell>
          <cell r="I462" t="str">
            <v>Buy</v>
          </cell>
          <cell r="J462" t="str">
            <v>Mersen</v>
          </cell>
          <cell r="K462" t="str">
            <v>CMC103N</v>
          </cell>
          <cell r="N462" t="str">
            <v>AP Haslam</v>
          </cell>
          <cell r="O462" t="str">
            <v>QUO94806</v>
          </cell>
          <cell r="P462">
            <v>20</v>
          </cell>
          <cell r="Q462">
            <v>1</v>
          </cell>
          <cell r="R462">
            <v>15.892015000000001</v>
          </cell>
          <cell r="S462" t="str">
            <v>EUR</v>
          </cell>
          <cell r="T462">
            <v>15.892015000000001</v>
          </cell>
        </row>
        <row r="463">
          <cell r="A463" t="str">
            <v>4700-00010-00</v>
          </cell>
          <cell r="B463" t="str">
            <v>IC, 2/2 Transceiver, Isolated Half RS422, RS485 16-SOIC</v>
          </cell>
          <cell r="C463" t="str">
            <v>ea</v>
          </cell>
          <cell r="D463" t="str">
            <v>RS-485</v>
          </cell>
          <cell r="E463" t="str">
            <v>3v15~5v5 VCC</v>
          </cell>
          <cell r="G463" t="str">
            <v>16-SOIC</v>
          </cell>
          <cell r="H463" t="str">
            <v>Production</v>
          </cell>
          <cell r="I463" t="str">
            <v>Buy</v>
          </cell>
          <cell r="J463" t="str">
            <v>TI</v>
          </cell>
          <cell r="K463" t="str">
            <v>ISO3082DWR</v>
          </cell>
          <cell r="N463" t="str">
            <v>TI.com</v>
          </cell>
          <cell r="P463">
            <v>1000</v>
          </cell>
          <cell r="Q463">
            <v>2000</v>
          </cell>
          <cell r="R463">
            <v>2.42</v>
          </cell>
          <cell r="S463" t="str">
            <v>USD</v>
          </cell>
          <cell r="T463">
            <v>2.2390821613619543</v>
          </cell>
          <cell r="U463" t="str">
            <v>EXW</v>
          </cell>
          <cell r="V463">
            <v>26</v>
          </cell>
        </row>
        <row r="464">
          <cell r="A464" t="str">
            <v>4700-00020-00</v>
          </cell>
          <cell r="B464" t="str">
            <v>EMC protected, 500-Kbps, half-duplex, 5-kVrms isolated RS-485 &amp; RS-422 transceiver</v>
          </cell>
          <cell r="C464" t="str">
            <v>ea</v>
          </cell>
          <cell r="G464" t="str">
            <v>16-SOIC</v>
          </cell>
          <cell r="H464" t="str">
            <v>Production</v>
          </cell>
          <cell r="I464" t="str">
            <v>Buy</v>
          </cell>
          <cell r="J464" t="str">
            <v>TI</v>
          </cell>
          <cell r="K464" t="str">
            <v>ISO1410BDWR</v>
          </cell>
          <cell r="N464" t="str">
            <v>TI.com</v>
          </cell>
          <cell r="O464" t="str">
            <v>WWW</v>
          </cell>
          <cell r="P464">
            <v>1000</v>
          </cell>
          <cell r="Q464">
            <v>1000</v>
          </cell>
          <cell r="R464">
            <v>1.77</v>
          </cell>
          <cell r="S464" t="str">
            <v>USD</v>
          </cell>
          <cell r="T464">
            <v>1.6376757957068839</v>
          </cell>
          <cell r="U464" t="str">
            <v>DDP</v>
          </cell>
          <cell r="V464">
            <v>6</v>
          </cell>
        </row>
        <row r="465">
          <cell r="A465" t="str">
            <v>4700-00030-00</v>
          </cell>
          <cell r="B465" t="str">
            <v>IC, Single 2-Line to 1-Line Data Selector/Multiplexer, VSSOP-8</v>
          </cell>
          <cell r="C465" t="str">
            <v>ea</v>
          </cell>
          <cell r="G465" t="str">
            <v>VSSOP-8</v>
          </cell>
          <cell r="H465" t="str">
            <v>Production</v>
          </cell>
          <cell r="I465" t="str">
            <v>Buy</v>
          </cell>
          <cell r="J465" t="str">
            <v>TI</v>
          </cell>
          <cell r="K465" t="str">
            <v>SN74LVC2G157DCUR</v>
          </cell>
          <cell r="M465" t="str">
            <v>[27/03/24] Confirm Package</v>
          </cell>
          <cell r="N465" t="str">
            <v>TI.com</v>
          </cell>
          <cell r="P465">
            <v>1000</v>
          </cell>
          <cell r="Q465">
            <v>250</v>
          </cell>
          <cell r="R465">
            <v>0.378</v>
          </cell>
          <cell r="S465" t="str">
            <v>USD</v>
          </cell>
          <cell r="T465">
            <v>0.34974093264248707</v>
          </cell>
          <cell r="U465" t="str">
            <v>EXW</v>
          </cell>
        </row>
        <row r="466">
          <cell r="A466" t="str">
            <v>4702-00010-00</v>
          </cell>
          <cell r="B466" t="str">
            <v>IC, 4-Bit Bi-Directional Tri-State Level Shifter, Auto Detect Direction, 12-UQFN</v>
          </cell>
          <cell r="C466" t="str">
            <v>ea</v>
          </cell>
          <cell r="D466" t="str">
            <v>4-Ch</v>
          </cell>
          <cell r="G466" t="str">
            <v>12-UQFN</v>
          </cell>
          <cell r="H466" t="str">
            <v>Production</v>
          </cell>
          <cell r="I466" t="str">
            <v>Buy</v>
          </cell>
          <cell r="J466" t="str">
            <v>TI</v>
          </cell>
          <cell r="K466" t="str">
            <v>TXB0104RUT</v>
          </cell>
          <cell r="M466" t="str">
            <v>[14/12/23] EBV offerNXB0104GU12X 8k EAU, 4k reel @ €0.23; 8-weeks</v>
          </cell>
          <cell r="N466" t="str">
            <v>ECAS</v>
          </cell>
          <cell r="P466">
            <v>3000</v>
          </cell>
          <cell r="R466">
            <v>0.30599999999999999</v>
          </cell>
          <cell r="S466" t="str">
            <v>EUR</v>
          </cell>
          <cell r="T466">
            <v>0.30599999999999999</v>
          </cell>
          <cell r="U466" t="str">
            <v>DDP</v>
          </cell>
          <cell r="V466">
            <v>6</v>
          </cell>
        </row>
        <row r="467">
          <cell r="A467" t="str">
            <v>4702-01010-00</v>
          </cell>
          <cell r="B467" t="str">
            <v>IC, Power Switch/Driver 1:1 N-Channel 4A 8-WSON (2x2)</v>
          </cell>
          <cell r="C467" t="str">
            <v>ea</v>
          </cell>
          <cell r="H467" t="str">
            <v>Production</v>
          </cell>
          <cell r="I467" t="str">
            <v>Buy</v>
          </cell>
          <cell r="J467" t="str">
            <v>TI</v>
          </cell>
          <cell r="K467" t="str">
            <v>TPS22967DSGT</v>
          </cell>
          <cell r="P467">
            <v>250</v>
          </cell>
          <cell r="Q467">
            <v>250</v>
          </cell>
          <cell r="R467">
            <v>0.54135999999999995</v>
          </cell>
          <cell r="S467" t="str">
            <v>EUR</v>
          </cell>
          <cell r="T467">
            <v>0.54135999999999995</v>
          </cell>
          <cell r="U467" t="str">
            <v>DDP</v>
          </cell>
          <cell r="V467">
            <v>6</v>
          </cell>
        </row>
        <row r="468">
          <cell r="A468" t="str">
            <v>4704-00010-00</v>
          </cell>
          <cell r="B468" t="str">
            <v>MCU, ARM® Cortex®-M33 STM32U5 32-Bit 160MHz 2MB (2M x 8) FLASH 64-LQFP (10x10)</v>
          </cell>
          <cell r="C468" t="str">
            <v>ea</v>
          </cell>
          <cell r="D468" t="str">
            <v>32-bit</v>
          </cell>
          <cell r="E468" t="str">
            <v>2M x8 Flash</v>
          </cell>
          <cell r="F468" t="str">
            <v>160MHz</v>
          </cell>
          <cell r="G468" t="str">
            <v>64-LQFP</v>
          </cell>
          <cell r="H468" t="str">
            <v>Production</v>
          </cell>
          <cell r="I468" t="str">
            <v>Free Issue</v>
          </cell>
          <cell r="J468" t="str">
            <v>ST Micro</v>
          </cell>
          <cell r="K468" t="str">
            <v>STM32U575RIT6</v>
          </cell>
          <cell r="M468" t="str">
            <v>VT purchased 10kpcs @ €5.71</v>
          </cell>
          <cell r="N468" t="str">
            <v>ST Micro</v>
          </cell>
          <cell r="P468">
            <v>1</v>
          </cell>
          <cell r="R468">
            <v>5.71</v>
          </cell>
          <cell r="S468" t="str">
            <v>EUR</v>
          </cell>
          <cell r="T468">
            <v>5.71</v>
          </cell>
          <cell r="U468" t="str">
            <v>DDP</v>
          </cell>
          <cell r="V468">
            <v>10</v>
          </cell>
        </row>
        <row r="469">
          <cell r="A469" t="str">
            <v>4704-00020-00</v>
          </cell>
          <cell r="B469" t="str">
            <v>MCU, Capacitive-touch, 16 I/O (16 sensors), 8-KB FRAM, 2-KB SRAM, 27 I/O and 12-bit ADC, VQFN32</v>
          </cell>
          <cell r="C469" t="str">
            <v>ea</v>
          </cell>
          <cell r="H469" t="str">
            <v>Production</v>
          </cell>
          <cell r="I469" t="str">
            <v>Buy</v>
          </cell>
          <cell r="J469" t="str">
            <v>TI</v>
          </cell>
          <cell r="K469" t="str">
            <v>MSP430FR2672TRHBR</v>
          </cell>
          <cell r="N469" t="str">
            <v>TI.com</v>
          </cell>
          <cell r="P469">
            <v>1000</v>
          </cell>
          <cell r="Q469">
            <v>250</v>
          </cell>
          <cell r="R469">
            <v>1.5840000000000001</v>
          </cell>
          <cell r="S469" t="str">
            <v>USD</v>
          </cell>
          <cell r="T469">
            <v>1.4655810510732792</v>
          </cell>
        </row>
        <row r="470">
          <cell r="A470" t="str">
            <v>4706-00010-00</v>
          </cell>
          <cell r="B470" t="str">
            <v>IC, ENERGY METER 3 PHASE 20TSSOP</v>
          </cell>
          <cell r="C470" t="str">
            <v>ea</v>
          </cell>
          <cell r="D470" t="str">
            <v>3.17~5.5v VCC</v>
          </cell>
          <cell r="E470" t="str">
            <v>6mA ICC</v>
          </cell>
          <cell r="F470" t="str">
            <v>3-Phase</v>
          </cell>
          <cell r="G470" t="str">
            <v>20-TSSOP</v>
          </cell>
          <cell r="H470" t="str">
            <v>Production</v>
          </cell>
          <cell r="I470" t="str">
            <v>Buy</v>
          </cell>
          <cell r="J470" t="str">
            <v>ST Micro</v>
          </cell>
          <cell r="K470" t="str">
            <v>STPMC1BTR</v>
          </cell>
          <cell r="S470" t="str">
            <v>EUR</v>
          </cell>
          <cell r="T470">
            <v>0</v>
          </cell>
        </row>
        <row r="471">
          <cell r="A471" t="str">
            <v>4706-00020-00</v>
          </cell>
          <cell r="B471" t="str">
            <v>IC, SMART SENSOR II 2CH 16QFN</v>
          </cell>
          <cell r="C471" t="str">
            <v>ea</v>
          </cell>
          <cell r="G471" t="str">
            <v>16-QFN</v>
          </cell>
          <cell r="H471" t="str">
            <v>Production</v>
          </cell>
          <cell r="I471" t="str">
            <v>Buy</v>
          </cell>
          <cell r="J471" t="str">
            <v>ST Micro</v>
          </cell>
          <cell r="K471" t="str">
            <v>STPMS2L-PUR</v>
          </cell>
          <cell r="S471" t="str">
            <v>EUR</v>
          </cell>
          <cell r="T471">
            <v>0</v>
          </cell>
        </row>
        <row r="472">
          <cell r="A472" t="str">
            <v>4706-00030-00</v>
          </cell>
          <cell r="B472" t="str">
            <v>IC, 3 Phase Meter 40-LFCSP-WQ (6x6)</v>
          </cell>
          <cell r="C472" t="str">
            <v>ea</v>
          </cell>
          <cell r="D472" t="str">
            <v>7-24bit ADC</v>
          </cell>
          <cell r="F472" t="str">
            <v>3-Phase</v>
          </cell>
          <cell r="G472" t="str">
            <v>40-LFCSP</v>
          </cell>
          <cell r="H472" t="str">
            <v>Production</v>
          </cell>
          <cell r="I472" t="str">
            <v>Free Issue</v>
          </cell>
          <cell r="J472" t="str">
            <v>Analog Devices</v>
          </cell>
          <cell r="K472" t="str">
            <v>ADE9430ACPZ-RL</v>
          </cell>
          <cell r="M472" t="str">
            <v xml:space="preserve">[08/09/2023] VT purchased 4,460pcs @ €7.19ea
[09/10/2023] Changed from $7.25931 to $6.50 based on 25~30k over 12-2023 thru 01-2025 </v>
          </cell>
          <cell r="N472" t="str">
            <v>Arrow</v>
          </cell>
          <cell r="O472" t="str">
            <v>Q21173420</v>
          </cell>
          <cell r="P472">
            <v>30000</v>
          </cell>
          <cell r="Q472">
            <v>2500</v>
          </cell>
          <cell r="R472">
            <v>7.19</v>
          </cell>
          <cell r="S472" t="str">
            <v>EUR</v>
          </cell>
          <cell r="T472">
            <v>7.19</v>
          </cell>
          <cell r="U472" t="str">
            <v>TBA</v>
          </cell>
          <cell r="V472">
            <v>13</v>
          </cell>
        </row>
        <row r="473">
          <cell r="A473" t="str">
            <v>4706-00040-00</v>
          </cell>
          <cell r="B473" t="str">
            <v>IC, RTD to Digital converter, TQFN-20</v>
          </cell>
          <cell r="C473" t="str">
            <v>ea</v>
          </cell>
          <cell r="H473" t="str">
            <v>Production</v>
          </cell>
          <cell r="I473" t="str">
            <v>Buy</v>
          </cell>
          <cell r="J473" t="str">
            <v>Analog Devices</v>
          </cell>
          <cell r="K473" t="str">
            <v>MAX31865ATP+T</v>
          </cell>
          <cell r="N473" t="str">
            <v>ADI.com</v>
          </cell>
          <cell r="P473">
            <v>500</v>
          </cell>
          <cell r="Q473">
            <v>1</v>
          </cell>
          <cell r="R473">
            <v>3.93</v>
          </cell>
          <cell r="S473" t="str">
            <v>USD</v>
          </cell>
          <cell r="T473">
            <v>3.6361954108068102</v>
          </cell>
        </row>
        <row r="474">
          <cell r="A474" t="str">
            <v>4708-00010-00</v>
          </cell>
          <cell r="B474" t="str">
            <v>OPA, IC Zero-Drift Op Amp, Rail-to-rail, 2Ch, 8-WSON</v>
          </cell>
          <cell r="C474" t="str">
            <v>ea</v>
          </cell>
          <cell r="D474" t="str">
            <v>2Ch</v>
          </cell>
          <cell r="E474" t="str">
            <v>4v5 ~ 24v VCC</v>
          </cell>
          <cell r="G474" t="str">
            <v>8-WSON</v>
          </cell>
          <cell r="H474" t="str">
            <v>Production</v>
          </cell>
          <cell r="I474" t="str">
            <v>Buy</v>
          </cell>
          <cell r="J474" t="str">
            <v>TI</v>
          </cell>
          <cell r="K474" t="str">
            <v>TLV2186IDSGR</v>
          </cell>
          <cell r="M474" t="str">
            <v>[04/12/23] RFQ to EBV for alternative - NO BID</v>
          </cell>
          <cell r="N474" t="str">
            <v>TI.com</v>
          </cell>
          <cell r="P474">
            <v>3000</v>
          </cell>
          <cell r="Q474">
            <v>3000</v>
          </cell>
          <cell r="R474">
            <v>0.47399999999999998</v>
          </cell>
          <cell r="S474" t="str">
            <v>EUR</v>
          </cell>
          <cell r="T474">
            <v>0.47399999999999998</v>
          </cell>
          <cell r="U474" t="str">
            <v>DDP</v>
          </cell>
          <cell r="V474">
            <v>6</v>
          </cell>
        </row>
        <row r="475">
          <cell r="A475" t="str">
            <v>4708-00020-00</v>
          </cell>
          <cell r="B475" t="str">
            <v>OPA, General Purpose Op Amp 2-Circuit 8-SOIC</v>
          </cell>
          <cell r="C475" t="str">
            <v>ea</v>
          </cell>
          <cell r="D475" t="str">
            <v>2Ch</v>
          </cell>
          <cell r="E475" t="str">
            <v>3~32v VCC</v>
          </cell>
          <cell r="G475" t="str">
            <v>8-SOIC</v>
          </cell>
          <cell r="H475" t="str">
            <v>R&amp;D</v>
          </cell>
          <cell r="I475" t="str">
            <v>Buy</v>
          </cell>
          <cell r="J475" t="str">
            <v>On Semi</v>
          </cell>
          <cell r="K475" t="str">
            <v>LM358DR2G</v>
          </cell>
          <cell r="N475" t="str">
            <v>ECAS</v>
          </cell>
          <cell r="P475">
            <v>2500</v>
          </cell>
          <cell r="R475">
            <v>8.7400000000000005E-2</v>
          </cell>
          <cell r="S475" t="str">
            <v>EUR</v>
          </cell>
          <cell r="T475">
            <v>8.7400000000000005E-2</v>
          </cell>
          <cell r="U475" t="str">
            <v>DDP</v>
          </cell>
          <cell r="V475">
            <v>11</v>
          </cell>
        </row>
        <row r="476">
          <cell r="A476" t="str">
            <v>4708-00021-00</v>
          </cell>
          <cell r="B476" t="str">
            <v>OPA, General Purpose Op Amp 2-Circuit 8-SOIC</v>
          </cell>
          <cell r="C476" t="str">
            <v>ea</v>
          </cell>
          <cell r="G476" t="str">
            <v>8-SOIC</v>
          </cell>
          <cell r="H476" t="str">
            <v>Production</v>
          </cell>
          <cell r="I476" t="str">
            <v>Buy</v>
          </cell>
          <cell r="J476" t="str">
            <v>TI</v>
          </cell>
          <cell r="K476" t="str">
            <v>LM358BAIDR</v>
          </cell>
          <cell r="N476" t="str">
            <v>TI.com</v>
          </cell>
          <cell r="P476">
            <v>2500</v>
          </cell>
          <cell r="Q476">
            <v>2500</v>
          </cell>
          <cell r="R476">
            <v>4.5999999999999999E-2</v>
          </cell>
          <cell r="S476" t="str">
            <v>USD</v>
          </cell>
          <cell r="T476">
            <v>4.2561065877128053E-2</v>
          </cell>
          <cell r="U476" t="str">
            <v>DDP</v>
          </cell>
          <cell r="V476">
            <v>6</v>
          </cell>
        </row>
        <row r="477">
          <cell r="A477" t="str">
            <v>4709-00010-00</v>
          </cell>
          <cell r="B477" t="str">
            <v>COM, 4-Ch GP Comparator, 2~32v 2mA, 14-SOIC</v>
          </cell>
          <cell r="C477" t="str">
            <v>ea</v>
          </cell>
          <cell r="D477" t="str">
            <v>4-Ch</v>
          </cell>
          <cell r="E477" t="str">
            <v>2~32v / ±1~16v</v>
          </cell>
          <cell r="F477" t="str">
            <v>2mA</v>
          </cell>
          <cell r="G477" t="str">
            <v>14-SOIC</v>
          </cell>
          <cell r="H477" t="str">
            <v>Production</v>
          </cell>
          <cell r="I477" t="str">
            <v>Buy</v>
          </cell>
          <cell r="J477" t="str">
            <v>ST Micro</v>
          </cell>
          <cell r="K477" t="str">
            <v>LM139ADT</v>
          </cell>
          <cell r="N477" t="str">
            <v>ECAS</v>
          </cell>
          <cell r="P477">
            <v>2500</v>
          </cell>
          <cell r="R477">
            <v>0.83423999999999998</v>
          </cell>
          <cell r="S477" t="str">
            <v>EUR</v>
          </cell>
          <cell r="T477">
            <v>0.83423999999999998</v>
          </cell>
          <cell r="U477" t="str">
            <v>DDP</v>
          </cell>
          <cell r="V477">
            <v>30</v>
          </cell>
        </row>
        <row r="478">
          <cell r="A478" t="str">
            <v>4710-00010-00</v>
          </cell>
          <cell r="B478" t="str">
            <v>AMP, 250mV Isolated Amp, isolated output</v>
          </cell>
          <cell r="C478" t="str">
            <v>ea</v>
          </cell>
          <cell r="D478" t="str">
            <v>250mA i/p</v>
          </cell>
          <cell r="G478" t="str">
            <v>8-SOIC</v>
          </cell>
          <cell r="H478" t="str">
            <v>Production</v>
          </cell>
          <cell r="I478" t="str">
            <v>Free Issue</v>
          </cell>
          <cell r="J478" t="str">
            <v>TI</v>
          </cell>
          <cell r="K478" t="str">
            <v>AMC1400QDWLRQ1</v>
          </cell>
          <cell r="M478" t="str">
            <v>[08/09/2023] VT purchased 3,000 @ €4.10</v>
          </cell>
          <cell r="N478" t="str">
            <v>TI.com</v>
          </cell>
          <cell r="O478" t="str">
            <v>Invoice DEE 09</v>
          </cell>
          <cell r="P478">
            <v>3000</v>
          </cell>
          <cell r="Q478">
            <v>300</v>
          </cell>
          <cell r="R478">
            <v>4.0999999999999996</v>
          </cell>
          <cell r="S478" t="str">
            <v>EUR</v>
          </cell>
          <cell r="T478">
            <v>4.0999999999999996</v>
          </cell>
          <cell r="U478" t="str">
            <v>DDP</v>
          </cell>
          <cell r="V478">
            <v>6</v>
          </cell>
        </row>
        <row r="479">
          <cell r="A479" t="str">
            <v>4712-00010-00</v>
          </cell>
          <cell r="B479" t="str">
            <v>OSC 8 MHz XO (Standard) HCMOS, TTL  3.3V Enable/Disable 4-SMD, No Lead</v>
          </cell>
          <cell r="C479" t="str">
            <v>ea</v>
          </cell>
          <cell r="D479" t="str">
            <v>8MHz</v>
          </cell>
          <cell r="E479" t="str">
            <v>3v3</v>
          </cell>
          <cell r="F479" t="str">
            <v>HCMOS</v>
          </cell>
          <cell r="G479" t="str">
            <v>5.0 x 3.2 x 1.3mm</v>
          </cell>
          <cell r="H479" t="str">
            <v>Production</v>
          </cell>
          <cell r="I479" t="str">
            <v>Buy</v>
          </cell>
          <cell r="J479" t="str">
            <v>Abracon</v>
          </cell>
          <cell r="K479" t="str">
            <v>ASFL1-8.000MHZ-EK-T</v>
          </cell>
          <cell r="M479" t="str">
            <v>[07/12/23] Jauch offer O 8,0-JO53-3.3-G-1-LF 1k @ $0.98</v>
          </cell>
          <cell r="N479" t="str">
            <v>Mouser</v>
          </cell>
          <cell r="O479" t="str">
            <v>WWW</v>
          </cell>
          <cell r="P479">
            <v>1000</v>
          </cell>
          <cell r="Q479">
            <v>1000</v>
          </cell>
          <cell r="R479">
            <v>1</v>
          </cell>
          <cell r="S479" t="str">
            <v>EUR</v>
          </cell>
          <cell r="T479">
            <v>1</v>
          </cell>
          <cell r="U479" t="str">
            <v>DDP</v>
          </cell>
          <cell r="V479">
            <v>28</v>
          </cell>
        </row>
        <row r="480">
          <cell r="A480" t="str">
            <v>4712-00020-00</v>
          </cell>
          <cell r="B480" t="str">
            <v>OSC, 24.576MHz XO (Standard) HCMOS, 1v6~3v6 Enable/Disable 4-SMD No Lead</v>
          </cell>
          <cell r="C480" t="str">
            <v>ea</v>
          </cell>
          <cell r="D480" t="str">
            <v>24.576MHz</v>
          </cell>
          <cell r="E480" t="str">
            <v>1v6~3v6</v>
          </cell>
          <cell r="G480" t="str">
            <v>5.0 x 3.2 x 1.3mm</v>
          </cell>
          <cell r="H480" t="str">
            <v>Production</v>
          </cell>
          <cell r="I480" t="str">
            <v>Buy</v>
          </cell>
          <cell r="J480" t="str">
            <v>ECS Inc</v>
          </cell>
          <cell r="K480" t="str">
            <v>ECS-5032MV-245.7-BN-TR</v>
          </cell>
          <cell r="M480" t="str">
            <v>[07/12/23] Jauch offer O 24,5760-JO53-3.3-B-1-T1-LF 1k @ $1.04</v>
          </cell>
          <cell r="N480" t="str">
            <v>ECAS</v>
          </cell>
          <cell r="P480">
            <v>3000</v>
          </cell>
          <cell r="Q480">
            <v>3000</v>
          </cell>
          <cell r="R480">
            <v>0.51334000000000002</v>
          </cell>
          <cell r="S480" t="str">
            <v>EUR</v>
          </cell>
          <cell r="T480">
            <v>0.51334000000000002</v>
          </cell>
          <cell r="U480" t="str">
            <v>DDP</v>
          </cell>
          <cell r="V480">
            <v>13</v>
          </cell>
        </row>
        <row r="481">
          <cell r="A481" t="str">
            <v>4714-00010-00</v>
          </cell>
          <cell r="B481" t="str">
            <v>CRY, 32.768kHz ±10ppm 6pF 70kOhms 2-SMD, No Lead</v>
          </cell>
          <cell r="C481" t="str">
            <v>ea</v>
          </cell>
          <cell r="D481" t="str">
            <v>32.768kHz</v>
          </cell>
          <cell r="E481" t="str">
            <v>6pF</v>
          </cell>
          <cell r="F481" t="str">
            <v>10%</v>
          </cell>
          <cell r="G481" t="str">
            <v>3.20 x 1.50 x 0.90mm</v>
          </cell>
          <cell r="H481" t="str">
            <v>Production</v>
          </cell>
          <cell r="I481" t="str">
            <v>Buy</v>
          </cell>
          <cell r="J481" t="str">
            <v>ECS Inc</v>
          </cell>
          <cell r="K481" t="str">
            <v>ECS-.327-6-34B-C-TR</v>
          </cell>
          <cell r="M481" t="str">
            <v>[07/12/23] Jauch offer Q 0,032768-JTX310-6-10-T1-LF 1k @ $0.25</v>
          </cell>
          <cell r="N481" t="str">
            <v>Digikey</v>
          </cell>
          <cell r="P481">
            <v>3000</v>
          </cell>
          <cell r="R481">
            <v>0.37767000000000001</v>
          </cell>
          <cell r="S481" t="str">
            <v>EUR</v>
          </cell>
          <cell r="T481">
            <v>0.37767000000000001</v>
          </cell>
          <cell r="U481" t="str">
            <v>DDP</v>
          </cell>
          <cell r="V481">
            <v>15</v>
          </cell>
        </row>
        <row r="482">
          <cell r="A482" t="str">
            <v>4714-00020-00</v>
          </cell>
          <cell r="B482" t="str">
            <v>CRY, 16MHz ±10ppm Crystal 10pF 80Ohms 4-SMD, No Lead</v>
          </cell>
          <cell r="C482" t="str">
            <v>ea</v>
          </cell>
          <cell r="D482" t="str">
            <v>16-MHz</v>
          </cell>
          <cell r="E482" t="str">
            <v>10pF</v>
          </cell>
          <cell r="F482" t="str">
            <v>10ppm</v>
          </cell>
          <cell r="G482" t="str">
            <v>3.20 x 2.50 x 0.80mm</v>
          </cell>
          <cell r="H482" t="str">
            <v>Production</v>
          </cell>
          <cell r="I482" t="str">
            <v>Buy</v>
          </cell>
          <cell r="J482" t="str">
            <v>CTS Frequency Controls</v>
          </cell>
          <cell r="K482" t="str">
            <v>403C11A16M00000</v>
          </cell>
          <cell r="M482" t="str">
            <v>[07/12/23] Jauch offer O 16,0-JXS32-10-10/10-LF 1k @ $0.35</v>
          </cell>
          <cell r="N482" t="str">
            <v>ECAS</v>
          </cell>
          <cell r="P482">
            <v>3000</v>
          </cell>
          <cell r="R482">
            <v>0.31872</v>
          </cell>
          <cell r="S482" t="str">
            <v>EUR</v>
          </cell>
          <cell r="T482">
            <v>0.31872</v>
          </cell>
          <cell r="U482" t="str">
            <v>DDP</v>
          </cell>
          <cell r="V482">
            <v>12</v>
          </cell>
        </row>
        <row r="483">
          <cell r="A483" t="str">
            <v>4716-00010-00</v>
          </cell>
          <cell r="B483" t="str">
            <v>MDM, Cellular, GSM, LTE Transceiver Module 850MHz, 900MHz, 1.8GHz, 1.9GHz, SMD Module, No Antenna</v>
          </cell>
          <cell r="C483" t="str">
            <v>ea</v>
          </cell>
          <cell r="D483" t="str">
            <v>LTE Modem</v>
          </cell>
          <cell r="G483" t="str">
            <v>23.6 × 19.9 × 2.2mm</v>
          </cell>
          <cell r="H483" t="str">
            <v>Production</v>
          </cell>
          <cell r="I483" t="str">
            <v>Buy</v>
          </cell>
          <cell r="J483" t="str">
            <v>Quectel</v>
          </cell>
          <cell r="K483" t="str">
            <v>BG95M3LA-64-SGNS</v>
          </cell>
          <cell r="M483" t="str">
            <v>[21/11/23] FMG revised quote from 1k @ $11.29 to 4k @ $9.80 with 1k schedule; allow 250pcs shipments.
[22/11/23] FMG revised 4k $9.80 to $9.65
[28/11/23] FMG offer 1k @ $9.80
[12/12/23] FMG to keep 1k EAU @ $9.65 (4x 250pcs drops)</v>
          </cell>
          <cell r="N483" t="str">
            <v>FMG Electronics</v>
          </cell>
          <cell r="O483" t="str">
            <v>email Will 21/11/2023</v>
          </cell>
          <cell r="P483">
            <v>1000</v>
          </cell>
          <cell r="Q483">
            <v>250</v>
          </cell>
          <cell r="R483">
            <v>9.65</v>
          </cell>
          <cell r="S483" t="str">
            <v>USD</v>
          </cell>
          <cell r="T483">
            <v>8.9285714285714288</v>
          </cell>
          <cell r="U483" t="str">
            <v>DDP</v>
          </cell>
          <cell r="V483">
            <v>12</v>
          </cell>
        </row>
        <row r="484">
          <cell r="A484" t="str">
            <v>4716-00020-00</v>
          </cell>
          <cell r="B484" t="str">
            <v>MDM, Cellular, LTE-M and NBIoT module with 2G fallback for global use, 133 pin LGA</v>
          </cell>
          <cell r="C484" t="str">
            <v>ea</v>
          </cell>
          <cell r="H484" t="str">
            <v>Production</v>
          </cell>
          <cell r="I484" t="str">
            <v>Buy</v>
          </cell>
          <cell r="J484" t="str">
            <v>u-Blox</v>
          </cell>
          <cell r="K484" t="str">
            <v>LEXI-R422-01B-00</v>
          </cell>
          <cell r="N484" t="str">
            <v>Alpha Micro</v>
          </cell>
          <cell r="O484" t="str">
            <v>136144</v>
          </cell>
          <cell r="P484">
            <v>1000</v>
          </cell>
          <cell r="Q484">
            <v>1000</v>
          </cell>
          <cell r="R484">
            <v>15.98</v>
          </cell>
          <cell r="S484" t="str">
            <v>USD</v>
          </cell>
          <cell r="T484">
            <v>14.785344189489267</v>
          </cell>
          <cell r="U484" t="str">
            <v>DDP</v>
          </cell>
          <cell r="V484">
            <v>8</v>
          </cell>
        </row>
        <row r="485">
          <cell r="A485" t="str">
            <v>4718-00010-00</v>
          </cell>
          <cell r="B485" t="str">
            <v>MEM, EEPROM Memory IC 512Kbit (64x8) I²C 1MHz 900ns 8-SOIC</v>
          </cell>
          <cell r="C485" t="str">
            <v>ea</v>
          </cell>
          <cell r="D485" t="str">
            <v>512Kb</v>
          </cell>
          <cell r="E485" t="str">
            <v>I2C</v>
          </cell>
          <cell r="G485" t="str">
            <v>8-SOIC</v>
          </cell>
          <cell r="H485" t="str">
            <v>Production</v>
          </cell>
          <cell r="I485" t="str">
            <v>Buy</v>
          </cell>
          <cell r="J485" t="str">
            <v>On Semi</v>
          </cell>
          <cell r="K485" t="str">
            <v>CAT24C512XE-T2</v>
          </cell>
          <cell r="M485" t="str">
            <v>[14/11/23] EBV offer "XI" (-40~+85C not "XE" -40~+125C) 6k EAU, 1k8 reel @ €0.90; 8-weeks.
[02/02/24] Alternative packages 8-TSSOP (CAT24C512YI-GT3) @ €0.4865 @ 3k reel</v>
          </cell>
          <cell r="N485" t="str">
            <v>Digikey</v>
          </cell>
          <cell r="P485">
            <v>381</v>
          </cell>
          <cell r="R485">
            <v>0.77839999999999998</v>
          </cell>
          <cell r="S485" t="str">
            <v>USD</v>
          </cell>
          <cell r="T485">
            <v>0.72020725388601037</v>
          </cell>
          <cell r="U485" t="str">
            <v>DDP</v>
          </cell>
          <cell r="V485">
            <v>1</v>
          </cell>
        </row>
        <row r="486">
          <cell r="A486" t="str">
            <v>4720-00010-00</v>
          </cell>
          <cell r="B486" t="str">
            <v>ICS, Supervisor 3v0VDF N-ch Open Drain 1-Ch SSOT-24</v>
          </cell>
          <cell r="C486" t="str">
            <v>ea</v>
          </cell>
          <cell r="D486" t="str">
            <v>3v0 detect</v>
          </cell>
          <cell r="E486" t="str">
            <v>1-Ch</v>
          </cell>
          <cell r="G486" t="str">
            <v>24-SSOT</v>
          </cell>
          <cell r="H486" t="str">
            <v>Production</v>
          </cell>
          <cell r="I486" t="str">
            <v>Buy</v>
          </cell>
          <cell r="J486" t="str">
            <v>Torex</v>
          </cell>
          <cell r="K486" t="str">
            <v>XC6120N302NR-G</v>
          </cell>
          <cell r="N486" t="str">
            <v>ECAS</v>
          </cell>
          <cell r="P486">
            <v>1000</v>
          </cell>
          <cell r="Q486">
            <v>1000</v>
          </cell>
          <cell r="R486">
            <v>0.18</v>
          </cell>
          <cell r="S486" t="str">
            <v>EUR</v>
          </cell>
          <cell r="T486">
            <v>0.18</v>
          </cell>
          <cell r="U486" t="str">
            <v>DDP</v>
          </cell>
          <cell r="V486">
            <v>18</v>
          </cell>
        </row>
        <row r="487">
          <cell r="A487" t="str">
            <v>4722-00010-00</v>
          </cell>
          <cell r="B487" t="str">
            <v>FIL, RLC EMI Filter 3rd Order Low Pass 6 Channel R = 40Ohms, C = 12pF, L = 20nH 16-UFDFN Exposed Pad</v>
          </cell>
          <cell r="C487" t="str">
            <v>ea</v>
          </cell>
          <cell r="D487" t="str">
            <v>8-Ch</v>
          </cell>
          <cell r="E487" t="str">
            <v>Low Pass</v>
          </cell>
          <cell r="G487" t="str">
            <v>16-UDFN</v>
          </cell>
          <cell r="H487" t="str">
            <v>Obsolete</v>
          </cell>
          <cell r="I487" t="str">
            <v>Buy</v>
          </cell>
          <cell r="J487" t="str">
            <v>On Semi</v>
          </cell>
          <cell r="K487" t="str">
            <v>CM1624−08DE</v>
          </cell>
          <cell r="N487" t="str">
            <v>ECAS</v>
          </cell>
          <cell r="P487">
            <v>3000</v>
          </cell>
          <cell r="R487">
            <v>0.29499999999999998</v>
          </cell>
          <cell r="S487" t="str">
            <v>EUR</v>
          </cell>
          <cell r="T487">
            <v>0.29499999999999998</v>
          </cell>
          <cell r="U487" t="str">
            <v>DDP</v>
          </cell>
          <cell r="V487">
            <v>12</v>
          </cell>
        </row>
        <row r="488">
          <cell r="A488" t="str">
            <v>4722-00020-00</v>
          </cell>
          <cell r="B488" t="str">
            <v>FIL, LC (Pi) EMI Filter 3rd Order Low Pass 8 Channel L = 17nH, C = 12pF 30 mA 16-UFDFN Exposed Pad</v>
          </cell>
          <cell r="C488" t="str">
            <v>ea</v>
          </cell>
          <cell r="D488" t="str">
            <v>8-Ch</v>
          </cell>
          <cell r="E488" t="str">
            <v>Low Pass</v>
          </cell>
          <cell r="G488" t="str">
            <v>16-UDFN</v>
          </cell>
          <cell r="H488" t="str">
            <v>Production</v>
          </cell>
          <cell r="I488" t="str">
            <v>Buy</v>
          </cell>
          <cell r="J488" t="str">
            <v>On Semi</v>
          </cell>
          <cell r="K488" t="str">
            <v>EMI7208MUTAG</v>
          </cell>
          <cell r="N488" t="str">
            <v>ECAS</v>
          </cell>
          <cell r="P488">
            <v>3000</v>
          </cell>
          <cell r="R488">
            <v>0.29499999999999998</v>
          </cell>
          <cell r="S488" t="str">
            <v>EUR</v>
          </cell>
          <cell r="T488">
            <v>0.29499999999999998</v>
          </cell>
          <cell r="U488" t="str">
            <v>DDP</v>
          </cell>
          <cell r="V488">
            <v>12</v>
          </cell>
        </row>
        <row r="489">
          <cell r="A489" t="str">
            <v>4724-00010-00</v>
          </cell>
          <cell r="B489" t="str">
            <v>TVS, 5-Ch, 12.5V Clamp 8A (8/20µs) Ipp, SC-70-6</v>
          </cell>
          <cell r="C489" t="str">
            <v>ea</v>
          </cell>
          <cell r="D489" t="str">
            <v>5-Ch</v>
          </cell>
          <cell r="E489" t="str">
            <v>15kV</v>
          </cell>
          <cell r="G489" t="str">
            <v>SC-70-6</v>
          </cell>
          <cell r="H489" t="str">
            <v>Production</v>
          </cell>
          <cell r="I489" t="str">
            <v>Buy</v>
          </cell>
          <cell r="J489" t="str">
            <v>Semtech</v>
          </cell>
          <cell r="K489" t="str">
            <v>SMF05C.TCT</v>
          </cell>
          <cell r="N489" t="str">
            <v>ECAS</v>
          </cell>
          <cell r="P489">
            <v>3000</v>
          </cell>
          <cell r="R489">
            <v>0.24479999999999999</v>
          </cell>
          <cell r="S489" t="str">
            <v>EUR</v>
          </cell>
          <cell r="T489">
            <v>0.24479999999999999</v>
          </cell>
          <cell r="U489" t="str">
            <v>DDP</v>
          </cell>
          <cell r="V489">
            <v>22</v>
          </cell>
        </row>
        <row r="490">
          <cell r="A490" t="str">
            <v>4726-00010-00</v>
          </cell>
          <cell r="B490" t="str">
            <v>BUF, Non-Inverting Tri-State Buffer, SOT23-5</v>
          </cell>
          <cell r="C490" t="str">
            <v>ea</v>
          </cell>
          <cell r="H490" t="str">
            <v>Production</v>
          </cell>
          <cell r="I490" t="str">
            <v>Buy</v>
          </cell>
          <cell r="J490" t="str">
            <v>OnSemi</v>
          </cell>
          <cell r="K490" t="str">
            <v>NC7SZ126M5X</v>
          </cell>
          <cell r="N490" t="str">
            <v>Digikey</v>
          </cell>
          <cell r="P490">
            <v>3000</v>
          </cell>
          <cell r="Q490">
            <v>3000</v>
          </cell>
          <cell r="R490">
            <v>5.7959999999999998E-2</v>
          </cell>
          <cell r="S490" t="str">
            <v>EUR</v>
          </cell>
          <cell r="T490">
            <v>5.7959999999999998E-2</v>
          </cell>
          <cell r="U490" t="str">
            <v>DDP</v>
          </cell>
          <cell r="V490" t="str">
            <v>TBA</v>
          </cell>
        </row>
        <row r="491">
          <cell r="A491" t="str">
            <v>4726-00010-00</v>
          </cell>
          <cell r="B491" t="str">
            <v>BUF, Non-Inverting Tri-State Buffer, SOT23-5</v>
          </cell>
          <cell r="C491" t="str">
            <v>ea</v>
          </cell>
          <cell r="H491" t="str">
            <v>Production</v>
          </cell>
          <cell r="I491" t="str">
            <v>Buy</v>
          </cell>
          <cell r="J491" t="str">
            <v>TI</v>
          </cell>
          <cell r="K491" t="str">
            <v>SN74LVC1G125DBVR</v>
          </cell>
          <cell r="S491" t="str">
            <v>EUR</v>
          </cell>
          <cell r="T491">
            <v>0</v>
          </cell>
        </row>
        <row r="492">
          <cell r="A492" t="str">
            <v>4750-00010-00</v>
          </cell>
          <cell r="B492" t="str">
            <v>REL, DPDT-NO (2 Form C) SMD, 3V 46.66mA, 2A</v>
          </cell>
          <cell r="C492" t="str">
            <v>ea</v>
          </cell>
          <cell r="D492" t="str">
            <v>DPDT-NO</v>
          </cell>
          <cell r="E492" t="str">
            <v>3V</v>
          </cell>
          <cell r="F492" t="str">
            <v>140mW</v>
          </cell>
          <cell r="G492" t="str">
            <v>2 Form C</v>
          </cell>
          <cell r="H492" t="str">
            <v>Production</v>
          </cell>
          <cell r="I492" t="str">
            <v>Buy</v>
          </cell>
          <cell r="J492" t="str">
            <v>Fujitsu</v>
          </cell>
          <cell r="K492" t="str">
            <v>FTR-B4GA003Z</v>
          </cell>
          <cell r="N492" t="str">
            <v>ECAS</v>
          </cell>
          <cell r="P492">
            <v>1000</v>
          </cell>
          <cell r="R492">
            <v>0.8</v>
          </cell>
          <cell r="S492" t="str">
            <v>EUR</v>
          </cell>
          <cell r="T492">
            <v>0.8</v>
          </cell>
          <cell r="U492" t="str">
            <v>DDP</v>
          </cell>
          <cell r="V492">
            <v>14</v>
          </cell>
        </row>
        <row r="493">
          <cell r="A493" t="str">
            <v>4751-00010-00</v>
          </cell>
          <cell r="B493" t="str">
            <v>SWI, Molded Body Reed SPST-NO 10 ~ 30AT Operate Range 10W 500mA (AC/DC) 140V SMD</v>
          </cell>
          <cell r="C493" t="str">
            <v>ea</v>
          </cell>
          <cell r="D493" t="str">
            <v>SPST-NO</v>
          </cell>
          <cell r="E493" t="str">
            <v>140VAC / 200VDC</v>
          </cell>
          <cell r="F493" t="str">
            <v>10~30AT</v>
          </cell>
          <cell r="G493" t="str">
            <v>11.63 x 2.41 x 2.92mm</v>
          </cell>
          <cell r="H493" t="str">
            <v>Production</v>
          </cell>
          <cell r="I493" t="str">
            <v>Buy</v>
          </cell>
          <cell r="J493" t="str">
            <v>Coto Technology</v>
          </cell>
          <cell r="K493" t="str">
            <v>CT10-1030-G1</v>
          </cell>
          <cell r="M493" t="str">
            <v>[04/11/23] Direct ECAS to Digikey pricing</v>
          </cell>
          <cell r="N493" t="str">
            <v>Digikey</v>
          </cell>
          <cell r="P493">
            <v>2000</v>
          </cell>
          <cell r="R493">
            <v>0.58323999999999998</v>
          </cell>
          <cell r="S493" t="str">
            <v>EUR</v>
          </cell>
          <cell r="T493">
            <v>0.58323999999999998</v>
          </cell>
          <cell r="U493" t="str">
            <v>DDP</v>
          </cell>
          <cell r="V493">
            <v>32</v>
          </cell>
        </row>
        <row r="494">
          <cell r="A494" t="str">
            <v>4751-00020-00</v>
          </cell>
          <cell r="B494" t="str">
            <v>SWI, Molded Body Reed SPST-NO 10 ~ 40AT Operate Range 10W 500mA (AC/DC) 100V SMD</v>
          </cell>
          <cell r="C494" t="str">
            <v>ea</v>
          </cell>
          <cell r="H494" t="str">
            <v>Production</v>
          </cell>
          <cell r="I494" t="str">
            <v>Buy</v>
          </cell>
          <cell r="J494" t="str">
            <v>BeeLee</v>
          </cell>
          <cell r="K494" t="str">
            <v>BL-CSFGHG-TP-2.6X12</v>
          </cell>
          <cell r="M494" t="str">
            <v>[14/03/24] RFQ sent</v>
          </cell>
          <cell r="T494" t="e">
            <v>#N/A</v>
          </cell>
        </row>
        <row r="495">
          <cell r="A495" t="str">
            <v>4752-00010-00</v>
          </cell>
          <cell r="B495" t="str">
            <v>LED, Green Diffused, 2v9 20mA, 12550mcd, 525nm, 4-PLCC 3.20 x 2.80 x 3.65mm Domed</v>
          </cell>
          <cell r="C495" t="str">
            <v>ea</v>
          </cell>
          <cell r="D495" t="str">
            <v>Green</v>
          </cell>
          <cell r="E495" t="str">
            <v>2v9 20mA</v>
          </cell>
          <cell r="G495" t="str">
            <v>4PLCC</v>
          </cell>
          <cell r="H495" t="str">
            <v>Production</v>
          </cell>
          <cell r="I495" t="str">
            <v>Buy</v>
          </cell>
          <cell r="J495" t="str">
            <v>CreeLED Inc</v>
          </cell>
          <cell r="K495" t="str">
            <v>CLM2D-GPC-CB0E0793</v>
          </cell>
          <cell r="N495" t="str">
            <v>ECAS</v>
          </cell>
          <cell r="P495">
            <v>2300</v>
          </cell>
          <cell r="R495">
            <v>0.14879999999999999</v>
          </cell>
          <cell r="S495" t="str">
            <v>EUR</v>
          </cell>
          <cell r="T495">
            <v>0.14879999999999999</v>
          </cell>
          <cell r="U495" t="str">
            <v>DDP</v>
          </cell>
          <cell r="V495">
            <v>5</v>
          </cell>
        </row>
        <row r="496">
          <cell r="A496" t="str">
            <v>4752-01010-00</v>
          </cell>
          <cell r="B496" t="str">
            <v>LED, Green 523nm, 3.2V, 0805 (2012 Metric)</v>
          </cell>
          <cell r="C496" t="str">
            <v>ea</v>
          </cell>
          <cell r="H496" t="str">
            <v>Production</v>
          </cell>
          <cell r="I496" t="str">
            <v>Buy</v>
          </cell>
          <cell r="J496" t="str">
            <v>Dialight</v>
          </cell>
          <cell r="K496" t="str">
            <v>598-8181-102F</v>
          </cell>
          <cell r="T496" t="e">
            <v>#N/A</v>
          </cell>
        </row>
        <row r="497">
          <cell r="A497" t="str">
            <v>4753-00010-00</v>
          </cell>
          <cell r="B497" t="str">
            <v>HDW, Cable Clamp, SMD, 5x5x2mm, Ø1.0 ~ 1.5mm</v>
          </cell>
          <cell r="C497" t="str">
            <v>ea</v>
          </cell>
          <cell r="H497" t="str">
            <v>Production</v>
          </cell>
          <cell r="I497" t="str">
            <v>Buy</v>
          </cell>
          <cell r="J497" t="str">
            <v>Harwin</v>
          </cell>
          <cell r="K497" t="str">
            <v>S8111-46R</v>
          </cell>
          <cell r="N497" t="str">
            <v>Digikey</v>
          </cell>
          <cell r="O497" t="str">
            <v>WWW</v>
          </cell>
          <cell r="P497">
            <v>1500</v>
          </cell>
          <cell r="Q497">
            <v>1500</v>
          </cell>
          <cell r="R497">
            <v>0.13314000000000001</v>
          </cell>
          <cell r="S497" t="str">
            <v>EUR</v>
          </cell>
          <cell r="T497">
            <v>0.13314000000000001</v>
          </cell>
          <cell r="U497" t="str">
            <v>DDP</v>
          </cell>
          <cell r="V497">
            <v>16</v>
          </cell>
        </row>
        <row r="498">
          <cell r="A498" t="str">
            <v>4800-10010-00</v>
          </cell>
          <cell r="B498" t="str">
            <v>SCR, Plastech, Pan Pozi, 3.00 x 8.00mm</v>
          </cell>
          <cell r="C498" t="str">
            <v>ea</v>
          </cell>
          <cell r="D498" t="str">
            <v>Pan</v>
          </cell>
          <cell r="G498" t="str">
            <v>3.00 x 8.00mm</v>
          </cell>
          <cell r="H498" t="str">
            <v>Production</v>
          </cell>
          <cell r="I498" t="str">
            <v>Buy</v>
          </cell>
          <cell r="J498" t="str">
            <v>TR Fasteners</v>
          </cell>
          <cell r="K498" t="str">
            <v>TR00032246-103</v>
          </cell>
          <cell r="N498" t="str">
            <v>Accu Polyfix 30</v>
          </cell>
          <cell r="P498">
            <v>2000</v>
          </cell>
          <cell r="Q498">
            <v>2000</v>
          </cell>
          <cell r="R498">
            <v>7.0000000000000007E-2</v>
          </cell>
          <cell r="S498" t="str">
            <v>EUR</v>
          </cell>
          <cell r="T498">
            <v>7.0000000000000007E-2</v>
          </cell>
          <cell r="U498" t="str">
            <v>EXW UK</v>
          </cell>
          <cell r="V498">
            <v>4</v>
          </cell>
        </row>
        <row r="499">
          <cell r="A499" t="str">
            <v>4800-10020-00</v>
          </cell>
          <cell r="B499" t="str">
            <v>SCR, Plastech, Pan Pozi, 3.00 x 10.00mm</v>
          </cell>
          <cell r="C499" t="str">
            <v>ea</v>
          </cell>
          <cell r="D499" t="str">
            <v>Pan</v>
          </cell>
          <cell r="G499" t="str">
            <v>3.00 x 10.00mm</v>
          </cell>
          <cell r="H499" t="str">
            <v>Production</v>
          </cell>
          <cell r="I499" t="str">
            <v>Buy</v>
          </cell>
          <cell r="J499" t="str">
            <v>TR Fasteners</v>
          </cell>
          <cell r="K499" t="str">
            <v>TR00032237-103</v>
          </cell>
          <cell r="N499" t="str">
            <v>Accu Polyfix 30</v>
          </cell>
          <cell r="P499">
            <v>4000</v>
          </cell>
          <cell r="Q499">
            <v>4000</v>
          </cell>
          <cell r="R499">
            <v>0.1</v>
          </cell>
          <cell r="S499" t="str">
            <v>EUR</v>
          </cell>
          <cell r="T499">
            <v>0.1</v>
          </cell>
          <cell r="U499" t="str">
            <v>EXW UK</v>
          </cell>
          <cell r="V499">
            <v>4</v>
          </cell>
        </row>
        <row r="500">
          <cell r="A500" t="str">
            <v>4800-10030-00</v>
          </cell>
          <cell r="B500" t="str">
            <v>SCR, Plastech, CSK, 3.00 x 8.00mm</v>
          </cell>
          <cell r="C500" t="str">
            <v>ea</v>
          </cell>
          <cell r="D500" t="str">
            <v>CSK</v>
          </cell>
          <cell r="G500" t="str">
            <v>3.00 x 8.00mm</v>
          </cell>
          <cell r="H500" t="str">
            <v>Production</v>
          </cell>
          <cell r="I500" t="str">
            <v>Buy</v>
          </cell>
          <cell r="J500" t="str">
            <v>Bossard</v>
          </cell>
          <cell r="K500" t="str">
            <v>B3X8/BN2043 (3757369)</v>
          </cell>
          <cell r="N500" t="str">
            <v>TME</v>
          </cell>
          <cell r="P500">
            <v>1000</v>
          </cell>
          <cell r="Q500">
            <v>100</v>
          </cell>
          <cell r="R500">
            <v>4.0800000000000003E-2</v>
          </cell>
          <cell r="S500" t="str">
            <v>EUR</v>
          </cell>
          <cell r="T500">
            <v>4.0800000000000003E-2</v>
          </cell>
          <cell r="U500" t="str">
            <v>EXW Poland</v>
          </cell>
          <cell r="V500">
            <v>5</v>
          </cell>
        </row>
        <row r="501">
          <cell r="A501" t="str">
            <v>4800-40001-00</v>
          </cell>
          <cell r="B501" t="str">
            <v>SCR, M10x50mm Hex Self-Tapping Coach Screw A2 S/S</v>
          </cell>
          <cell r="C501" t="str">
            <v>ea</v>
          </cell>
          <cell r="G501" t="str">
            <v>10.00 x 50.00mm</v>
          </cell>
          <cell r="H501" t="str">
            <v>Production</v>
          </cell>
          <cell r="I501" t="str">
            <v>Reference Item</v>
          </cell>
          <cell r="J501" t="str">
            <v>RS PRO</v>
          </cell>
          <cell r="K501" t="str">
            <v>144-3557</v>
          </cell>
          <cell r="N501" t="str">
            <v>RS</v>
          </cell>
          <cell r="O501" t="str">
            <v>WWW</v>
          </cell>
          <cell r="P501">
            <v>50</v>
          </cell>
          <cell r="Q501">
            <v>50</v>
          </cell>
          <cell r="R501">
            <v>0.87040000000000006</v>
          </cell>
          <cell r="S501" t="str">
            <v>EUR</v>
          </cell>
          <cell r="T501">
            <v>0.87040000000000006</v>
          </cell>
          <cell r="V501">
            <v>5</v>
          </cell>
        </row>
        <row r="502">
          <cell r="A502" t="str">
            <v>4800-40003-00</v>
          </cell>
          <cell r="B502" t="str">
            <v>SCR, M6 x 10mm, Pan Pozi, A4 (316) Stainless Steel, Machine Screw, DIN 7985</v>
          </cell>
          <cell r="C502" t="str">
            <v>ea</v>
          </cell>
          <cell r="H502" t="str">
            <v>Production</v>
          </cell>
          <cell r="I502" t="str">
            <v>Reference Item</v>
          </cell>
          <cell r="J502" t="str">
            <v>RS PRO</v>
          </cell>
          <cell r="K502" t="str">
            <v>190-585</v>
          </cell>
          <cell r="N502" t="str">
            <v>RS</v>
          </cell>
          <cell r="O502" t="str">
            <v>WWW</v>
          </cell>
          <cell r="P502">
            <v>1000</v>
          </cell>
          <cell r="Q502">
            <v>50</v>
          </cell>
          <cell r="R502">
            <v>0.28160000000000002</v>
          </cell>
          <cell r="S502" t="str">
            <v>EUR</v>
          </cell>
          <cell r="T502">
            <v>0.28160000000000002</v>
          </cell>
          <cell r="V502">
            <v>2</v>
          </cell>
        </row>
        <row r="503">
          <cell r="A503" t="str">
            <v>4800-40005-00</v>
          </cell>
          <cell r="B503" t="str">
            <v>SCR, M10 x 20mm, Hex Bolt, A4 (316) Stainless Steel,DIN 933</v>
          </cell>
          <cell r="C503" t="str">
            <v>ea</v>
          </cell>
          <cell r="H503" t="str">
            <v>Production</v>
          </cell>
          <cell r="I503" t="str">
            <v>Buy</v>
          </cell>
          <cell r="J503" t="str">
            <v>RS PRO</v>
          </cell>
          <cell r="K503" t="str">
            <v>190-349</v>
          </cell>
          <cell r="N503" t="str">
            <v>RS</v>
          </cell>
          <cell r="O503" t="str">
            <v>WWW</v>
          </cell>
          <cell r="P503">
            <v>250</v>
          </cell>
          <cell r="Q503">
            <v>25</v>
          </cell>
          <cell r="R503">
            <v>0.94199999999999995</v>
          </cell>
          <cell r="S503" t="str">
            <v>EUR</v>
          </cell>
          <cell r="T503">
            <v>0.94199999999999995</v>
          </cell>
        </row>
        <row r="504">
          <cell r="A504" t="str">
            <v>4800-40006-00</v>
          </cell>
          <cell r="B504" t="str">
            <v>SCR, M4x40mm, A2 S/S, Pan Pozi</v>
          </cell>
          <cell r="C504" t="str">
            <v>ea</v>
          </cell>
          <cell r="D504" t="str">
            <v>M4</v>
          </cell>
          <cell r="E504" t="str">
            <v>40mm</v>
          </cell>
          <cell r="F504" t="str">
            <v>SS</v>
          </cell>
          <cell r="H504" t="str">
            <v>Production</v>
          </cell>
          <cell r="I504" t="str">
            <v>Buy</v>
          </cell>
          <cell r="J504" t="str">
            <v>TR Fasteners</v>
          </cell>
          <cell r="K504" t="str">
            <v>TR00009667-000</v>
          </cell>
          <cell r="M504" t="str">
            <v>SEA Romania 138.28.08</v>
          </cell>
          <cell r="N504" t="str">
            <v>TED.ie</v>
          </cell>
          <cell r="O504" t="str">
            <v>Qualfast QFT6380587H</v>
          </cell>
          <cell r="P504">
            <v>200</v>
          </cell>
          <cell r="Q504">
            <v>200</v>
          </cell>
          <cell r="R504">
            <v>9.9199999999999997E-2</v>
          </cell>
          <cell r="S504" t="str">
            <v>EUR</v>
          </cell>
          <cell r="T504">
            <v>9.9199999999999997E-2</v>
          </cell>
          <cell r="U504" t="str">
            <v>EXW</v>
          </cell>
          <cell r="V504">
            <v>5</v>
          </cell>
        </row>
        <row r="505">
          <cell r="A505" t="str">
            <v>4800-40007-00</v>
          </cell>
          <cell r="B505" t="str">
            <v>SCR, Plastech, CSK Pozi, 4.00 x 14.00mm</v>
          </cell>
          <cell r="C505" t="str">
            <v>ea</v>
          </cell>
          <cell r="D505" t="str">
            <v>CSK</v>
          </cell>
          <cell r="G505" t="str">
            <v>4.00 x 14.00mm</v>
          </cell>
          <cell r="H505" t="str">
            <v>Production</v>
          </cell>
          <cell r="I505" t="str">
            <v>Buy</v>
          </cell>
          <cell r="J505" t="str">
            <v>TR Fasteners</v>
          </cell>
          <cell r="K505" t="str">
            <v>TR00031909-103</v>
          </cell>
          <cell r="N505" t="str">
            <v>Accu Polyfix 30</v>
          </cell>
          <cell r="P505">
            <v>2000</v>
          </cell>
          <cell r="Q505">
            <v>2000</v>
          </cell>
          <cell r="R505">
            <v>0.13</v>
          </cell>
          <cell r="S505" t="str">
            <v>EUR</v>
          </cell>
          <cell r="T505">
            <v>0.13</v>
          </cell>
          <cell r="U505" t="str">
            <v>EXW UK</v>
          </cell>
          <cell r="V505">
            <v>4</v>
          </cell>
        </row>
        <row r="506">
          <cell r="A506" t="str">
            <v>4800-40008-00</v>
          </cell>
          <cell r="B506" t="str">
            <v>SCR, M12 x 16mm, Hex Bolt, A4 (316) Stainless Steel,DIN 933</v>
          </cell>
          <cell r="C506" t="str">
            <v>ea</v>
          </cell>
          <cell r="H506" t="str">
            <v>Production</v>
          </cell>
          <cell r="I506" t="str">
            <v>Buy</v>
          </cell>
          <cell r="J506" t="str">
            <v>TBA</v>
          </cell>
          <cell r="K506" t="str">
            <v>TBA</v>
          </cell>
          <cell r="R506">
            <v>1</v>
          </cell>
          <cell r="S506" t="str">
            <v>EUR</v>
          </cell>
          <cell r="T506">
            <v>1</v>
          </cell>
        </row>
        <row r="507">
          <cell r="A507" t="str">
            <v>4800-40009-00</v>
          </cell>
          <cell r="B507" t="str">
            <v>SCR, Plastech, CSK Pozi, 4.00 x 20.00mm</v>
          </cell>
          <cell r="C507" t="str">
            <v>ea</v>
          </cell>
          <cell r="D507" t="str">
            <v>CSK</v>
          </cell>
          <cell r="H507" t="str">
            <v>Production</v>
          </cell>
          <cell r="I507" t="str">
            <v>Buy</v>
          </cell>
          <cell r="J507" t="str">
            <v>Bossard</v>
          </cell>
          <cell r="K507" t="str">
            <v>3757679</v>
          </cell>
          <cell r="N507" t="str">
            <v>TME</v>
          </cell>
          <cell r="P507">
            <v>100</v>
          </cell>
          <cell r="Q507">
            <v>100</v>
          </cell>
          <cell r="R507">
            <v>2.3800000000000002E-2</v>
          </cell>
          <cell r="S507" t="str">
            <v>EUR</v>
          </cell>
          <cell r="T507">
            <v>2.3800000000000002E-2</v>
          </cell>
          <cell r="V507">
            <v>4</v>
          </cell>
        </row>
        <row r="508">
          <cell r="A508" t="str">
            <v>4800-40010-00</v>
          </cell>
          <cell r="B508" t="str">
            <v>SCR, M12 x 16mm, Hex Bolt, Zinc</v>
          </cell>
          <cell r="C508" t="str">
            <v>ea</v>
          </cell>
          <cell r="H508" t="str">
            <v>Production</v>
          </cell>
          <cell r="I508" t="str">
            <v>Buy</v>
          </cell>
          <cell r="T508" t="e">
            <v>#N/A</v>
          </cell>
        </row>
        <row r="509">
          <cell r="A509" t="str">
            <v>4802-40010-00</v>
          </cell>
          <cell r="B509" t="str">
            <v>NUT, M10 Self Locking Nut A4 (316) Stainless Steel, DIN 985</v>
          </cell>
          <cell r="C509" t="str">
            <v>ea</v>
          </cell>
          <cell r="H509" t="str">
            <v>Production</v>
          </cell>
          <cell r="I509" t="str">
            <v>Buy</v>
          </cell>
          <cell r="J509" t="str">
            <v>RS PRO</v>
          </cell>
          <cell r="K509" t="str">
            <v>767-854</v>
          </cell>
          <cell r="N509" t="str">
            <v>RS</v>
          </cell>
          <cell r="O509" t="str">
            <v>WWW</v>
          </cell>
          <cell r="P509">
            <v>1000</v>
          </cell>
          <cell r="Q509">
            <v>100</v>
          </cell>
          <cell r="R509">
            <v>0.36199999999999999</v>
          </cell>
          <cell r="S509" t="str">
            <v>EUR</v>
          </cell>
          <cell r="T509">
            <v>0.36199999999999999</v>
          </cell>
          <cell r="V509">
            <v>5</v>
          </cell>
        </row>
        <row r="510">
          <cell r="A510" t="str">
            <v>4804-40002-00</v>
          </cell>
          <cell r="B510" t="str">
            <v>WAS, M10 Flat Washer A4 (316) S/S, OD=20.00mm, ID=10.50mm, H=2.10mm</v>
          </cell>
          <cell r="C510" t="str">
            <v>ea</v>
          </cell>
          <cell r="H510" t="str">
            <v>Production</v>
          </cell>
          <cell r="I510" t="str">
            <v>Reference Item</v>
          </cell>
          <cell r="J510" t="str">
            <v>RS PRO</v>
          </cell>
          <cell r="K510" t="str">
            <v>797-6364</v>
          </cell>
          <cell r="N510" t="str">
            <v>RS</v>
          </cell>
          <cell r="O510" t="str">
            <v>WWW</v>
          </cell>
          <cell r="P510">
            <v>100</v>
          </cell>
          <cell r="Q510">
            <v>100</v>
          </cell>
          <cell r="R510">
            <v>0.1278</v>
          </cell>
          <cell r="S510" t="str">
            <v>EUR</v>
          </cell>
          <cell r="T510">
            <v>0.1278</v>
          </cell>
          <cell r="V510">
            <v>2</v>
          </cell>
        </row>
        <row r="511">
          <cell r="A511" t="str">
            <v>4804-40003-00</v>
          </cell>
          <cell r="B511" t="str">
            <v>WAS, M12 Flat Washer A4 (316) S/S, OD=24.00mm, ID=13.00mm, H=2.50mm</v>
          </cell>
          <cell r="C511" t="str">
            <v>ea</v>
          </cell>
          <cell r="H511" t="str">
            <v>Production</v>
          </cell>
          <cell r="I511" t="str">
            <v>Buy</v>
          </cell>
          <cell r="J511" t="str">
            <v>RS PRO</v>
          </cell>
          <cell r="K511" t="str">
            <v>797-6367</v>
          </cell>
          <cell r="N511" t="str">
            <v>RS</v>
          </cell>
          <cell r="O511" t="str">
            <v>WWW</v>
          </cell>
          <cell r="P511">
            <v>1000</v>
          </cell>
          <cell r="Q511">
            <v>100</v>
          </cell>
          <cell r="R511">
            <v>0.121</v>
          </cell>
          <cell r="S511" t="str">
            <v>EUR</v>
          </cell>
          <cell r="T511">
            <v>0.121</v>
          </cell>
          <cell r="V511">
            <v>3</v>
          </cell>
        </row>
        <row r="512">
          <cell r="A512" t="str">
            <v>4804-40004-00</v>
          </cell>
          <cell r="B512" t="str">
            <v>WAS, M6 Spring Washer A4 (316) S/S, OD=11.15mm, ID=6.35mm, H=1.65mm</v>
          </cell>
          <cell r="C512" t="str">
            <v>ea</v>
          </cell>
          <cell r="H512" t="str">
            <v>Production</v>
          </cell>
          <cell r="I512" t="str">
            <v>Reference Item</v>
          </cell>
          <cell r="J512" t="str">
            <v>RS PRO</v>
          </cell>
          <cell r="K512" t="str">
            <v>189-715</v>
          </cell>
          <cell r="N512" t="str">
            <v>RS</v>
          </cell>
          <cell r="O512" t="str">
            <v>WWW</v>
          </cell>
          <cell r="P512">
            <v>1000</v>
          </cell>
          <cell r="Q512">
            <v>50</v>
          </cell>
          <cell r="R512">
            <v>0.1208</v>
          </cell>
          <cell r="S512" t="str">
            <v>EUR</v>
          </cell>
          <cell r="T512">
            <v>0.1208</v>
          </cell>
          <cell r="V512">
            <v>3</v>
          </cell>
        </row>
        <row r="513">
          <cell r="A513" t="str">
            <v>4804-40005-00</v>
          </cell>
          <cell r="B513" t="str">
            <v>WAS, M10 Spring Washer A4 (316) S/S, OD=16.00mm, ID=10.20mm, H=2.50mm</v>
          </cell>
          <cell r="C513" t="str">
            <v>ea</v>
          </cell>
          <cell r="H513" t="str">
            <v>Production</v>
          </cell>
          <cell r="I513" t="str">
            <v>Buy</v>
          </cell>
          <cell r="J513" t="str">
            <v>RS PRO</v>
          </cell>
          <cell r="K513" t="str">
            <v>189-737</v>
          </cell>
          <cell r="N513" t="str">
            <v>RS</v>
          </cell>
          <cell r="O513" t="str">
            <v>WWW</v>
          </cell>
          <cell r="P513">
            <v>1000</v>
          </cell>
          <cell r="Q513">
            <v>100</v>
          </cell>
          <cell r="R513">
            <v>0.121</v>
          </cell>
          <cell r="S513" t="str">
            <v>EUR</v>
          </cell>
          <cell r="T513">
            <v>0.121</v>
          </cell>
          <cell r="V513">
            <v>3</v>
          </cell>
        </row>
        <row r="514">
          <cell r="A514" t="str">
            <v>4804-40006-00</v>
          </cell>
          <cell r="B514" t="str">
            <v>WAS, M12 Flat Washer, Zinc, OD=28.00mm, ID=13.00mm, H=2.50mm</v>
          </cell>
          <cell r="H514" t="str">
            <v>Production</v>
          </cell>
          <cell r="I514" t="str">
            <v>Buy</v>
          </cell>
          <cell r="J514" t="str">
            <v>TR Fasteners</v>
          </cell>
          <cell r="K514" t="str">
            <v>TR00021046-106</v>
          </cell>
          <cell r="T514" t="e">
            <v>#N/A</v>
          </cell>
        </row>
        <row r="515">
          <cell r="A515" t="str">
            <v>4806-00010-00</v>
          </cell>
          <cell r="B515" t="str">
            <v>PEM, M6*6mm Insert PEM, 13.49mm, Brass, Blind</v>
          </cell>
          <cell r="C515" t="str">
            <v>ea</v>
          </cell>
          <cell r="H515" t="str">
            <v>Production</v>
          </cell>
          <cell r="I515" t="str">
            <v>Free Issue</v>
          </cell>
          <cell r="J515" t="str">
            <v>Penn Engineering</v>
          </cell>
          <cell r="K515" t="str">
            <v>IBB-M6-6</v>
          </cell>
          <cell r="M515" t="str">
            <v>Moulder purchases bulk and bills VT upon receipt</v>
          </cell>
          <cell r="N515" t="str">
            <v>Floerke</v>
          </cell>
          <cell r="O515" t="str">
            <v>Email 15/01/2024</v>
          </cell>
          <cell r="P515">
            <v>1000</v>
          </cell>
          <cell r="Q515">
            <v>1000</v>
          </cell>
          <cell r="R515">
            <v>0.17499999999999999</v>
          </cell>
          <cell r="S515" t="str">
            <v>EUR</v>
          </cell>
          <cell r="T515">
            <v>0.17499999999999999</v>
          </cell>
          <cell r="V515">
            <v>6</v>
          </cell>
        </row>
        <row r="516">
          <cell r="A516" t="str">
            <v>4806-00020-00</v>
          </cell>
          <cell r="B516" t="str">
            <v>PEM, M4*12mm Insert PEM, 13.49mm, Brass, Blind</v>
          </cell>
          <cell r="C516" t="str">
            <v>ea</v>
          </cell>
          <cell r="H516" t="str">
            <v>Production</v>
          </cell>
          <cell r="I516" t="str">
            <v>Free Issue</v>
          </cell>
          <cell r="J516" t="str">
            <v>Penn Engineering</v>
          </cell>
          <cell r="K516" t="str">
            <v>IBB-M4-12</v>
          </cell>
          <cell r="M516" t="str">
            <v>Moulder purchases bulk and bills VT upon receipt</v>
          </cell>
          <cell r="N516" t="str">
            <v>Floerke</v>
          </cell>
          <cell r="O516" t="str">
            <v>Email 15/01/2024</v>
          </cell>
          <cell r="P516">
            <v>1000</v>
          </cell>
          <cell r="Q516">
            <v>1000</v>
          </cell>
          <cell r="R516">
            <v>0.17499999999999999</v>
          </cell>
          <cell r="S516" t="str">
            <v>EUR</v>
          </cell>
          <cell r="T516">
            <v>0.17499999999999999</v>
          </cell>
          <cell r="V516">
            <v>6</v>
          </cell>
        </row>
        <row r="517">
          <cell r="A517" t="str">
            <v>4810-70022-00</v>
          </cell>
          <cell r="B517" t="str">
            <v>MAG, 20mm dia x 7mm thick x 4mm c/sink N42 Neodymium Pot Magnet</v>
          </cell>
          <cell r="C517" t="str">
            <v>ea</v>
          </cell>
          <cell r="D517" t="str">
            <v>13.2Kg pull</v>
          </cell>
          <cell r="G517" t="str">
            <v>20.00 x 7.00mm</v>
          </cell>
          <cell r="H517" t="str">
            <v>Production</v>
          </cell>
          <cell r="I517" t="str">
            <v>Buy</v>
          </cell>
          <cell r="J517" t="str">
            <v>First 4 Magnets</v>
          </cell>
          <cell r="K517" t="str">
            <v>F4MA20-1</v>
          </cell>
          <cell r="N517" t="str">
            <v>First 4 Magnets</v>
          </cell>
          <cell r="P517">
            <v>960</v>
          </cell>
          <cell r="Q517">
            <v>80</v>
          </cell>
          <cell r="R517">
            <v>3.1749999999999998</v>
          </cell>
          <cell r="S517" t="str">
            <v>EUR</v>
          </cell>
          <cell r="T517">
            <v>3.1749999999999998</v>
          </cell>
          <cell r="U517" t="str">
            <v>EXW UK</v>
          </cell>
        </row>
        <row r="518">
          <cell r="A518" t="str">
            <v>4812-00000-00</v>
          </cell>
          <cell r="B518" t="str">
            <v>SPC, M3x10mm Nylon Standoff, M to F, Black</v>
          </cell>
          <cell r="C518" t="str">
            <v>ea</v>
          </cell>
          <cell r="H518" t="str">
            <v>Production</v>
          </cell>
          <cell r="I518" t="str">
            <v>Buy</v>
          </cell>
          <cell r="J518" t="str">
            <v>Essentra</v>
          </cell>
          <cell r="K518" t="str">
            <v>HTSN-M3-10-6-2</v>
          </cell>
          <cell r="N518" t="str">
            <v>Schukat</v>
          </cell>
          <cell r="O518" t="str">
            <v>WWW</v>
          </cell>
          <cell r="P518">
            <v>1000</v>
          </cell>
          <cell r="Q518">
            <v>100</v>
          </cell>
          <cell r="R518">
            <v>0.129</v>
          </cell>
          <cell r="S518" t="str">
            <v>EUR</v>
          </cell>
          <cell r="T518">
            <v>0.129</v>
          </cell>
          <cell r="U518" t="str">
            <v>EXW Poland</v>
          </cell>
          <cell r="V518">
            <v>27</v>
          </cell>
        </row>
        <row r="519">
          <cell r="A519" t="str">
            <v>4812-00010-00</v>
          </cell>
          <cell r="B519" t="str">
            <v>SPC, M3x15mm Nylon Standoff, M to F, Black</v>
          </cell>
          <cell r="C519" t="str">
            <v>ea</v>
          </cell>
          <cell r="H519" t="str">
            <v>Production</v>
          </cell>
          <cell r="I519" t="str">
            <v>Buy</v>
          </cell>
          <cell r="J519" t="str">
            <v>Essentra</v>
          </cell>
          <cell r="K519" t="str">
            <v>HTSN-M3-15-6-2</v>
          </cell>
          <cell r="N519" t="str">
            <v>TME</v>
          </cell>
          <cell r="O519" t="str">
            <v>WWW</v>
          </cell>
          <cell r="P519">
            <v>1000</v>
          </cell>
          <cell r="Q519">
            <v>100</v>
          </cell>
          <cell r="R519">
            <v>0.1003</v>
          </cell>
          <cell r="S519" t="str">
            <v>EUR</v>
          </cell>
          <cell r="T519">
            <v>0.1003</v>
          </cell>
          <cell r="U519" t="str">
            <v>EXW Poland</v>
          </cell>
          <cell r="V519">
            <v>27</v>
          </cell>
        </row>
        <row r="520">
          <cell r="A520" t="str">
            <v>4812-00020-00</v>
          </cell>
          <cell r="B520" t="str">
            <v>SPC, M3x25mm Nylon Standoff, M to F, Black</v>
          </cell>
          <cell r="C520" t="str">
            <v>ea</v>
          </cell>
          <cell r="H520" t="str">
            <v>Production</v>
          </cell>
          <cell r="I520" t="str">
            <v>Buy</v>
          </cell>
          <cell r="J520" t="str">
            <v>Essentra</v>
          </cell>
          <cell r="K520" t="str">
            <v>HTSN-M3-25-6-2</v>
          </cell>
          <cell r="N520" t="str">
            <v>TME</v>
          </cell>
          <cell r="O520" t="str">
            <v>WWW</v>
          </cell>
          <cell r="P520">
            <v>1000</v>
          </cell>
          <cell r="Q520">
            <v>100</v>
          </cell>
          <cell r="R520">
            <v>0.18379999999999999</v>
          </cell>
          <cell r="S520" t="str">
            <v>EUR</v>
          </cell>
          <cell r="T520">
            <v>0.18379999999999999</v>
          </cell>
          <cell r="U520" t="str">
            <v>EXW Poland</v>
          </cell>
          <cell r="V520">
            <v>27</v>
          </cell>
        </row>
        <row r="521">
          <cell r="A521" t="str">
            <v>4812-00030-00</v>
          </cell>
          <cell r="B521" t="str">
            <v>SPC, 2.54mm x H=3.18mm Board Support, Snap-in, Nylon</v>
          </cell>
          <cell r="C521" t="str">
            <v>ea</v>
          </cell>
          <cell r="H521" t="str">
            <v>Production</v>
          </cell>
          <cell r="I521" t="str">
            <v>Buy</v>
          </cell>
          <cell r="J521" t="str">
            <v>Essentra</v>
          </cell>
          <cell r="K521" t="str">
            <v>DLCBST-2-01</v>
          </cell>
          <cell r="N521" t="str">
            <v>Digikey</v>
          </cell>
          <cell r="O521" t="str">
            <v>WWW</v>
          </cell>
          <cell r="P521">
            <v>1000</v>
          </cell>
          <cell r="Q521">
            <v>1000</v>
          </cell>
          <cell r="R521">
            <v>0.18637000000000001</v>
          </cell>
          <cell r="S521" t="str">
            <v>EUR</v>
          </cell>
          <cell r="T521">
            <v>0.18637000000000001</v>
          </cell>
          <cell r="V521">
            <v>8</v>
          </cell>
        </row>
        <row r="522">
          <cell r="A522" t="str">
            <v>4812-00040-00</v>
          </cell>
          <cell r="B522" t="str">
            <v>SPC, M3x10mm Nylon Standoff, M to F, Black</v>
          </cell>
          <cell r="C522" t="str">
            <v>ea</v>
          </cell>
          <cell r="H522" t="str">
            <v>Production</v>
          </cell>
          <cell r="I522" t="str">
            <v>Buy</v>
          </cell>
          <cell r="J522" t="str">
            <v>Essentra</v>
          </cell>
          <cell r="K522" t="str">
            <v>HTSN-M3-10-6-2</v>
          </cell>
          <cell r="N522" t="str">
            <v>Schukat</v>
          </cell>
          <cell r="O522" t="str">
            <v>WWW</v>
          </cell>
          <cell r="P522">
            <v>1000</v>
          </cell>
          <cell r="Q522">
            <v>100</v>
          </cell>
          <cell r="R522">
            <v>0.129</v>
          </cell>
          <cell r="S522" t="str">
            <v>EUR</v>
          </cell>
          <cell r="T522">
            <v>0.129</v>
          </cell>
          <cell r="V522">
            <v>14</v>
          </cell>
        </row>
        <row r="523">
          <cell r="A523" t="str">
            <v>4814-00010-00</v>
          </cell>
          <cell r="B523" t="str">
            <v>NUT, M3 Nylon, Black</v>
          </cell>
          <cell r="C523" t="str">
            <v>ea</v>
          </cell>
          <cell r="H523" t="str">
            <v>Production</v>
          </cell>
          <cell r="I523" t="str">
            <v>Buy</v>
          </cell>
          <cell r="J523" t="str">
            <v>Bossard</v>
          </cell>
          <cell r="K523">
            <v>1400401</v>
          </cell>
          <cell r="N523" t="str">
            <v>TME</v>
          </cell>
          <cell r="O523" t="str">
            <v>WWW</v>
          </cell>
          <cell r="P523">
            <v>1000</v>
          </cell>
          <cell r="Q523">
            <v>1000</v>
          </cell>
          <cell r="R523">
            <v>3.2000000000000001E-2</v>
          </cell>
          <cell r="S523" t="str">
            <v>EUR</v>
          </cell>
          <cell r="T523">
            <v>3.2000000000000001E-2</v>
          </cell>
          <cell r="V523">
            <v>27</v>
          </cell>
        </row>
        <row r="524">
          <cell r="A524" t="str">
            <v>4816-00010-00</v>
          </cell>
          <cell r="B524" t="str">
            <v>SCR, M3x10mm, Cross, Polycarbonate, Clear</v>
          </cell>
          <cell r="C524" t="str">
            <v>ea</v>
          </cell>
          <cell r="H524" t="str">
            <v>Production</v>
          </cell>
          <cell r="I524" t="str">
            <v>Buy</v>
          </cell>
          <cell r="J524" t="str">
            <v>Bossard</v>
          </cell>
          <cell r="K524" t="str">
            <v>1401963</v>
          </cell>
          <cell r="N524" t="str">
            <v>ECAS</v>
          </cell>
          <cell r="P524">
            <v>1000</v>
          </cell>
          <cell r="Q524">
            <v>1000</v>
          </cell>
          <cell r="R524">
            <v>2.9499999999999998E-2</v>
          </cell>
          <cell r="S524" t="str">
            <v>EUR</v>
          </cell>
          <cell r="T524">
            <v>2.9499999999999998E-2</v>
          </cell>
          <cell r="V524">
            <v>5</v>
          </cell>
        </row>
        <row r="525">
          <cell r="A525" t="str">
            <v>4818-00010-00</v>
          </cell>
          <cell r="B525" t="str">
            <v>FIX, 12mm x 60mm Nylon Wall Plug</v>
          </cell>
          <cell r="C525" t="str">
            <v>ea</v>
          </cell>
          <cell r="H525" t="str">
            <v>Production</v>
          </cell>
          <cell r="I525" t="str">
            <v>Reference Item</v>
          </cell>
          <cell r="J525" t="str">
            <v>Fischer</v>
          </cell>
          <cell r="K525" t="str">
            <v>070012</v>
          </cell>
          <cell r="N525" t="str">
            <v>RS</v>
          </cell>
          <cell r="O525" t="str">
            <v>WWW</v>
          </cell>
          <cell r="P525">
            <v>100</v>
          </cell>
          <cell r="Q525">
            <v>25</v>
          </cell>
          <cell r="R525">
            <v>0.38800000000000001</v>
          </cell>
          <cell r="S525" t="str">
            <v>EUR</v>
          </cell>
          <cell r="T525">
            <v>0.38800000000000001</v>
          </cell>
        </row>
        <row r="526">
          <cell r="A526" t="str">
            <v>4900-00000-00</v>
          </cell>
          <cell r="B526" t="str">
            <v>PCB, Test Point, Non-Component</v>
          </cell>
          <cell r="C526" t="str">
            <v>ea</v>
          </cell>
          <cell r="H526" t="str">
            <v>Production</v>
          </cell>
          <cell r="I526" t="str">
            <v>Reference Item</v>
          </cell>
          <cell r="J526" t="str">
            <v>VT Electron</v>
          </cell>
          <cell r="K526" t="str">
            <v>None</v>
          </cell>
          <cell r="R526">
            <v>0</v>
          </cell>
          <cell r="S526" t="str">
            <v>EUR</v>
          </cell>
          <cell r="T526">
            <v>0</v>
          </cell>
        </row>
        <row r="527">
          <cell r="A527" t="str">
            <v>4901-30030-04</v>
          </cell>
          <cell r="B527" t="str">
            <v>PCB, Scavenger ADE (47.5x26x1.6mm, 4L, 1oz/1oz, ENIG, 8-up), ver 4.3</v>
          </cell>
          <cell r="C527" t="str">
            <v>ea</v>
          </cell>
          <cell r="H527" t="str">
            <v>Production</v>
          </cell>
          <cell r="I527" t="str">
            <v>Buy</v>
          </cell>
          <cell r="J527" t="str">
            <v>EMS Approved</v>
          </cell>
          <cell r="K527" t="str">
            <v>4901-30030-04</v>
          </cell>
          <cell r="N527" t="str">
            <v>ECAS</v>
          </cell>
          <cell r="R527">
            <v>2.4500000000000002</v>
          </cell>
          <cell r="S527" t="str">
            <v>EUR</v>
          </cell>
          <cell r="T527">
            <v>2.4500000000000002</v>
          </cell>
        </row>
        <row r="528">
          <cell r="A528" t="str">
            <v>4901-40010-00</v>
          </cell>
          <cell r="B528" t="str">
            <v>PCB, Scavenger ADE Retainer, No Cu, Short</v>
          </cell>
          <cell r="C528" t="str">
            <v>ea</v>
          </cell>
          <cell r="H528" t="str">
            <v>Production</v>
          </cell>
          <cell r="I528" t="str">
            <v>Buy</v>
          </cell>
          <cell r="J528" t="str">
            <v>EMS Approved</v>
          </cell>
          <cell r="N528" t="str">
            <v>ECAS</v>
          </cell>
          <cell r="S528" t="str">
            <v>EUR</v>
          </cell>
          <cell r="T528">
            <v>0</v>
          </cell>
        </row>
        <row r="529">
          <cell r="A529" t="str">
            <v>4901-40020-00</v>
          </cell>
          <cell r="B529" t="str">
            <v>PCB, Scavenger ADE Retainer, No Cu, Long</v>
          </cell>
          <cell r="C529" t="str">
            <v>ea</v>
          </cell>
          <cell r="H529" t="str">
            <v>Production</v>
          </cell>
          <cell r="I529" t="str">
            <v>Buy</v>
          </cell>
          <cell r="J529" t="str">
            <v>EMS Approved</v>
          </cell>
          <cell r="N529" t="str">
            <v>ECAS</v>
          </cell>
          <cell r="S529" t="str">
            <v>EUR</v>
          </cell>
          <cell r="T529">
            <v>0</v>
          </cell>
        </row>
        <row r="530">
          <cell r="A530" t="str">
            <v>4902-30029-04</v>
          </cell>
          <cell r="B530" t="str">
            <v>PCB, Scavenger GSM, Quectel (dimensions, layers, Cu, ENIG ?), ver 4.2</v>
          </cell>
          <cell r="C530" t="str">
            <v>ea</v>
          </cell>
          <cell r="H530" t="str">
            <v>Obsolete</v>
          </cell>
          <cell r="I530" t="str">
            <v>Buy</v>
          </cell>
          <cell r="J530" t="str">
            <v>EMS Approved</v>
          </cell>
          <cell r="K530" t="str">
            <v>4902-30029-04</v>
          </cell>
          <cell r="N530" t="str">
            <v>ECAS</v>
          </cell>
          <cell r="R530">
            <v>0.92</v>
          </cell>
          <cell r="S530" t="str">
            <v>EUR</v>
          </cell>
          <cell r="T530">
            <v>0.92</v>
          </cell>
        </row>
        <row r="531">
          <cell r="A531" t="str">
            <v>4902-30029-05</v>
          </cell>
          <cell r="B531" t="str">
            <v>PCB, Scavenger GSM, Quectel (dimensions, layers, Cu, ENIG ?), ver 4.3</v>
          </cell>
          <cell r="C531" t="str">
            <v>ea</v>
          </cell>
          <cell r="H531" t="str">
            <v>Production</v>
          </cell>
          <cell r="I531" t="str">
            <v>Buy</v>
          </cell>
          <cell r="J531" t="str">
            <v>EMS Approved</v>
          </cell>
          <cell r="K531" t="str">
            <v>4902-30029-05</v>
          </cell>
          <cell r="N531" t="str">
            <v>ECAS</v>
          </cell>
          <cell r="R531">
            <v>0.92</v>
          </cell>
          <cell r="S531" t="str">
            <v>EUR</v>
          </cell>
          <cell r="T531">
            <v>0.92</v>
          </cell>
        </row>
        <row r="532">
          <cell r="A532" t="str">
            <v>4902-40000-00</v>
          </cell>
          <cell r="B532" t="str">
            <v>PCB, Scavenger GSM, U-Blox (72x25.5mm, 4-Layers, Cu, ENIG), ver 5.0</v>
          </cell>
          <cell r="C532" t="str">
            <v>ea</v>
          </cell>
          <cell r="H532" t="str">
            <v>R&amp;D</v>
          </cell>
          <cell r="I532" t="str">
            <v>Buy</v>
          </cell>
          <cell r="J532" t="str">
            <v>EMS Approved</v>
          </cell>
          <cell r="N532" t="str">
            <v>ECAS</v>
          </cell>
          <cell r="S532" t="str">
            <v>EUR</v>
          </cell>
          <cell r="T532">
            <v>0</v>
          </cell>
        </row>
        <row r="533">
          <cell r="A533" t="str">
            <v>4902-40010-00</v>
          </cell>
          <cell r="B533" t="str">
            <v xml:space="preserve">PCB, </v>
          </cell>
          <cell r="T533" t="e">
            <v>#N/A</v>
          </cell>
        </row>
        <row r="534">
          <cell r="A534" t="str">
            <v>4903-30031-04</v>
          </cell>
          <cell r="B534" t="str">
            <v>PCB, Scavenger STPM (dimensions, layers, Cu, ENIG ?)</v>
          </cell>
          <cell r="C534" t="str">
            <v>ea</v>
          </cell>
          <cell r="H534" t="str">
            <v>Obsolete</v>
          </cell>
          <cell r="I534" t="str">
            <v>Buy</v>
          </cell>
          <cell r="J534" t="str">
            <v>EMS Approved</v>
          </cell>
          <cell r="K534" t="str">
            <v>4903-30031-04</v>
          </cell>
          <cell r="S534" t="str">
            <v>EUR</v>
          </cell>
          <cell r="T534">
            <v>0</v>
          </cell>
        </row>
        <row r="535">
          <cell r="A535" t="str">
            <v>4904-30028-04</v>
          </cell>
          <cell r="B535" t="str">
            <v>PCB, Scavenger MCU (32x107x1.6mm, 4L, 1ox/1oz, ENIG, 4-up), ver4.2</v>
          </cell>
          <cell r="C535" t="str">
            <v>ea</v>
          </cell>
          <cell r="H535" t="str">
            <v>Production</v>
          </cell>
          <cell r="I535" t="str">
            <v>Buy</v>
          </cell>
          <cell r="J535" t="str">
            <v>EMS Approved</v>
          </cell>
          <cell r="K535" t="str">
            <v>4904-30028-04</v>
          </cell>
          <cell r="N535" t="str">
            <v>ECAS</v>
          </cell>
          <cell r="R535">
            <v>1</v>
          </cell>
          <cell r="S535" t="str">
            <v>EUR</v>
          </cell>
          <cell r="T535">
            <v>1</v>
          </cell>
        </row>
        <row r="536">
          <cell r="A536" t="str">
            <v>4905-30027-04</v>
          </cell>
          <cell r="B536" t="str">
            <v>PCB, Scavenger MAIN (90x190x1.6mm, 4L, 1oz/1oz, ENIG, 2-up)</v>
          </cell>
          <cell r="C536" t="str">
            <v>ea</v>
          </cell>
          <cell r="H536" t="str">
            <v>Obsolete</v>
          </cell>
          <cell r="I536" t="str">
            <v>Buy</v>
          </cell>
          <cell r="J536" t="str">
            <v>EMS Approved</v>
          </cell>
          <cell r="K536" t="str">
            <v>4905-30027-04</v>
          </cell>
          <cell r="N536" t="str">
            <v>ECAS</v>
          </cell>
          <cell r="P536">
            <v>1000</v>
          </cell>
          <cell r="Q536">
            <v>1000</v>
          </cell>
          <cell r="R536">
            <v>4.92</v>
          </cell>
          <cell r="S536" t="str">
            <v>EUR</v>
          </cell>
          <cell r="T536">
            <v>4.92</v>
          </cell>
          <cell r="U536" t="str">
            <v>DDP Romania</v>
          </cell>
          <cell r="V536">
            <v>2</v>
          </cell>
        </row>
        <row r="537">
          <cell r="A537" t="str">
            <v>4905-30027-05</v>
          </cell>
          <cell r="B537" t="str">
            <v>PCB, Scavenger MAIN (90x190x1.6mm, 4L, 1oz/1oz, ENIG, 2-up), ver4.4</v>
          </cell>
          <cell r="C537" t="str">
            <v>ea</v>
          </cell>
          <cell r="H537" t="str">
            <v>Production</v>
          </cell>
          <cell r="I537" t="str">
            <v>Buy</v>
          </cell>
          <cell r="J537" t="str">
            <v>EMS Approved</v>
          </cell>
          <cell r="K537" t="str">
            <v>Main_v44 - Temp</v>
          </cell>
          <cell r="N537" t="str">
            <v>ECAS</v>
          </cell>
          <cell r="P537">
            <v>1000</v>
          </cell>
          <cell r="Q537">
            <v>1000</v>
          </cell>
          <cell r="R537">
            <v>4.92</v>
          </cell>
          <cell r="S537" t="str">
            <v>EUR</v>
          </cell>
          <cell r="T537">
            <v>4.92</v>
          </cell>
          <cell r="U537" t="str">
            <v>DDP Romania</v>
          </cell>
          <cell r="V537">
            <v>2</v>
          </cell>
        </row>
        <row r="538">
          <cell r="A538" t="str">
            <v>4905-31010-00</v>
          </cell>
          <cell r="B538" t="str">
            <v>PCB, Scavenger MAIN H2, 4-pin, (93x193x1.6mm, 4L, 1oz/1oz, ENIG, 2-up), ver 5.0</v>
          </cell>
          <cell r="C538" t="str">
            <v>ea</v>
          </cell>
          <cell r="H538" t="str">
            <v>Production</v>
          </cell>
          <cell r="I538" t="str">
            <v>Buy</v>
          </cell>
          <cell r="J538" t="str">
            <v>EMS Approved</v>
          </cell>
          <cell r="K538" t="str">
            <v>4905-31010-00</v>
          </cell>
          <cell r="N538" t="str">
            <v>ECAS</v>
          </cell>
          <cell r="P538">
            <v>1000</v>
          </cell>
          <cell r="Q538">
            <v>1000</v>
          </cell>
          <cell r="R538">
            <v>4.92</v>
          </cell>
          <cell r="S538" t="str">
            <v>EUR</v>
          </cell>
          <cell r="T538">
            <v>4.92</v>
          </cell>
          <cell r="U538" t="str">
            <v>DDP Romania</v>
          </cell>
          <cell r="V538">
            <v>2</v>
          </cell>
        </row>
        <row r="539">
          <cell r="A539" t="str">
            <v>4905-31020-00</v>
          </cell>
          <cell r="B539" t="str">
            <v>PCB, Scavenger MAIN H2, 5-pin, (93x193x1.6mm, 4L, 1oz/1oz, ENIG, 2-up), ver 5.0</v>
          </cell>
          <cell r="C539" t="str">
            <v>ea</v>
          </cell>
          <cell r="H539" t="str">
            <v>Production</v>
          </cell>
          <cell r="I539" t="str">
            <v>Buy</v>
          </cell>
          <cell r="J539" t="str">
            <v>EMS Approved</v>
          </cell>
          <cell r="S539" t="str">
            <v>EUR</v>
          </cell>
          <cell r="T539">
            <v>0</v>
          </cell>
          <cell r="U539" t="str">
            <v>DDP Romania</v>
          </cell>
          <cell r="V539">
            <v>2</v>
          </cell>
        </row>
        <row r="540">
          <cell r="A540" t="str">
            <v>4905-40010-00</v>
          </cell>
          <cell r="B540" t="str">
            <v>PCB, Scavenger Main High Voltage Protection Shield, No Cu</v>
          </cell>
          <cell r="C540" t="str">
            <v>ea</v>
          </cell>
          <cell r="H540" t="str">
            <v>Production</v>
          </cell>
          <cell r="I540" t="str">
            <v>Buy</v>
          </cell>
          <cell r="J540" t="str">
            <v>EMS Approved</v>
          </cell>
          <cell r="K540" t="str">
            <v>Main V4 Shield</v>
          </cell>
          <cell r="N540" t="str">
            <v>ECAS</v>
          </cell>
          <cell r="S540" t="str">
            <v>EUR</v>
          </cell>
          <cell r="T540">
            <v>0</v>
          </cell>
          <cell r="V540">
            <v>2</v>
          </cell>
        </row>
        <row r="541">
          <cell r="A541" t="str">
            <v>4906-00010-00</v>
          </cell>
          <cell r="B541" t="str">
            <v>PCB, Scavenger ADE-Aux (47.5x26x1.6mm, 4L, 1oz/1oz, ENIG, 8-up), ver 4.3</v>
          </cell>
          <cell r="C541" t="str">
            <v>ea</v>
          </cell>
          <cell r="H541" t="str">
            <v>Production</v>
          </cell>
          <cell r="I541" t="str">
            <v>Buy</v>
          </cell>
          <cell r="J541" t="str">
            <v>EMS Approved</v>
          </cell>
          <cell r="K541" t="str">
            <v>4906-00010-00</v>
          </cell>
          <cell r="N541" t="str">
            <v>ECAS</v>
          </cell>
          <cell r="R541">
            <v>2.25</v>
          </cell>
          <cell r="S541" t="str">
            <v>EUR</v>
          </cell>
          <cell r="T541">
            <v>2.25</v>
          </cell>
        </row>
        <row r="542">
          <cell r="A542" t="str">
            <v>5010-10099-00</v>
          </cell>
          <cell r="B542" t="str">
            <v>FGS, Scavenger GM A M19 6 Feeder(s) 1P, 1P+N, 3P, 3P+N w/RS485</v>
          </cell>
          <cell r="C542" t="str">
            <v>ea</v>
          </cell>
          <cell r="D542" t="str">
            <v>M19</v>
          </cell>
          <cell r="E542" t="str">
            <v>6F</v>
          </cell>
          <cell r="F542" t="str">
            <v>RS485</v>
          </cell>
          <cell r="G542" t="str">
            <v>GM-A</v>
          </cell>
          <cell r="H542" t="str">
            <v>UnReleased</v>
          </cell>
          <cell r="I542" t="str">
            <v>Make</v>
          </cell>
          <cell r="J542" t="str">
            <v>EMS</v>
          </cell>
          <cell r="K542" t="str">
            <v>5010-10000-00</v>
          </cell>
          <cell r="S542" t="str">
            <v>EUR</v>
          </cell>
          <cell r="T542">
            <v>0</v>
          </cell>
        </row>
        <row r="543">
          <cell r="A543" t="str">
            <v>5010-30000-04</v>
          </cell>
          <cell r="B543" t="str">
            <v>FGS, Scavenger GM-B M19 6 Feeder(s)</v>
          </cell>
          <cell r="C543" t="str">
            <v>ea</v>
          </cell>
          <cell r="D543" t="str">
            <v>M19</v>
          </cell>
          <cell r="E543" t="str">
            <v>6F</v>
          </cell>
          <cell r="G543" t="str">
            <v>GM-B</v>
          </cell>
          <cell r="H543" t="str">
            <v>Obsolete</v>
          </cell>
          <cell r="I543" t="str">
            <v>Make</v>
          </cell>
          <cell r="J543" t="str">
            <v>ECAS</v>
          </cell>
          <cell r="K543" t="str">
            <v>5010-30000-04</v>
          </cell>
          <cell r="L543" t="str">
            <v>5010-30000-05</v>
          </cell>
          <cell r="S543" t="str">
            <v>EUR</v>
          </cell>
          <cell r="T543">
            <v>0</v>
          </cell>
        </row>
        <row r="544">
          <cell r="A544" t="str">
            <v>5010-30000-05</v>
          </cell>
          <cell r="B544" t="str">
            <v>FGS, Scavenger GM-B M19 6 Feeder(s)</v>
          </cell>
          <cell r="C544" t="str">
            <v>ea</v>
          </cell>
          <cell r="D544" t="str">
            <v>M19</v>
          </cell>
          <cell r="E544" t="str">
            <v>6F</v>
          </cell>
          <cell r="G544" t="str">
            <v>GM-B</v>
          </cell>
          <cell r="H544" t="str">
            <v>Obsolete</v>
          </cell>
          <cell r="I544" t="str">
            <v>Make</v>
          </cell>
          <cell r="J544" t="str">
            <v>ECAS</v>
          </cell>
          <cell r="K544" t="str">
            <v>5010-30000-05</v>
          </cell>
          <cell r="S544" t="str">
            <v>EUR</v>
          </cell>
          <cell r="T544">
            <v>0</v>
          </cell>
        </row>
        <row r="545">
          <cell r="A545" t="str">
            <v>5010-30000-06</v>
          </cell>
          <cell r="B545" t="str">
            <v>FGS, Scavenger GM-B M19 6 Feeder(s)</v>
          </cell>
          <cell r="C545" t="str">
            <v>ea</v>
          </cell>
          <cell r="D545" t="str">
            <v>M19</v>
          </cell>
          <cell r="E545" t="str">
            <v>6F</v>
          </cell>
          <cell r="G545" t="str">
            <v>GM-B</v>
          </cell>
          <cell r="H545" t="str">
            <v>Obsolete</v>
          </cell>
          <cell r="I545" t="str">
            <v>Make</v>
          </cell>
          <cell r="J545" t="str">
            <v>ECAS</v>
          </cell>
          <cell r="K545" t="str">
            <v>5010-30000-06</v>
          </cell>
          <cell r="S545" t="str">
            <v>EUR</v>
          </cell>
          <cell r="T545">
            <v>0</v>
          </cell>
        </row>
        <row r="546">
          <cell r="A546" t="str">
            <v>5010-30000-07</v>
          </cell>
          <cell r="B546" t="str">
            <v>FGS, Scavenger GM-B, M19, 6F</v>
          </cell>
          <cell r="C546" t="str">
            <v>ea</v>
          </cell>
          <cell r="D546" t="str">
            <v>M19</v>
          </cell>
          <cell r="E546" t="str">
            <v>6F</v>
          </cell>
          <cell r="G546" t="str">
            <v>GM-B</v>
          </cell>
          <cell r="H546" t="str">
            <v>Obsolete</v>
          </cell>
          <cell r="I546" t="str">
            <v>Make</v>
          </cell>
          <cell r="J546" t="str">
            <v>ECAS</v>
          </cell>
          <cell r="K546" t="str">
            <v>5010-30000-07</v>
          </cell>
          <cell r="S546" t="str">
            <v>EUR</v>
          </cell>
          <cell r="T546">
            <v>0</v>
          </cell>
        </row>
        <row r="547">
          <cell r="A547" t="str">
            <v>5010-30000-08</v>
          </cell>
          <cell r="B547" t="str">
            <v>FGS, Scavenger GM-B, M19, 6F</v>
          </cell>
          <cell r="C547" t="str">
            <v>ea</v>
          </cell>
          <cell r="D547" t="str">
            <v>M19</v>
          </cell>
          <cell r="E547" t="str">
            <v>6F</v>
          </cell>
          <cell r="G547" t="str">
            <v>GM-B</v>
          </cell>
          <cell r="H547" t="str">
            <v>Production</v>
          </cell>
          <cell r="I547" t="str">
            <v>Make</v>
          </cell>
          <cell r="J547" t="str">
            <v>ECAS</v>
          </cell>
          <cell r="K547" t="str">
            <v>5010-30000-08</v>
          </cell>
          <cell r="S547" t="str">
            <v>EUR</v>
          </cell>
          <cell r="T547">
            <v>0</v>
          </cell>
        </row>
        <row r="548">
          <cell r="A548" t="str">
            <v>5010-50000-00</v>
          </cell>
          <cell r="B548" t="str">
            <v>FGS, Scavenger PM-A M25 1 Feeder(s)</v>
          </cell>
          <cell r="C548" t="str">
            <v>ea</v>
          </cell>
          <cell r="D548" t="str">
            <v>M25</v>
          </cell>
          <cell r="E548" t="str">
            <v>1F</v>
          </cell>
          <cell r="G548" t="str">
            <v>PM-A</v>
          </cell>
          <cell r="H548" t="str">
            <v>Obsolete</v>
          </cell>
          <cell r="I548" t="str">
            <v>Make</v>
          </cell>
          <cell r="J548" t="str">
            <v>ECAS</v>
          </cell>
          <cell r="K548" t="str">
            <v>5010-50000-00</v>
          </cell>
          <cell r="S548" t="str">
            <v>EUR</v>
          </cell>
          <cell r="T548">
            <v>0</v>
          </cell>
        </row>
        <row r="549">
          <cell r="A549" t="str">
            <v>5020-10000-00</v>
          </cell>
          <cell r="B549" t="str">
            <v>FGS, Scavenger PM-C M25 1 Feeder(s) 1P, 1P+N, 3P, 3P+N w/RS485</v>
          </cell>
          <cell r="C549" t="str">
            <v>ea</v>
          </cell>
          <cell r="D549" t="str">
            <v>M25</v>
          </cell>
          <cell r="E549" t="str">
            <v>1F</v>
          </cell>
          <cell r="F549" t="str">
            <v>RS485</v>
          </cell>
          <cell r="G549" t="str">
            <v>PM-C</v>
          </cell>
          <cell r="H549" t="str">
            <v>UnReleased</v>
          </cell>
          <cell r="I549" t="str">
            <v>Make</v>
          </cell>
          <cell r="J549" t="str">
            <v>EMS</v>
          </cell>
          <cell r="K549" t="str">
            <v>5020-10000-00</v>
          </cell>
          <cell r="S549" t="str">
            <v>EUR</v>
          </cell>
          <cell r="T549">
            <v>0</v>
          </cell>
        </row>
        <row r="550">
          <cell r="A550" t="str">
            <v>5020-30000-00</v>
          </cell>
          <cell r="B550" t="str">
            <v>FGS, Scavenger PM-B Hart 1 Feeder(s) 1P, 1P+N, 3P, 3P+N No RS485</v>
          </cell>
          <cell r="C550" t="str">
            <v>ea</v>
          </cell>
          <cell r="D550" t="str">
            <v>Harting</v>
          </cell>
          <cell r="E550" t="str">
            <v>1F</v>
          </cell>
          <cell r="G550" t="str">
            <v>PM-B</v>
          </cell>
          <cell r="H550" t="str">
            <v>Obsolete</v>
          </cell>
          <cell r="I550" t="str">
            <v>Make</v>
          </cell>
          <cell r="J550" t="str">
            <v>EMS</v>
          </cell>
          <cell r="K550" t="str">
            <v>5020-30000-00</v>
          </cell>
          <cell r="S550" t="str">
            <v>EUR</v>
          </cell>
          <cell r="T550">
            <v>0</v>
          </cell>
        </row>
        <row r="551">
          <cell r="A551" t="str">
            <v>5020-40000-00</v>
          </cell>
          <cell r="B551" t="str">
            <v>FGS, Scavenger PM D Hart 1 Feeder(s) 1P, 1P+N, 3P, 3P+N w/RS485</v>
          </cell>
          <cell r="C551" t="str">
            <v>ea</v>
          </cell>
          <cell r="D551" t="str">
            <v>Harting</v>
          </cell>
          <cell r="E551" t="str">
            <v>1F</v>
          </cell>
          <cell r="F551" t="str">
            <v>RS485</v>
          </cell>
          <cell r="G551" t="str">
            <v>PM D</v>
          </cell>
          <cell r="H551" t="str">
            <v>Obsolete</v>
          </cell>
          <cell r="I551" t="str">
            <v>Make</v>
          </cell>
          <cell r="J551" t="str">
            <v>EMS</v>
          </cell>
          <cell r="K551" t="str">
            <v>5020-40000-00</v>
          </cell>
          <cell r="S551" t="str">
            <v>EUR</v>
          </cell>
          <cell r="T551">
            <v>0</v>
          </cell>
        </row>
        <row r="552">
          <cell r="A552" t="str">
            <v>5020-50000-00</v>
          </cell>
          <cell r="B552" t="str">
            <v>FGS, Scavenger PM D Hart 2 Feeder(s) 1P, 1P+N, 3P, 3P+N No RS485</v>
          </cell>
          <cell r="C552" t="str">
            <v>ea</v>
          </cell>
          <cell r="D552" t="str">
            <v>Harting</v>
          </cell>
          <cell r="E552" t="str">
            <v>2F</v>
          </cell>
          <cell r="G552" t="str">
            <v>PM D</v>
          </cell>
          <cell r="H552" t="str">
            <v>Obsolete</v>
          </cell>
          <cell r="I552" t="str">
            <v>Make</v>
          </cell>
          <cell r="J552" t="str">
            <v>EMS</v>
          </cell>
          <cell r="K552" t="str">
            <v>5020-50000-00</v>
          </cell>
          <cell r="S552" t="str">
            <v>EUR</v>
          </cell>
          <cell r="T552">
            <v>0</v>
          </cell>
        </row>
        <row r="553">
          <cell r="A553" t="str">
            <v>5020-60000-00</v>
          </cell>
          <cell r="B553" t="str">
            <v>FGS, Scavenger PM-A M25 1 Feeder(s)</v>
          </cell>
          <cell r="C553" t="str">
            <v>ea</v>
          </cell>
          <cell r="D553" t="str">
            <v>M25</v>
          </cell>
          <cell r="E553" t="str">
            <v>1F</v>
          </cell>
          <cell r="G553" t="str">
            <v>PM-A</v>
          </cell>
          <cell r="H553" t="str">
            <v>Obsolete</v>
          </cell>
          <cell r="I553" t="str">
            <v>Make</v>
          </cell>
          <cell r="J553" t="str">
            <v>ECAS</v>
          </cell>
          <cell r="K553" t="str">
            <v>5020-60000-00</v>
          </cell>
          <cell r="S553" t="str">
            <v>EUR</v>
          </cell>
          <cell r="T553">
            <v>0</v>
          </cell>
        </row>
        <row r="554">
          <cell r="A554" t="str">
            <v>5020-60000-01</v>
          </cell>
          <cell r="B554" t="str">
            <v>FGS, Scavenger PM-A M25 1 Feeder(s)</v>
          </cell>
          <cell r="C554" t="str">
            <v>ea</v>
          </cell>
          <cell r="D554" t="str">
            <v>M25</v>
          </cell>
          <cell r="E554" t="str">
            <v>1F</v>
          </cell>
          <cell r="G554" t="str">
            <v>PM-A</v>
          </cell>
          <cell r="H554" t="str">
            <v>Obsolete</v>
          </cell>
          <cell r="I554" t="str">
            <v>Make</v>
          </cell>
          <cell r="J554" t="str">
            <v>ECAS</v>
          </cell>
          <cell r="K554" t="str">
            <v>5020-60000-00</v>
          </cell>
          <cell r="S554" t="str">
            <v>EUR</v>
          </cell>
          <cell r="T554">
            <v>0</v>
          </cell>
        </row>
        <row r="555">
          <cell r="A555" t="str">
            <v>5021-30000-00</v>
          </cell>
          <cell r="B555" t="str">
            <v>FGS, Scavenger PM-C M25 2 Feeder(s)</v>
          </cell>
          <cell r="C555" t="str">
            <v>ea</v>
          </cell>
          <cell r="D555" t="str">
            <v>M25</v>
          </cell>
          <cell r="E555" t="str">
            <v>2F</v>
          </cell>
          <cell r="G555" t="str">
            <v>PM-C</v>
          </cell>
          <cell r="H555" t="str">
            <v>Obsolete</v>
          </cell>
          <cell r="I555" t="str">
            <v>Make</v>
          </cell>
          <cell r="J555" t="str">
            <v>VT Electron</v>
          </cell>
          <cell r="K555" t="str">
            <v>5021-30000-00</v>
          </cell>
          <cell r="S555" t="str">
            <v>EUR</v>
          </cell>
          <cell r="T555">
            <v>0</v>
          </cell>
        </row>
        <row r="556">
          <cell r="A556" t="str">
            <v>5021-30000-01</v>
          </cell>
          <cell r="B556" t="str">
            <v>FGS, Scavenger PM-C M25 2 Feeder(s)</v>
          </cell>
          <cell r="C556" t="str">
            <v>ea</v>
          </cell>
          <cell r="D556" t="str">
            <v>M25</v>
          </cell>
          <cell r="E556" t="str">
            <v>2F</v>
          </cell>
          <cell r="G556" t="str">
            <v>PM-C</v>
          </cell>
          <cell r="H556" t="str">
            <v>UnReleased</v>
          </cell>
          <cell r="I556" t="str">
            <v>Make</v>
          </cell>
          <cell r="J556" t="str">
            <v>VT Electron</v>
          </cell>
          <cell r="K556" t="str">
            <v>5021-30000-00</v>
          </cell>
          <cell r="S556" t="str">
            <v>EUR</v>
          </cell>
          <cell r="T556">
            <v>0</v>
          </cell>
        </row>
        <row r="557">
          <cell r="A557" t="str">
            <v>5021-30010-00</v>
          </cell>
          <cell r="B557" t="str">
            <v>FGS, Scavenger PM-C M25 2 Feeder(s), 1P+N, No RS485</v>
          </cell>
          <cell r="C557" t="str">
            <v>ea</v>
          </cell>
          <cell r="D557" t="str">
            <v>M25</v>
          </cell>
          <cell r="E557" t="str">
            <v>2F</v>
          </cell>
          <cell r="G557" t="str">
            <v>PM-C</v>
          </cell>
          <cell r="H557" t="str">
            <v>Production</v>
          </cell>
          <cell r="I557" t="str">
            <v>Make</v>
          </cell>
          <cell r="J557" t="str">
            <v>VT Electron</v>
          </cell>
          <cell r="K557" t="str">
            <v>5021-30010-00</v>
          </cell>
          <cell r="S557" t="str">
            <v>EUR</v>
          </cell>
          <cell r="T557">
            <v>0</v>
          </cell>
        </row>
        <row r="558">
          <cell r="A558" t="str">
            <v>5030-30000-00</v>
          </cell>
          <cell r="B558" t="str">
            <v>FGS, Scavenger GM-C M19, 1F, H2 Scan, RS485</v>
          </cell>
          <cell r="C558" t="str">
            <v>ea</v>
          </cell>
          <cell r="D558" t="str">
            <v>M19</v>
          </cell>
          <cell r="E558" t="str">
            <v>1F H2</v>
          </cell>
          <cell r="G558" t="str">
            <v>GM-A</v>
          </cell>
          <cell r="H558" t="str">
            <v>Obsolete</v>
          </cell>
          <cell r="I558" t="str">
            <v>Make</v>
          </cell>
          <cell r="J558" t="str">
            <v>ECAS</v>
          </cell>
          <cell r="K558" t="str">
            <v>5030-30000-00</v>
          </cell>
          <cell r="S558" t="str">
            <v>EUR</v>
          </cell>
          <cell r="T558">
            <v>0</v>
          </cell>
        </row>
        <row r="559">
          <cell r="A559" t="str">
            <v>5030-30000-01</v>
          </cell>
          <cell r="B559" t="str">
            <v>FGS, Scavenger GM-C M19, 1F, H2 Scan, RS485</v>
          </cell>
          <cell r="C559" t="str">
            <v>ea</v>
          </cell>
          <cell r="D559" t="str">
            <v>M19</v>
          </cell>
          <cell r="E559" t="str">
            <v>1F H2</v>
          </cell>
          <cell r="G559" t="str">
            <v>GM-A</v>
          </cell>
          <cell r="H559" t="str">
            <v>UnReleased</v>
          </cell>
          <cell r="I559" t="str">
            <v>Make</v>
          </cell>
          <cell r="J559" t="str">
            <v>ECAS</v>
          </cell>
          <cell r="K559" t="str">
            <v>5030-30000-01</v>
          </cell>
          <cell r="S559" t="str">
            <v>EUR</v>
          </cell>
          <cell r="T559">
            <v>0</v>
          </cell>
        </row>
        <row r="560">
          <cell r="A560" t="str">
            <v>5110-00010-00</v>
          </cell>
          <cell r="B560" t="str">
            <v>CBL, Fused Switch Box, 3P+N, M19 to M12 Eyelets</v>
          </cell>
          <cell r="C560" t="str">
            <v>ea</v>
          </cell>
          <cell r="H560" t="str">
            <v>Obsolete</v>
          </cell>
          <cell r="I560" t="str">
            <v>Make</v>
          </cell>
          <cell r="J560" t="str">
            <v>VT Electron</v>
          </cell>
          <cell r="K560" t="str">
            <v>5110-00010-00</v>
          </cell>
          <cell r="N560" t="str">
            <v>Smart Electronics</v>
          </cell>
          <cell r="S560" t="str">
            <v>EUR</v>
          </cell>
          <cell r="T560">
            <v>0</v>
          </cell>
        </row>
        <row r="561">
          <cell r="A561" t="str">
            <v>5110-00010-01</v>
          </cell>
          <cell r="B561" t="str">
            <v>CBL, Fused Switch Box, 3P+N, M19 to M12 Eyelets</v>
          </cell>
          <cell r="C561" t="str">
            <v>ea</v>
          </cell>
          <cell r="H561" t="str">
            <v>Production</v>
          </cell>
          <cell r="I561" t="str">
            <v>Make</v>
          </cell>
          <cell r="J561" t="str">
            <v>VT Electron</v>
          </cell>
          <cell r="K561" t="str">
            <v>5110-00010-01</v>
          </cell>
          <cell r="N561" t="str">
            <v>Smart Electronics</v>
          </cell>
          <cell r="S561" t="str">
            <v>EUR</v>
          </cell>
          <cell r="T561">
            <v>0</v>
          </cell>
        </row>
        <row r="562">
          <cell r="A562" t="str">
            <v>5600-00010-00</v>
          </cell>
          <cell r="B562" t="str">
            <v>FGS, H2 Scan Module</v>
          </cell>
          <cell r="C562" t="str">
            <v>ea</v>
          </cell>
          <cell r="H562" t="str">
            <v>UnReleased</v>
          </cell>
          <cell r="I562" t="str">
            <v>Buy</v>
          </cell>
          <cell r="J562" t="str">
            <v>H2Scan Corp.</v>
          </cell>
          <cell r="K562" t="str">
            <v>Gridscan 5000</v>
          </cell>
          <cell r="M562" t="str">
            <v>ECM Processanalytic GmbH ???</v>
          </cell>
          <cell r="N562" t="str">
            <v>ESTIMATE</v>
          </cell>
          <cell r="P562">
            <v>1</v>
          </cell>
          <cell r="Q562">
            <v>1</v>
          </cell>
          <cell r="R562">
            <v>10000</v>
          </cell>
          <cell r="S562" t="str">
            <v>USD</v>
          </cell>
          <cell r="T562">
            <v>9252.4056254626212</v>
          </cell>
        </row>
        <row r="563">
          <cell r="A563" t="str">
            <v>5710-00010-00</v>
          </cell>
          <cell r="B563" t="str">
            <v>KIT, Scavenger GM B M19 6 Feeder(s), 3m 3P+N Fused Box, 5x 3m 3P+N Ø125mm Rogowski, Paddle</v>
          </cell>
          <cell r="C563" t="str">
            <v>ea</v>
          </cell>
          <cell r="D563" t="str">
            <v>M19</v>
          </cell>
          <cell r="E563" t="str">
            <v>6F</v>
          </cell>
          <cell r="G563" t="str">
            <v>GM-B</v>
          </cell>
          <cell r="H563" t="str">
            <v>Production</v>
          </cell>
          <cell r="I563" t="str">
            <v>Kit</v>
          </cell>
          <cell r="J563" t="str">
            <v>VT Electron</v>
          </cell>
          <cell r="K563" t="str">
            <v>XELEC20A</v>
          </cell>
          <cell r="S563" t="str">
            <v>EUR</v>
          </cell>
          <cell r="T563">
            <v>0</v>
          </cell>
        </row>
        <row r="564">
          <cell r="A564" t="str">
            <v>5710-00020-00</v>
          </cell>
          <cell r="B564" t="str">
            <v>KIT, Scavenger GM B M19 6 Feeder(s), 6m 3P+N M19 Drummond, 6x 6m 3P+N Ø125mm Rogowski, 3m PUK+7m Extn</v>
          </cell>
          <cell r="C564" t="str">
            <v>ea</v>
          </cell>
          <cell r="D564" t="str">
            <v>M19</v>
          </cell>
          <cell r="E564" t="str">
            <v>6F</v>
          </cell>
          <cell r="G564" t="str">
            <v>GM-B</v>
          </cell>
          <cell r="H564" t="str">
            <v>Production</v>
          </cell>
          <cell r="I564" t="str">
            <v>Kit</v>
          </cell>
          <cell r="J564" t="str">
            <v>VT Electron</v>
          </cell>
          <cell r="K564" t="str">
            <v>XELEC20B</v>
          </cell>
          <cell r="S564" t="str">
            <v>EUR</v>
          </cell>
          <cell r="T564">
            <v>0</v>
          </cell>
        </row>
        <row r="565">
          <cell r="A565" t="str">
            <v>5720-00010-00</v>
          </cell>
          <cell r="B565" t="str">
            <v>KIT, Scavenger PM-C M25 2 Feeder(s), 2m 3P+N M25 IPC, 1x 1m 3P+N Ø60mm Rogowski</v>
          </cell>
          <cell r="C565" t="str">
            <v>ea</v>
          </cell>
          <cell r="D565" t="str">
            <v>M25</v>
          </cell>
          <cell r="E565" t="str">
            <v>1F</v>
          </cell>
          <cell r="G565" t="str">
            <v>PM-A</v>
          </cell>
          <cell r="H565" t="str">
            <v>Production</v>
          </cell>
          <cell r="I565" t="str">
            <v>Kit</v>
          </cell>
          <cell r="J565" t="str">
            <v>VT Electron</v>
          </cell>
          <cell r="K565" t="str">
            <v>XELEC21</v>
          </cell>
          <cell r="S565" t="str">
            <v>EUR</v>
          </cell>
          <cell r="T565">
            <v>0</v>
          </cell>
        </row>
        <row r="566">
          <cell r="A566" t="str">
            <v>5720-00020-00</v>
          </cell>
          <cell r="B566" t="str">
            <v>KIT, Scavenger PM-A M25 1 Feeder(s), 2m 1P+N M25 IPC, 1x 1m 1P+N Ø60mm Rogowski</v>
          </cell>
          <cell r="C566" t="str">
            <v>ea</v>
          </cell>
          <cell r="D566" t="str">
            <v>M25</v>
          </cell>
          <cell r="E566" t="str">
            <v>1F</v>
          </cell>
          <cell r="G566" t="str">
            <v>PM-C</v>
          </cell>
          <cell r="H566" t="str">
            <v>UnReleased</v>
          </cell>
          <cell r="I566" t="str">
            <v>Kit</v>
          </cell>
          <cell r="J566" t="str">
            <v>VT Electron</v>
          </cell>
          <cell r="K566" t="str">
            <v>XELEC22A</v>
          </cell>
          <cell r="S566" t="str">
            <v>EUR</v>
          </cell>
          <cell r="T566">
            <v>0</v>
          </cell>
        </row>
        <row r="567">
          <cell r="A567" t="str">
            <v>5720-00030-00</v>
          </cell>
          <cell r="B567" t="str">
            <v>KIT, Scavenger PM-C M25 2 Feeder(s), 2m 1P+N M25 IPC, 2x 1m 1P+N Ø60mm Rogowski</v>
          </cell>
          <cell r="C567" t="str">
            <v>ea</v>
          </cell>
          <cell r="D567" t="str">
            <v>M25</v>
          </cell>
          <cell r="E567" t="str">
            <v>1F</v>
          </cell>
          <cell r="G567" t="str">
            <v>PM-C</v>
          </cell>
          <cell r="H567" t="str">
            <v>UnReleased</v>
          </cell>
          <cell r="I567" t="str">
            <v>Kit</v>
          </cell>
          <cell r="J567" t="str">
            <v>VT Electron</v>
          </cell>
          <cell r="S567" t="str">
            <v>EUR</v>
          </cell>
          <cell r="T567">
            <v>0</v>
          </cell>
        </row>
        <row r="568">
          <cell r="A568" t="str">
            <v>5720-00040-00</v>
          </cell>
          <cell r="B568" t="str">
            <v>KIT, Scavenger TBA</v>
          </cell>
          <cell r="C568" t="str">
            <v>ea</v>
          </cell>
          <cell r="D568" t="str">
            <v>M25</v>
          </cell>
          <cell r="E568" t="str">
            <v>2F</v>
          </cell>
          <cell r="G568" t="str">
            <v>PM-C</v>
          </cell>
          <cell r="H568" t="str">
            <v>UnReleased</v>
          </cell>
          <cell r="I568" t="str">
            <v>Kit</v>
          </cell>
          <cell r="J568" t="str">
            <v>VT Electron</v>
          </cell>
          <cell r="S568" t="str">
            <v>EUR</v>
          </cell>
          <cell r="T568">
            <v>0</v>
          </cell>
        </row>
        <row r="569">
          <cell r="A569" t="str">
            <v>5720-00050-00</v>
          </cell>
          <cell r="B569" t="str">
            <v>KIT, Scavenger TBA</v>
          </cell>
          <cell r="C569" t="str">
            <v>ea</v>
          </cell>
          <cell r="D569" t="str">
            <v>M25</v>
          </cell>
          <cell r="E569" t="str">
            <v>1F</v>
          </cell>
          <cell r="G569" t="str">
            <v>PM-C</v>
          </cell>
          <cell r="H569" t="str">
            <v>UnReleased</v>
          </cell>
          <cell r="I569" t="str">
            <v>Kit</v>
          </cell>
          <cell r="J569" t="str">
            <v>VT Electron</v>
          </cell>
          <cell r="S569" t="str">
            <v>EUR</v>
          </cell>
          <cell r="T569">
            <v>0</v>
          </cell>
        </row>
        <row r="570">
          <cell r="A570" t="str">
            <v>5750-00010-00</v>
          </cell>
          <cell r="B570" t="str">
            <v>KIT, Scavenger H2Scan</v>
          </cell>
          <cell r="C570" t="str">
            <v>ea</v>
          </cell>
          <cell r="G570" t="str">
            <v>GM-E</v>
          </cell>
          <cell r="H570" t="str">
            <v>UnReleased</v>
          </cell>
          <cell r="I570" t="str">
            <v>Kit</v>
          </cell>
          <cell r="J570" t="str">
            <v>VT Electron</v>
          </cell>
          <cell r="N570" t="str">
            <v>VT Electron</v>
          </cell>
          <cell r="S570" t="str">
            <v>EUR</v>
          </cell>
          <cell r="T570">
            <v>0</v>
          </cell>
        </row>
        <row r="571">
          <cell r="A571" t="str">
            <v>7001-00010-00</v>
          </cell>
          <cell r="B571" t="str">
            <v>AIP, Scavenger Device Assembly &amp; Test Process</v>
          </cell>
          <cell r="C571" t="str">
            <v>ea</v>
          </cell>
          <cell r="H571" t="str">
            <v>R&amp;D</v>
          </cell>
          <cell r="I571" t="str">
            <v>ProcDoc</v>
          </cell>
          <cell r="S571" t="str">
            <v>EUR</v>
          </cell>
          <cell r="T571">
            <v>0</v>
          </cell>
        </row>
        <row r="572">
          <cell r="A572" t="str">
            <v>7002-00010-00</v>
          </cell>
          <cell r="B572" t="str">
            <v>TCP, Scavenger Device Calibration Process</v>
          </cell>
          <cell r="C572" t="str">
            <v>ea</v>
          </cell>
          <cell r="H572" t="str">
            <v>R&amp;D</v>
          </cell>
          <cell r="I572" t="str">
            <v>ProcDoc</v>
          </cell>
          <cell r="S572" t="str">
            <v>EUR</v>
          </cell>
          <cell r="T572">
            <v>0</v>
          </cell>
        </row>
        <row r="573">
          <cell r="A573" t="str">
            <v>7100-10010-00</v>
          </cell>
          <cell r="B573" t="str">
            <v>Label Artwork - 5010-30000-05 - FGS, Scavenger GM-B, M19 6F</v>
          </cell>
          <cell r="C573" t="str">
            <v>ea</v>
          </cell>
          <cell r="H573" t="str">
            <v>R&amp;D</v>
          </cell>
          <cell r="I573" t="str">
            <v>Drawing</v>
          </cell>
          <cell r="J573" t="str">
            <v>VT Electron</v>
          </cell>
          <cell r="K573" t="str">
            <v>TBA</v>
          </cell>
          <cell r="S573" t="str">
            <v>EUR</v>
          </cell>
          <cell r="T573">
            <v>0</v>
          </cell>
        </row>
        <row r="574">
          <cell r="A574" t="str">
            <v>7100-10010-01</v>
          </cell>
          <cell r="B574" t="str">
            <v>Label Artwork - 5010-30000-06 - FGS, Scavenger GM-B, M19 6F</v>
          </cell>
          <cell r="C574" t="str">
            <v>ea</v>
          </cell>
          <cell r="H574" t="str">
            <v>R&amp;D</v>
          </cell>
          <cell r="I574" t="str">
            <v>Drawing</v>
          </cell>
          <cell r="J574" t="str">
            <v>VT Electron</v>
          </cell>
          <cell r="K574" t="str">
            <v>TBA</v>
          </cell>
          <cell r="S574" t="str">
            <v>EUR</v>
          </cell>
          <cell r="T574">
            <v>0</v>
          </cell>
        </row>
        <row r="575">
          <cell r="A575" t="str">
            <v>7100-10020-00</v>
          </cell>
          <cell r="B575" t="str">
            <v>Label Artwork - 5021-30000-00 - FGS, Scavenger PM-C M25 2F</v>
          </cell>
          <cell r="C575" t="str">
            <v>ea</v>
          </cell>
          <cell r="H575" t="str">
            <v>R&amp;D</v>
          </cell>
          <cell r="I575" t="str">
            <v>Drawing</v>
          </cell>
          <cell r="J575" t="str">
            <v>VT Electron</v>
          </cell>
          <cell r="K575" t="str">
            <v>TBA</v>
          </cell>
          <cell r="S575" t="str">
            <v>EUR</v>
          </cell>
          <cell r="T575">
            <v>0</v>
          </cell>
        </row>
        <row r="576">
          <cell r="A576" t="str">
            <v>7100-10020-01</v>
          </cell>
          <cell r="B576" t="str">
            <v>Label Artwork - 5021-30000-01 - FGS, Scavenger PM-C M25 2F</v>
          </cell>
          <cell r="C576" t="str">
            <v>ea</v>
          </cell>
          <cell r="H576" t="str">
            <v>R&amp;D</v>
          </cell>
          <cell r="I576" t="str">
            <v>Drawing</v>
          </cell>
          <cell r="J576" t="str">
            <v>VT Electron</v>
          </cell>
          <cell r="K576" t="str">
            <v>TBA</v>
          </cell>
          <cell r="S576" t="str">
            <v>EUR</v>
          </cell>
          <cell r="T576">
            <v>0</v>
          </cell>
        </row>
        <row r="577">
          <cell r="A577" t="str">
            <v>7100-10030-00</v>
          </cell>
          <cell r="B577" t="str">
            <v>Label Artwork - 5020-60000-00 - FGS, Scavenger PM-A M25 1F</v>
          </cell>
          <cell r="C577" t="str">
            <v>ea</v>
          </cell>
          <cell r="H577" t="str">
            <v>R&amp;D</v>
          </cell>
          <cell r="I577" t="str">
            <v>Drawing</v>
          </cell>
          <cell r="J577" t="str">
            <v>VT Electron</v>
          </cell>
          <cell r="K577" t="str">
            <v>TBA</v>
          </cell>
          <cell r="S577" t="str">
            <v>EUR</v>
          </cell>
          <cell r="T577">
            <v>0</v>
          </cell>
        </row>
        <row r="578">
          <cell r="A578" t="str">
            <v>7100-10030-01</v>
          </cell>
          <cell r="B578" t="str">
            <v>Label Artwork - 5020-60000-01 - FGS, Scavenger PM-A M25 1F</v>
          </cell>
          <cell r="C578" t="str">
            <v>ea</v>
          </cell>
          <cell r="H578" t="str">
            <v>R&amp;D</v>
          </cell>
          <cell r="I578" t="str">
            <v>Drawing</v>
          </cell>
          <cell r="J578" t="str">
            <v>VT Electron</v>
          </cell>
          <cell r="K578" t="str">
            <v>TBA</v>
          </cell>
          <cell r="S578" t="str">
            <v>EUR</v>
          </cell>
          <cell r="T578">
            <v>0</v>
          </cell>
        </row>
        <row r="579">
          <cell r="A579" t="str">
            <v>8000-00010-00</v>
          </cell>
          <cell r="B579" t="str">
            <v>MFG, SMT Feeders</v>
          </cell>
          <cell r="C579" t="str">
            <v>ea</v>
          </cell>
          <cell r="H579" t="str">
            <v>Production</v>
          </cell>
          <cell r="I579" t="str">
            <v>Cost</v>
          </cell>
          <cell r="N579" t="str">
            <v>ECAS</v>
          </cell>
          <cell r="P579">
            <v>1</v>
          </cell>
          <cell r="Q579">
            <v>1</v>
          </cell>
          <cell r="R579">
            <v>4.5</v>
          </cell>
          <cell r="S579" t="str">
            <v>EUR</v>
          </cell>
          <cell r="T579">
            <v>4.5</v>
          </cell>
        </row>
        <row r="580">
          <cell r="A580" t="str">
            <v>8000-00020-00</v>
          </cell>
          <cell r="B580" t="str">
            <v>MFG, SMT Placements</v>
          </cell>
          <cell r="C580" t="str">
            <v>ea</v>
          </cell>
          <cell r="H580" t="str">
            <v>Production</v>
          </cell>
          <cell r="I580" t="str">
            <v>Cost</v>
          </cell>
          <cell r="N580" t="str">
            <v>ECAS</v>
          </cell>
          <cell r="P580">
            <v>1</v>
          </cell>
          <cell r="Q580">
            <v>1</v>
          </cell>
          <cell r="R580">
            <v>1.35E-2</v>
          </cell>
          <cell r="S580" t="str">
            <v>EUR</v>
          </cell>
          <cell r="T580">
            <v>1.35E-2</v>
          </cell>
        </row>
        <row r="581">
          <cell r="A581" t="str">
            <v>8000-00030-00</v>
          </cell>
          <cell r="B581" t="str">
            <v>MFG, THT Placements</v>
          </cell>
          <cell r="C581" t="str">
            <v>ea</v>
          </cell>
          <cell r="H581" t="str">
            <v>Production</v>
          </cell>
          <cell r="I581" t="str">
            <v>Cost</v>
          </cell>
          <cell r="N581" t="str">
            <v>ECAS</v>
          </cell>
          <cell r="P581">
            <v>1</v>
          </cell>
          <cell r="Q581">
            <v>1</v>
          </cell>
          <cell r="R581">
            <v>0.05</v>
          </cell>
          <cell r="S581" t="str">
            <v>EUR</v>
          </cell>
          <cell r="T581">
            <v>0.05</v>
          </cell>
        </row>
        <row r="582">
          <cell r="A582" t="str">
            <v>8000-00040-00</v>
          </cell>
          <cell r="B582" t="str">
            <v>MFG, AOI views</v>
          </cell>
          <cell r="C582" t="str">
            <v>ea</v>
          </cell>
          <cell r="H582" t="str">
            <v>Production</v>
          </cell>
          <cell r="I582" t="str">
            <v>Cost</v>
          </cell>
          <cell r="N582" t="str">
            <v>ECAS</v>
          </cell>
          <cell r="P582">
            <v>1</v>
          </cell>
          <cell r="Q582">
            <v>1</v>
          </cell>
          <cell r="R582">
            <v>3.5000000000000001E-3</v>
          </cell>
          <cell r="S582" t="str">
            <v>EUR</v>
          </cell>
          <cell r="T582">
            <v>3.5000000000000001E-3</v>
          </cell>
        </row>
        <row r="583">
          <cell r="A583" t="str">
            <v>8001-00010-00</v>
          </cell>
          <cell r="B583" t="str">
            <v>TIM, Test Process Time (mins)</v>
          </cell>
          <cell r="C583" t="str">
            <v>min</v>
          </cell>
          <cell r="H583" t="str">
            <v>Production</v>
          </cell>
          <cell r="I583" t="str">
            <v>Cost</v>
          </cell>
          <cell r="N583" t="str">
            <v>ECAS</v>
          </cell>
          <cell r="P583">
            <v>1</v>
          </cell>
          <cell r="Q583">
            <v>1</v>
          </cell>
          <cell r="R583">
            <v>0.22500000000000001</v>
          </cell>
          <cell r="S583" t="str">
            <v>EUR</v>
          </cell>
          <cell r="T583">
            <v>0.22500000000000001</v>
          </cell>
        </row>
        <row r="584">
          <cell r="A584" t="str">
            <v>8001-00020-00</v>
          </cell>
          <cell r="B584" t="str">
            <v>TIM, Assembly Process Time (mins)</v>
          </cell>
          <cell r="C584" t="str">
            <v>min</v>
          </cell>
          <cell r="H584" t="str">
            <v>Production</v>
          </cell>
          <cell r="I584" t="str">
            <v>Cost</v>
          </cell>
          <cell r="N584" t="str">
            <v>ECAS</v>
          </cell>
          <cell r="P584">
            <v>1</v>
          </cell>
          <cell r="Q584">
            <v>1</v>
          </cell>
          <cell r="R584">
            <v>0.22500000000000001</v>
          </cell>
          <cell r="S584" t="str">
            <v>EUR</v>
          </cell>
          <cell r="T584">
            <v>0.22500000000000001</v>
          </cell>
        </row>
        <row r="585">
          <cell r="A585" t="str">
            <v>8002-00010-00</v>
          </cell>
          <cell r="B585" t="str">
            <v>MAN, Manual Process Time / Cost</v>
          </cell>
          <cell r="C585" t="str">
            <v>min</v>
          </cell>
          <cell r="H585" t="str">
            <v>Production</v>
          </cell>
          <cell r="I585" t="str">
            <v>Cost</v>
          </cell>
          <cell r="J585" t="str">
            <v>EMS Partner</v>
          </cell>
          <cell r="K585" t="str">
            <v>Hourly Rate</v>
          </cell>
          <cell r="N585" t="str">
            <v>Smart Electronics</v>
          </cell>
          <cell r="R585">
            <v>25</v>
          </cell>
          <cell r="S585" t="str">
            <v>EUR</v>
          </cell>
          <cell r="T585">
            <v>25</v>
          </cell>
        </row>
        <row r="586">
          <cell r="A586" t="str">
            <v>8003-00010-00</v>
          </cell>
          <cell r="B586" t="str">
            <v>PRO, EMS Profit Cost</v>
          </cell>
          <cell r="C586" t="str">
            <v>Rate</v>
          </cell>
          <cell r="H586" t="str">
            <v>Production</v>
          </cell>
          <cell r="I586" t="str">
            <v>Cost</v>
          </cell>
          <cell r="J586" t="str">
            <v>EMS Partner</v>
          </cell>
          <cell r="K586" t="str">
            <v>10% Markup</v>
          </cell>
          <cell r="N586" t="str">
            <v>Smart Electronics</v>
          </cell>
          <cell r="R586">
            <v>1</v>
          </cell>
          <cell r="S586" t="str">
            <v>EUR</v>
          </cell>
          <cell r="T586">
            <v>1</v>
          </cell>
        </row>
        <row r="587">
          <cell r="A587" t="str">
            <v>9000-00010-00</v>
          </cell>
          <cell r="B587" t="str">
            <v>CAL, Scavenger 1P+N</v>
          </cell>
          <cell r="C587" t="str">
            <v>ea</v>
          </cell>
          <cell r="H587" t="str">
            <v>Production</v>
          </cell>
          <cell r="I587" t="str">
            <v>Calibration</v>
          </cell>
          <cell r="J587" t="str">
            <v>VT Electron</v>
          </cell>
          <cell r="K587" t="str">
            <v>9000-00010-00</v>
          </cell>
          <cell r="N587" t="str">
            <v>VT Electron</v>
          </cell>
          <cell r="S587" t="str">
            <v>EUR</v>
          </cell>
          <cell r="T587">
            <v>0</v>
          </cell>
        </row>
        <row r="588">
          <cell r="A588" t="str">
            <v>9000-00020-00</v>
          </cell>
          <cell r="B588" t="str">
            <v>CAL, Scavenger 3P+N</v>
          </cell>
          <cell r="C588" t="str">
            <v>ea</v>
          </cell>
          <cell r="H588" t="str">
            <v>Production</v>
          </cell>
          <cell r="I588" t="str">
            <v>Calibration</v>
          </cell>
          <cell r="J588" t="str">
            <v>VT Electron</v>
          </cell>
          <cell r="K588" t="str">
            <v>9000-00020-00</v>
          </cell>
          <cell r="N588" t="str">
            <v>VT Electron</v>
          </cell>
          <cell r="S588" t="str">
            <v>EUR</v>
          </cell>
          <cell r="T588">
            <v>0</v>
          </cell>
        </row>
        <row r="589">
          <cell r="A589" t="str">
            <v>9000-00030-00</v>
          </cell>
          <cell r="B589" t="str">
            <v>CAL, Scavenger 3P</v>
          </cell>
          <cell r="C589" t="str">
            <v>ea</v>
          </cell>
          <cell r="H589" t="str">
            <v>Production</v>
          </cell>
          <cell r="I589" t="str">
            <v>Calibration</v>
          </cell>
          <cell r="J589" t="str">
            <v>VT Electron</v>
          </cell>
          <cell r="K589" t="str">
            <v>9000-00030-00</v>
          </cell>
          <cell r="N589" t="str">
            <v>VT Electron</v>
          </cell>
          <cell r="S589" t="str">
            <v>EUR</v>
          </cell>
          <cell r="T589">
            <v>0</v>
          </cell>
        </row>
        <row r="590">
          <cell r="A590" t="str">
            <v>9000-00040-00</v>
          </cell>
          <cell r="B590" t="str">
            <v>CAL, Scavenger 1P+N, H2Scan</v>
          </cell>
          <cell r="C590" t="str">
            <v>ea</v>
          </cell>
          <cell r="H590" t="str">
            <v>Production</v>
          </cell>
          <cell r="I590" t="str">
            <v>Calibration</v>
          </cell>
          <cell r="J590" t="str">
            <v>VT Electron</v>
          </cell>
          <cell r="K590" t="str">
            <v>9000-00040-00</v>
          </cell>
          <cell r="N590" t="str">
            <v>VT Electron</v>
          </cell>
          <cell r="S590" t="str">
            <v>EUR</v>
          </cell>
          <cell r="T590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avenger BOM"/>
    </sheetNames>
    <sheetDataSet>
      <sheetData sheetId="0">
        <row r="51">
          <cell r="C51" t="str">
            <v>4106-00020-00</v>
          </cell>
          <cell r="H51" t="str">
            <v>C56,C58,C55,C57,C3,C12,C5,C1,C15,C37,C31,C40,C24,C32,C16,C25,C27,C38,C33,C10,C29,C39</v>
          </cell>
        </row>
        <row r="52">
          <cell r="C52" t="str">
            <v>4112-00100-00</v>
          </cell>
          <cell r="H52" t="str">
            <v>C2,C11</v>
          </cell>
        </row>
        <row r="53">
          <cell r="C53" t="str">
            <v>4402-10021-00</v>
          </cell>
          <cell r="H53" t="str">
            <v>J2</v>
          </cell>
        </row>
        <row r="54">
          <cell r="C54" t="str">
            <v>4112-00150-00</v>
          </cell>
          <cell r="H54" t="str">
            <v>C13,C9,C8,C14</v>
          </cell>
        </row>
        <row r="55">
          <cell r="C55" t="str">
            <v>4400-00010-00</v>
          </cell>
          <cell r="H55" t="str">
            <v>J5</v>
          </cell>
        </row>
        <row r="56">
          <cell r="C56" t="str">
            <v>4006-00010-00</v>
          </cell>
          <cell r="H56" t="str">
            <v>R47</v>
          </cell>
        </row>
        <row r="57">
          <cell r="C57" t="str">
            <v>4402-10011-00</v>
          </cell>
          <cell r="H57" t="str">
            <v>J3</v>
          </cell>
        </row>
        <row r="58">
          <cell r="C58" t="str">
            <v>4300-00010-00</v>
          </cell>
          <cell r="H58" t="str">
            <v>L2,L1</v>
          </cell>
        </row>
        <row r="59">
          <cell r="C59" t="str">
            <v>4750-00010-00</v>
          </cell>
          <cell r="H59" t="str">
            <v>K1</v>
          </cell>
        </row>
        <row r="60">
          <cell r="C60" t="str">
            <v>4130-00010-00</v>
          </cell>
          <cell r="H60" t="str">
            <v>C52</v>
          </cell>
        </row>
        <row r="61">
          <cell r="C61" t="str">
            <v>4006-00150-00</v>
          </cell>
          <cell r="H61" t="str">
            <v>R24,R23</v>
          </cell>
        </row>
        <row r="62">
          <cell r="C62" t="str">
            <v>4520-10010-00</v>
          </cell>
          <cell r="H62" t="str">
            <v>U1,U8</v>
          </cell>
        </row>
        <row r="63">
          <cell r="C63" t="str">
            <v>4410-00010-00</v>
          </cell>
          <cell r="H63" t="str">
            <v>J7</v>
          </cell>
        </row>
        <row r="64">
          <cell r="C64" t="str">
            <v>4753-00010-00</v>
          </cell>
          <cell r="H64" t="str">
            <v>J11</v>
          </cell>
        </row>
        <row r="65">
          <cell r="C65" t="str">
            <v>4006-00020-00</v>
          </cell>
          <cell r="H65" t="str">
            <v>R71,R72,R73</v>
          </cell>
        </row>
        <row r="66">
          <cell r="C66" t="str">
            <v>4520-20010-00</v>
          </cell>
          <cell r="H66" t="str">
            <v>PS2</v>
          </cell>
        </row>
        <row r="67">
          <cell r="C67" t="str">
            <v>4401-00050-00</v>
          </cell>
          <cell r="H67" t="str">
            <v>J13,J4</v>
          </cell>
        </row>
        <row r="68">
          <cell r="C68" t="str">
            <v>4520-30010-00</v>
          </cell>
          <cell r="H68" t="str">
            <v>PS1</v>
          </cell>
        </row>
        <row r="69">
          <cell r="C69" t="str">
            <v>4006-00130-00</v>
          </cell>
          <cell r="H69" t="str">
            <v>R25</v>
          </cell>
        </row>
        <row r="70">
          <cell r="C70" t="str">
            <v>4520-30020-00</v>
          </cell>
          <cell r="H70" t="str">
            <v>PS3</v>
          </cell>
        </row>
        <row r="71">
          <cell r="C71" t="str">
            <v>4500-00020-00</v>
          </cell>
          <cell r="H71" t="str">
            <v>Q1</v>
          </cell>
        </row>
        <row r="72">
          <cell r="C72" t="str">
            <v>4006-00140-00</v>
          </cell>
          <cell r="H72" t="str">
            <v>R26</v>
          </cell>
        </row>
        <row r="73">
          <cell r="C73" t="str">
            <v>4408-00030-00</v>
          </cell>
          <cell r="H73" t="str">
            <v>J1</v>
          </cell>
        </row>
        <row r="74">
          <cell r="C74" t="str">
            <v>4401-00060-00</v>
          </cell>
          <cell r="H74" t="str">
            <v>J15</v>
          </cell>
        </row>
        <row r="75">
          <cell r="C75" t="str">
            <v>4410-00010-00</v>
          </cell>
          <cell r="H75" t="str">
            <v>U14</v>
          </cell>
        </row>
        <row r="76">
          <cell r="C76" t="str">
            <v>4006-00030-00</v>
          </cell>
          <cell r="H76" t="str">
            <v>R4,R1,R16</v>
          </cell>
        </row>
        <row r="77">
          <cell r="C77" t="str">
            <v>4022-00010-00</v>
          </cell>
          <cell r="H77" t="str">
            <v>RV3,RV1,RV2</v>
          </cell>
        </row>
        <row r="78">
          <cell r="C78" t="str">
            <v>4006-00160-00</v>
          </cell>
          <cell r="H78" t="str">
            <v>R45,R44</v>
          </cell>
        </row>
        <row r="79">
          <cell r="C79" t="str">
            <v>4018-01000-00</v>
          </cell>
          <cell r="H79" t="str">
            <v>R5,R20,R13,R7,R6,R12,R11,R19,R8,R10,R17,R18</v>
          </cell>
        </row>
        <row r="80">
          <cell r="C80" t="str">
            <v>4006-00300-00</v>
          </cell>
          <cell r="H80" t="str">
            <v>R32,R38,R37,R27,R42,R43,R30,R31,R3,R41,R39,R36,R28,R22,R40,R15,R29,R2</v>
          </cell>
        </row>
        <row r="81">
          <cell r="C81" t="str">
            <v>4106-00100-00</v>
          </cell>
          <cell r="H81" t="str">
            <v>C30,C26,C36,C34,C28,C35</v>
          </cell>
        </row>
        <row r="82">
          <cell r="C82" t="str">
            <v>4112-00110-00</v>
          </cell>
          <cell r="H82" t="str">
            <v>C18,C19,C17</v>
          </cell>
        </row>
        <row r="83">
          <cell r="C83" t="str">
            <v>4708-00021-00</v>
          </cell>
          <cell r="H83" t="str">
            <v>U3,U12,U13</v>
          </cell>
        </row>
        <row r="84">
          <cell r="C84" t="str">
            <v>4106-00030-00</v>
          </cell>
          <cell r="H84" t="str">
            <v>C4,C7,C6</v>
          </cell>
        </row>
        <row r="85">
          <cell r="C85" t="str">
            <v>4752-00010-00</v>
          </cell>
          <cell r="H85" t="str">
            <v>LED1,LED2,LED3</v>
          </cell>
        </row>
        <row r="86">
          <cell r="C86" t="str">
            <v>4500-00010-00</v>
          </cell>
          <cell r="H86" t="str">
            <v>Q3,Q2,Q4</v>
          </cell>
        </row>
        <row r="87">
          <cell r="C87" t="str">
            <v>4710-00010-00</v>
          </cell>
          <cell r="H87" t="str">
            <v>U4,U6,U7</v>
          </cell>
        </row>
        <row r="88">
          <cell r="C88" t="str">
            <v>4006-00040-00</v>
          </cell>
          <cell r="H88" t="str">
            <v>R14,R9,R21</v>
          </cell>
        </row>
        <row r="89">
          <cell r="C89" t="str">
            <v>4510-00010-00</v>
          </cell>
          <cell r="H89" t="str">
            <v>D6,D5,D4</v>
          </cell>
        </row>
        <row r="90">
          <cell r="C90" t="str">
            <v>4700-00020-00</v>
          </cell>
          <cell r="H90" t="str">
            <v>U11</v>
          </cell>
        </row>
        <row r="91">
          <cell r="C91" t="str">
            <v>4006-00160-00</v>
          </cell>
          <cell r="H91" t="str">
            <v>R46</v>
          </cell>
        </row>
        <row r="92">
          <cell r="C92" t="str">
            <v>4006-00100-00</v>
          </cell>
          <cell r="H92" t="str">
            <v>R35</v>
          </cell>
        </row>
        <row r="93">
          <cell r="C93" t="str">
            <v>4520-00020-01</v>
          </cell>
          <cell r="H93" t="str">
            <v>U21</v>
          </cell>
        </row>
        <row r="94">
          <cell r="C94" t="str">
            <v>4520-20020-00</v>
          </cell>
          <cell r="H94" t="str">
            <v>U10</v>
          </cell>
        </row>
        <row r="95">
          <cell r="C95" t="str">
            <v>4522-00010-00</v>
          </cell>
          <cell r="H95" t="str">
            <v>U5</v>
          </cell>
        </row>
        <row r="96">
          <cell r="C96" t="str">
            <v>4905-31010-00</v>
          </cell>
          <cell r="H96" t="str">
            <v>PCB1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FF59ED-B648-42FB-A54E-A8AF6BC8DA25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74D88F-A93C-4F34-9E7E-A3286AE3C8AF}" name="H2Scan_V50_15042024" displayName="H2Scan_V50_15042024" ref="A1:H51" tableType="queryTable" totalsRowShown="0">
  <autoFilter ref="A1:H51" xr:uid="{3B74D88F-A93C-4F34-9E7E-A3286AE3C8AF}"/>
  <tableColumns count="8">
    <tableColumn id="1" xr3:uid="{018DC0B4-34ED-4BC4-A1CD-1C2C8E09CD45}" uniqueName="1" name="Id" queryTableFieldId="1"/>
    <tableColumn id="2" xr3:uid="{8214A806-1916-4925-816A-00763D0C6572}" uniqueName="2" name="Designator" queryTableFieldId="2" dataDxfId="10"/>
    <tableColumn id="3" xr3:uid="{BBCAAF9B-9F93-4EE9-B282-997D4C2C1BEA}" uniqueName="3" name="Footprint" queryTableFieldId="3" dataDxfId="9"/>
    <tableColumn id="4" xr3:uid="{B16E0079-FE5C-4206-AAF5-4142DB93F8FA}" uniqueName="4" name="Quantity" queryTableFieldId="4"/>
    <tableColumn id="5" xr3:uid="{56CF6CFE-E8D7-408F-93A2-30163CF9100B}" uniqueName="5" name="Designation" queryTableFieldId="5" dataDxfId="8"/>
    <tableColumn id="6" xr3:uid="{5A4A5ECF-478F-4653-B897-9DB6BCC169CC}" uniqueName="6" name="Supplier and ref" queryTableFieldId="6" dataDxfId="7"/>
    <tableColumn id="7" xr3:uid="{59D88FEA-AA0C-47DA-BF9A-980300D3B28A}" uniqueName="7" name="Column1" queryTableFieldId="7" dataDxfId="6"/>
    <tableColumn id="8" xr3:uid="{C6061C2C-2426-4340-8B7D-174C691E83A0}" uniqueName="8" name="_1" queryTableFieldId="8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07620-5874-401F-A848-15537B298B4A}">
  <dimension ref="A1:V50"/>
  <sheetViews>
    <sheetView tabSelected="1" zoomScale="90" zoomScaleNormal="90" workbookViewId="0">
      <pane xSplit="6" ySplit="1" topLeftCell="G11" activePane="bottomRight" state="frozen"/>
      <selection pane="topRight" activeCell="G1" sqref="G1"/>
      <selection pane="bottomLeft" activeCell="A2" sqref="A2"/>
      <selection pane="bottomRight" activeCell="C16" sqref="C16"/>
    </sheetView>
  </sheetViews>
  <sheetFormatPr defaultRowHeight="15.75" x14ac:dyDescent="0.25"/>
  <cols>
    <col min="1" max="1" width="9.140625" style="4" bestFit="1" customWidth="1"/>
    <col min="2" max="2" width="8.7109375" style="5" customWidth="1"/>
    <col min="3" max="3" width="16.7109375" style="3" customWidth="1"/>
    <col min="4" max="4" width="63.42578125" style="2" bestFit="1" customWidth="1"/>
    <col min="5" max="5" width="12" style="1" bestFit="1" customWidth="1"/>
    <col min="6" max="6" width="10.42578125" style="4" bestFit="1" customWidth="1"/>
    <col min="7" max="7" width="5.7109375" style="4" bestFit="1" customWidth="1"/>
    <col min="8" max="8" width="33.42578125" style="2" bestFit="1" customWidth="1"/>
    <col min="9" max="9" width="12.140625" style="26" bestFit="1" customWidth="1"/>
    <col min="10" max="10" width="54.5703125" style="1" bestFit="1" customWidth="1"/>
    <col min="11" max="11" width="15.28515625" style="1" bestFit="1" customWidth="1"/>
    <col min="12" max="12" width="11.7109375" style="1" bestFit="1" customWidth="1"/>
    <col min="13" max="13" width="33.5703125" style="14" bestFit="1" customWidth="1"/>
    <col min="14" max="14" width="33.5703125" style="2" customWidth="1"/>
    <col min="15" max="15" width="9.140625" style="4"/>
    <col min="16" max="16" width="9.85546875" style="1" bestFit="1" customWidth="1"/>
    <col min="17" max="17" width="9.85546875" style="1" customWidth="1"/>
    <col min="18" max="18" width="31.28515625" style="2" customWidth="1"/>
    <col min="19" max="19" width="42.42578125" style="2" customWidth="1"/>
    <col min="20" max="20" width="14.140625" style="18" bestFit="1" customWidth="1"/>
    <col min="21" max="21" width="10.42578125" style="18" bestFit="1" customWidth="1"/>
    <col min="22" max="22" width="9.28515625" style="18" bestFit="1" customWidth="1"/>
    <col min="23" max="16384" width="9.140625" style="1"/>
  </cols>
  <sheetData>
    <row r="1" spans="1:22" s="13" customFormat="1" ht="31.5" x14ac:dyDescent="0.25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8" t="s">
        <v>5</v>
      </c>
      <c r="G1" s="8" t="s">
        <v>6</v>
      </c>
      <c r="H1" s="11" t="s">
        <v>7</v>
      </c>
      <c r="I1" s="25" t="s">
        <v>22</v>
      </c>
      <c r="J1" s="12" t="s">
        <v>21</v>
      </c>
      <c r="K1" s="12" t="s">
        <v>11</v>
      </c>
      <c r="L1" s="12" t="s">
        <v>12</v>
      </c>
      <c r="M1" s="12" t="s">
        <v>9</v>
      </c>
      <c r="N1" s="11" t="s">
        <v>10</v>
      </c>
      <c r="O1" s="21" t="s">
        <v>19</v>
      </c>
      <c r="P1" s="20" t="s">
        <v>20</v>
      </c>
      <c r="Q1" s="20" t="s">
        <v>18</v>
      </c>
      <c r="R1" s="16" t="s">
        <v>13</v>
      </c>
      <c r="S1" s="16" t="s">
        <v>14</v>
      </c>
      <c r="T1" s="19" t="s">
        <v>15</v>
      </c>
      <c r="U1" s="19" t="s">
        <v>16</v>
      </c>
      <c r="V1" s="19" t="s">
        <v>17</v>
      </c>
    </row>
    <row r="2" spans="1:22" x14ac:dyDescent="0.25">
      <c r="A2" s="4">
        <v>1</v>
      </c>
      <c r="B2" s="7" t="s">
        <v>8</v>
      </c>
      <c r="C2" s="6" t="s">
        <v>23</v>
      </c>
      <c r="D2" s="16" t="str">
        <f>VLOOKUP($C2,[1]!tbl_VTPN[[VTPN]:[Description]],2,FALSE)</f>
        <v>PCA, Scavenger - Main H2 (MAIN), 4-pin, ver 5.0</v>
      </c>
      <c r="E2" s="24"/>
      <c r="F2" s="4">
        <v>1</v>
      </c>
      <c r="G2" s="27" t="str">
        <f>VLOOKUP($C2,[1]Master!$A:$T,3,FALSE)</f>
        <v>ea</v>
      </c>
      <c r="K2" s="14" t="str">
        <f>VLOOKUP($C2,[1]Master!$A:$T,9,FALSE)</f>
        <v>Make</v>
      </c>
      <c r="L2" s="14" t="str">
        <f>VLOOKUP($C2,[1]Master!$A:$T,8,FALSE)</f>
        <v>UnReleased</v>
      </c>
      <c r="M2" s="14" t="str">
        <f>VLOOKUP($C2,[1]Master!$A:$T,10,FALSE)</f>
        <v>ECAS</v>
      </c>
      <c r="N2" s="22" t="str">
        <f>VLOOKUP($C2,[1]Master!$A:$T,11,FALSE)</f>
        <v>3907-00010-00</v>
      </c>
      <c r="O2" s="4">
        <f>F2</f>
        <v>1</v>
      </c>
      <c r="P2" s="15">
        <f>VLOOKUP(C2,[1]Master!$A:$W,20,FALSE)</f>
        <v>0</v>
      </c>
      <c r="Q2" s="23">
        <f>SUM(Q3:Q3)</f>
        <v>0</v>
      </c>
      <c r="R2" s="17" t="str">
        <f>IF($K2&lt;&gt;"Buy","",VLOOKUP($C2,[1]Master!$A:$W,14,FALSE))</f>
        <v/>
      </c>
      <c r="S2" s="17">
        <f>VLOOKUP($C2,[1]Master!$A:$W,13,FALSE)</f>
        <v>0</v>
      </c>
      <c r="T2" s="18">
        <f>VLOOKUP($C2,[1]Master!$A:$W,16,FALSE)</f>
        <v>0</v>
      </c>
      <c r="U2" s="18">
        <f>VLOOKUP($C2,[1]Master!$A:$W,17,FALSE)</f>
        <v>0</v>
      </c>
      <c r="V2" s="18">
        <f>VLOOKUP($C2,[1]Master!$A:$W,22,FALSE)</f>
        <v>0</v>
      </c>
    </row>
    <row r="3" spans="1:22" ht="47.25" x14ac:dyDescent="0.25">
      <c r="A3" s="4">
        <v>2</v>
      </c>
      <c r="B3" s="5">
        <v>1</v>
      </c>
      <c r="C3" s="31" t="s">
        <v>165</v>
      </c>
      <c r="D3" s="16" t="str">
        <f>VLOOKUP($C3,[1]!tbl_VTPN[[VTPN]:[Description]],2,FALSE)</f>
        <v>CAP 0603 (1608_m), 100n, 5%, 25V X7R</v>
      </c>
      <c r="F3" s="4">
        <v>21</v>
      </c>
      <c r="G3" s="27" t="str">
        <f>VLOOKUP($C3,[1]Master!$A:$T,3,FALSE)</f>
        <v>ea</v>
      </c>
      <c r="H3" s="2" t="s">
        <v>206</v>
      </c>
      <c r="K3" s="14" t="str">
        <f>VLOOKUP($C3,[1]Master!$A:$T,9,FALSE)</f>
        <v>Buy</v>
      </c>
      <c r="L3" s="14" t="str">
        <f>VLOOKUP($C3,[1]Master!$A:$T,8,FALSE)</f>
        <v>Production</v>
      </c>
      <c r="M3" s="14" t="str">
        <f>VLOOKUP($C3,[1]Master!$A:$T,10,FALSE)</f>
        <v>Yageo</v>
      </c>
      <c r="N3" s="22" t="str">
        <f>VLOOKUP($C3,[1]Master!$A:$T,11,FALSE)</f>
        <v>CC0603JRX7R8BB104</v>
      </c>
      <c r="O3" s="4">
        <f t="shared" ref="O3:O50" si="0">F3</f>
        <v>21</v>
      </c>
      <c r="P3" s="15">
        <f>VLOOKUP(C3,[1]Master!$A:$W,20,FALSE)</f>
        <v>4.3400000000000001E-3</v>
      </c>
      <c r="Q3" s="23">
        <f t="shared" ref="Q3:Q50" si="1">SUM(Q4:Q4)</f>
        <v>0</v>
      </c>
      <c r="R3" s="17" t="str">
        <f>IF($K3&lt;&gt;"Buy","",VLOOKUP($C3,[1]Master!$A:$W,14,FALSE))</f>
        <v>ECAS</v>
      </c>
      <c r="S3" s="17">
        <f>VLOOKUP($C3,[1]Master!$A:$W,13,FALSE)</f>
        <v>0</v>
      </c>
      <c r="T3" s="18">
        <f>VLOOKUP($C3,[1]Master!$A:$W,16,FALSE)</f>
        <v>4000</v>
      </c>
      <c r="U3" s="18">
        <f>VLOOKUP($C3,[1]Master!$A:$W,17,FALSE)</f>
        <v>0</v>
      </c>
      <c r="V3" s="18">
        <f>VLOOKUP($C3,[1]Master!$A:$W,22,FALSE)</f>
        <v>16</v>
      </c>
    </row>
    <row r="4" spans="1:22" x14ac:dyDescent="0.25">
      <c r="A4" s="4">
        <v>3</v>
      </c>
      <c r="B4" s="5">
        <v>1</v>
      </c>
      <c r="C4" s="3" t="s">
        <v>166</v>
      </c>
      <c r="D4" s="16" t="str">
        <f>VLOOKUP($C4,[1]!tbl_VTPN[[VTPN]:[Description]],2,FALSE)</f>
        <v>CAP 1206 (3216_m), 10u, 10%, 25V X7R</v>
      </c>
      <c r="F4" s="4">
        <v>3</v>
      </c>
      <c r="G4" s="27" t="str">
        <f>VLOOKUP($C4,[1]Master!$A:$T,3,FALSE)</f>
        <v>ea</v>
      </c>
      <c r="H4" s="2" t="s">
        <v>207</v>
      </c>
      <c r="K4" s="14" t="str">
        <f>VLOOKUP($C4,[1]Master!$A:$T,9,FALSE)</f>
        <v>Buy</v>
      </c>
      <c r="L4" s="14" t="str">
        <f>VLOOKUP($C4,[1]Master!$A:$T,8,FALSE)</f>
        <v>Production</v>
      </c>
      <c r="M4" s="14" t="str">
        <f>VLOOKUP($C4,[1]Master!$A:$T,10,FALSE)</f>
        <v>Samsung</v>
      </c>
      <c r="N4" s="22" t="str">
        <f>VLOOKUP($C4,[1]Master!$A:$T,11,FALSE)</f>
        <v>CL31B106KAHNFNE</v>
      </c>
      <c r="O4" s="4">
        <f t="shared" si="0"/>
        <v>3</v>
      </c>
      <c r="P4" s="15">
        <f>VLOOKUP(C4,[1]Master!$A:$W,20,FALSE)</f>
        <v>2.538E-2</v>
      </c>
      <c r="Q4" s="23">
        <f t="shared" si="1"/>
        <v>0</v>
      </c>
      <c r="R4" s="17" t="str">
        <f>IF($K4&lt;&gt;"Buy","",VLOOKUP($C4,[1]Master!$A:$W,14,FALSE))</f>
        <v>ECAS</v>
      </c>
      <c r="S4" s="17">
        <f>VLOOKUP($C4,[1]Master!$A:$W,13,FALSE)</f>
        <v>0</v>
      </c>
      <c r="T4" s="18">
        <f>VLOOKUP($C4,[1]Master!$A:$W,16,FALSE)</f>
        <v>2000</v>
      </c>
      <c r="U4" s="18">
        <f>VLOOKUP($C4,[1]Master!$A:$W,17,FALSE)</f>
        <v>0</v>
      </c>
      <c r="V4" s="18">
        <f>VLOOKUP($C4,[1]Master!$A:$W,22,FALSE)</f>
        <v>22</v>
      </c>
    </row>
    <row r="5" spans="1:22" x14ac:dyDescent="0.25">
      <c r="A5" s="4">
        <v>4</v>
      </c>
      <c r="B5" s="5">
        <v>1</v>
      </c>
      <c r="C5" s="3" t="s">
        <v>190</v>
      </c>
      <c r="D5" s="16" t="str">
        <f>VLOOKUP($C5,[1]!tbl_VTPN[[VTPN]:[Description]],2,FALSE)</f>
        <v>CAP 0603 (1608_m), 1n, 1%, 25V X8R</v>
      </c>
      <c r="F5" s="4">
        <v>3</v>
      </c>
      <c r="G5" s="27" t="str">
        <f>VLOOKUP($C5,[1]Master!$A:$T,3,FALSE)</f>
        <v>ea</v>
      </c>
      <c r="H5" s="2" t="s">
        <v>208</v>
      </c>
      <c r="K5" s="14" t="str">
        <f>VLOOKUP($C5,[1]Master!$A:$T,9,FALSE)</f>
        <v>Buy</v>
      </c>
      <c r="L5" s="14" t="str">
        <f>VLOOKUP($C5,[1]Master!$A:$T,8,FALSE)</f>
        <v>Production</v>
      </c>
      <c r="M5" s="14" t="str">
        <f>VLOOKUP($C5,[1]Master!$A:$T,10,FALSE)</f>
        <v>Kemet</v>
      </c>
      <c r="N5" s="22" t="str">
        <f>VLOOKUP($C5,[1]Master!$A:$T,11,FALSE)</f>
        <v>C0603C102F4HACAUTO</v>
      </c>
      <c r="O5" s="4">
        <f t="shared" si="0"/>
        <v>3</v>
      </c>
      <c r="P5" s="15">
        <f>VLOOKUP(C5,[1]Master!$A:$W,20,FALSE)</f>
        <v>2.3980000000000001E-2</v>
      </c>
      <c r="Q5" s="23">
        <f t="shared" si="1"/>
        <v>0</v>
      </c>
      <c r="R5" s="17" t="str">
        <f>IF($K5&lt;&gt;"Buy","",VLOOKUP($C5,[1]Master!$A:$W,14,FALSE))</f>
        <v>ECAS</v>
      </c>
      <c r="S5" s="17">
        <f>VLOOKUP($C5,[1]Master!$A:$W,13,FALSE)</f>
        <v>0</v>
      </c>
      <c r="T5" s="18">
        <f>VLOOKUP($C5,[1]Master!$A:$W,16,FALSE)</f>
        <v>8000</v>
      </c>
      <c r="U5" s="18">
        <f>VLOOKUP($C5,[1]Master!$A:$W,17,FALSE)</f>
        <v>0</v>
      </c>
      <c r="V5" s="18">
        <f>VLOOKUP($C5,[1]Master!$A:$W,22,FALSE)</f>
        <v>20</v>
      </c>
    </row>
    <row r="6" spans="1:22" x14ac:dyDescent="0.25">
      <c r="A6" s="4">
        <v>5</v>
      </c>
      <c r="B6" s="5">
        <v>1</v>
      </c>
      <c r="C6" s="3" t="s">
        <v>168</v>
      </c>
      <c r="D6" s="16" t="str">
        <f>VLOOKUP($C6,[1]!tbl_VTPN[[VTPN]:[Description]],2,FALSE)</f>
        <v>CAP 1206 (3216_m), 22u, 10%, 6v3 X7R</v>
      </c>
      <c r="F6" s="4">
        <v>4</v>
      </c>
      <c r="G6" s="27" t="str">
        <f>VLOOKUP($C6,[1]Master!$A:$T,3,FALSE)</f>
        <v>ea</v>
      </c>
      <c r="H6" s="2" t="s">
        <v>209</v>
      </c>
      <c r="K6" s="14" t="str">
        <f>VLOOKUP($C6,[1]Master!$A:$T,9,FALSE)</f>
        <v>Buy</v>
      </c>
      <c r="L6" s="14" t="str">
        <f>VLOOKUP($C6,[1]Master!$A:$T,8,FALSE)</f>
        <v>Production</v>
      </c>
      <c r="M6" s="14" t="str">
        <f>VLOOKUP($C6,[1]Master!$A:$T,10,FALSE)</f>
        <v>Walsin</v>
      </c>
      <c r="N6" s="22" t="str">
        <f>VLOOKUP($C6,[1]Master!$A:$T,11,FALSE)</f>
        <v>1206B226K6R3CT</v>
      </c>
      <c r="O6" s="4">
        <f t="shared" si="0"/>
        <v>4</v>
      </c>
      <c r="P6" s="15">
        <f>VLOOKUP(C6,[1]Master!$A:$W,20,FALSE)</f>
        <v>7.1999999999999995E-2</v>
      </c>
      <c r="Q6" s="23">
        <f t="shared" si="1"/>
        <v>0</v>
      </c>
      <c r="R6" s="17" t="str">
        <f>IF($K6&lt;&gt;"Buy","",VLOOKUP($C6,[1]Master!$A:$W,14,FALSE))</f>
        <v>ECAS</v>
      </c>
      <c r="S6" s="17">
        <f>VLOOKUP($C6,[1]Master!$A:$W,13,FALSE)</f>
        <v>0</v>
      </c>
      <c r="T6" s="18">
        <f>VLOOKUP($C6,[1]Master!$A:$W,16,FALSE)</f>
        <v>2000</v>
      </c>
      <c r="U6" s="18">
        <f>VLOOKUP($C6,[1]Master!$A:$W,17,FALSE)</f>
        <v>0</v>
      </c>
      <c r="V6" s="18">
        <f>VLOOKUP($C6,[1]Master!$A:$W,22,FALSE)</f>
        <v>26</v>
      </c>
    </row>
    <row r="7" spans="1:22" x14ac:dyDescent="0.25">
      <c r="A7" s="4">
        <v>6</v>
      </c>
      <c r="B7" s="5">
        <v>1</v>
      </c>
      <c r="C7" s="3" t="s">
        <v>189</v>
      </c>
      <c r="D7" s="16" t="str">
        <f>VLOOKUP($C7,[1]!tbl_VTPN[[VTPN]:[Description]],2,FALSE)</f>
        <v>CAP 1206 (3216_m), 10u, 10%, 16v, X7R</v>
      </c>
      <c r="F7" s="4">
        <v>3</v>
      </c>
      <c r="G7" s="27" t="str">
        <f>VLOOKUP($C7,[1]Master!$A:$T,3,FALSE)</f>
        <v>ea</v>
      </c>
      <c r="H7" s="2" t="s">
        <v>210</v>
      </c>
      <c r="K7" s="14" t="str">
        <f>VLOOKUP($C7,[1]Master!$A:$T,9,FALSE)</f>
        <v>Buy</v>
      </c>
      <c r="L7" s="14" t="str">
        <f>VLOOKUP($C7,[1]Master!$A:$T,8,FALSE)</f>
        <v>Production</v>
      </c>
      <c r="M7" s="14" t="str">
        <f>VLOOKUP($C7,[1]Master!$A:$T,10,FALSE)</f>
        <v>Samsung</v>
      </c>
      <c r="N7" s="22" t="str">
        <f>VLOOKUP($C7,[1]Master!$A:$T,11,FALSE)</f>
        <v>CL31B106KOHNFNE</v>
      </c>
      <c r="O7" s="4">
        <f t="shared" si="0"/>
        <v>3</v>
      </c>
      <c r="P7" s="15">
        <f>VLOOKUP(C7,[1]Master!$A:$W,20,FALSE)</f>
        <v>2.5600000000000001E-2</v>
      </c>
      <c r="Q7" s="23">
        <f t="shared" si="1"/>
        <v>0</v>
      </c>
      <c r="R7" s="17" t="str">
        <f>IF($K7&lt;&gt;"Buy","",VLOOKUP($C7,[1]Master!$A:$W,14,FALSE))</f>
        <v>ECAS</v>
      </c>
      <c r="S7" s="17">
        <f>VLOOKUP($C7,[1]Master!$A:$W,13,FALSE)</f>
        <v>0</v>
      </c>
      <c r="T7" s="18">
        <f>VLOOKUP($C7,[1]Master!$A:$W,16,FALSE)</f>
        <v>2000</v>
      </c>
      <c r="U7" s="18">
        <f>VLOOKUP($C7,[1]Master!$A:$W,17,FALSE)</f>
        <v>0</v>
      </c>
      <c r="V7" s="18">
        <f>VLOOKUP($C7,[1]Master!$A:$W,22,FALSE)</f>
        <v>22</v>
      </c>
    </row>
    <row r="8" spans="1:22" x14ac:dyDescent="0.25">
      <c r="A8" s="4">
        <v>7</v>
      </c>
      <c r="B8" s="5">
        <v>1</v>
      </c>
      <c r="C8" s="3" t="s">
        <v>188</v>
      </c>
      <c r="D8" s="16" t="str">
        <f>VLOOKUP($C8,[1]!tbl_VTPN[[VTPN]:[Description]],2,FALSE)</f>
        <v>CAP 0603 (1608_m), 1u, 10%, 25V X7R</v>
      </c>
      <c r="F8" s="4">
        <v>6</v>
      </c>
      <c r="G8" s="27" t="str">
        <f>VLOOKUP($C8,[1]Master!$A:$T,3,FALSE)</f>
        <v>ea</v>
      </c>
      <c r="H8" s="2" t="s">
        <v>211</v>
      </c>
      <c r="K8" s="14" t="str">
        <f>VLOOKUP($C8,[1]Master!$A:$T,9,FALSE)</f>
        <v>Buy</v>
      </c>
      <c r="L8" s="14" t="str">
        <f>VLOOKUP($C8,[1]Master!$A:$T,8,FALSE)</f>
        <v>Production</v>
      </c>
      <c r="M8" s="14" t="str">
        <f>VLOOKUP($C8,[1]Master!$A:$T,10,FALSE)</f>
        <v>Samsung</v>
      </c>
      <c r="N8" s="22" t="str">
        <f>VLOOKUP($C8,[1]Master!$A:$T,11,FALSE)</f>
        <v>CL10B105KA8VPNC</v>
      </c>
      <c r="O8" s="4">
        <f t="shared" si="0"/>
        <v>6</v>
      </c>
      <c r="P8" s="15">
        <f>VLOOKUP(C8,[1]Master!$A:$W,20,FALSE)</f>
        <v>1.4E-2</v>
      </c>
      <c r="Q8" s="23">
        <f t="shared" si="1"/>
        <v>0</v>
      </c>
      <c r="R8" s="17" t="str">
        <f>IF($K8&lt;&gt;"Buy","",VLOOKUP($C8,[1]Master!$A:$W,14,FALSE))</f>
        <v>ECAS</v>
      </c>
      <c r="S8" s="17">
        <f>VLOOKUP($C8,[1]Master!$A:$W,13,FALSE)</f>
        <v>0</v>
      </c>
      <c r="T8" s="18">
        <f>VLOOKUP($C8,[1]Master!$A:$W,16,FALSE)</f>
        <v>4000</v>
      </c>
      <c r="U8" s="18">
        <f>VLOOKUP($C8,[1]Master!$A:$W,17,FALSE)</f>
        <v>0</v>
      </c>
      <c r="V8" s="18">
        <f>VLOOKUP($C8,[1]Master!$A:$W,22,FALSE)</f>
        <v>22</v>
      </c>
    </row>
    <row r="9" spans="1:22" ht="31.5" x14ac:dyDescent="0.25">
      <c r="A9" s="4">
        <v>8</v>
      </c>
      <c r="B9" s="5">
        <v>1</v>
      </c>
      <c r="C9" s="3" t="s">
        <v>173</v>
      </c>
      <c r="D9" s="16" t="str">
        <f>VLOOKUP($C9,[1]!tbl_VTPN[[VTPN]:[Description]],2,FALSE)</f>
        <v>CAP, 0.22u Poly (PP) Metalised 310vac 630vdc THP, P=22.50mm, 26.00x7.00mmx16.00mm</v>
      </c>
      <c r="F9" s="4">
        <v>1</v>
      </c>
      <c r="G9" s="27" t="str">
        <f>VLOOKUP($C9,[1]Master!$A:$T,3,FALSE)</f>
        <v>ea</v>
      </c>
      <c r="H9" s="2" t="s">
        <v>61</v>
      </c>
      <c r="K9" s="14" t="str">
        <f>VLOOKUP($C9,[1]Master!$A:$T,9,FALSE)</f>
        <v>Buy</v>
      </c>
      <c r="L9" s="14" t="str">
        <f>VLOOKUP($C9,[1]Master!$A:$T,8,FALSE)</f>
        <v>Production</v>
      </c>
      <c r="M9" s="14" t="str">
        <f>VLOOKUP($C9,[1]Master!$A:$T,10,FALSE)</f>
        <v>Kemet</v>
      </c>
      <c r="N9" s="22" t="str">
        <f>VLOOKUP($C9,[1]Master!$A:$T,11,FALSE)</f>
        <v>F862DI224K310ZLH0J</v>
      </c>
      <c r="O9" s="4">
        <f t="shared" si="0"/>
        <v>1</v>
      </c>
      <c r="P9" s="15">
        <f>VLOOKUP(C9,[1]Master!$A:$W,20,FALSE)</f>
        <v>0.3769824</v>
      </c>
      <c r="Q9" s="23">
        <f t="shared" si="1"/>
        <v>0</v>
      </c>
      <c r="R9" s="17" t="str">
        <f>IF($K9&lt;&gt;"Buy","",VLOOKUP($C9,[1]Master!$A:$W,14,FALSE))</f>
        <v>ECAS</v>
      </c>
      <c r="S9" s="17" t="str">
        <f>VLOOKUP($C9,[1]Master!$A:$W,13,FALSE)</f>
        <v>[05/12/23] RFQ to Avnet</v>
      </c>
      <c r="T9" s="18">
        <f>VLOOKUP($C9,[1]Master!$A:$W,16,FALSE)</f>
        <v>1</v>
      </c>
      <c r="U9" s="18">
        <f>VLOOKUP($C9,[1]Master!$A:$W,17,FALSE)</f>
        <v>0</v>
      </c>
      <c r="V9" s="18">
        <f>VLOOKUP($C9,[1]Master!$A:$W,22,FALSE)</f>
        <v>29</v>
      </c>
    </row>
    <row r="10" spans="1:22" x14ac:dyDescent="0.25">
      <c r="A10" s="4">
        <v>9</v>
      </c>
      <c r="B10" s="5">
        <v>1</v>
      </c>
      <c r="C10" s="3" t="s">
        <v>195</v>
      </c>
      <c r="D10" s="16" t="str">
        <f>VLOOKUP($C10,[1]!tbl_VTPN[[VTPN]:[Description]],2,FALSE)</f>
        <v>DIO, Fast Avalanche Diode 1kv 1A5, DO-214AC (SMA)</v>
      </c>
      <c r="F10" s="4">
        <v>3</v>
      </c>
      <c r="G10" s="27" t="str">
        <f>VLOOKUP($C10,[1]Master!$A:$T,3,FALSE)</f>
        <v>ea</v>
      </c>
      <c r="H10" s="2" t="s">
        <v>212</v>
      </c>
      <c r="K10" s="14" t="str">
        <f>VLOOKUP($C10,[1]Master!$A:$T,9,FALSE)</f>
        <v>Buy</v>
      </c>
      <c r="L10" s="14" t="str">
        <f>VLOOKUP($C10,[1]Master!$A:$T,8,FALSE)</f>
        <v>Production</v>
      </c>
      <c r="M10" s="14" t="str">
        <f>VLOOKUP($C10,[1]Master!$A:$T,10,FALSE)</f>
        <v>Vishay</v>
      </c>
      <c r="N10" s="22" t="str">
        <f>VLOOKUP($C10,[1]Master!$A:$T,11,FALSE)</f>
        <v>BYG21M-E3/TR</v>
      </c>
      <c r="O10" s="4">
        <f t="shared" si="0"/>
        <v>3</v>
      </c>
      <c r="P10" s="15">
        <f>VLOOKUP(C10,[1]Master!$A:$W,20,FALSE)</f>
        <v>6.5000000000000002E-2</v>
      </c>
      <c r="Q10" s="23">
        <f t="shared" si="1"/>
        <v>0</v>
      </c>
      <c r="R10" s="17" t="str">
        <f>IF($K10&lt;&gt;"Buy","",VLOOKUP($C10,[1]Master!$A:$W,14,FALSE))</f>
        <v>EBV</v>
      </c>
      <c r="S10" s="17" t="str">
        <f>VLOOKUP($C10,[1]Master!$A:$W,13,FALSE)</f>
        <v>[14/12/23] EBV 10k8 EAU, 1k8 reel @ €0.065; 9-weeks</v>
      </c>
      <c r="T10" s="18">
        <f>VLOOKUP($C10,[1]Master!$A:$W,16,FALSE)</f>
        <v>10800</v>
      </c>
      <c r="U10" s="18">
        <f>VLOOKUP($C10,[1]Master!$A:$W,17,FALSE)</f>
        <v>1800</v>
      </c>
      <c r="V10" s="18">
        <f>VLOOKUP($C10,[1]Master!$A:$W,22,FALSE)</f>
        <v>9</v>
      </c>
    </row>
    <row r="11" spans="1:22" x14ac:dyDescent="0.25">
      <c r="A11" s="4">
        <v>10</v>
      </c>
      <c r="B11" s="5">
        <v>1</v>
      </c>
      <c r="C11" s="3" t="s">
        <v>202</v>
      </c>
      <c r="D11" s="16" t="str">
        <f>VLOOKUP($C11,[1]!tbl_VTPN[[VTPN]:[Description]],2,FALSE)</f>
        <v>Test point / Mounting Hole / Fudicials / Non Component on PCB</v>
      </c>
      <c r="F11" s="4">
        <v>4</v>
      </c>
      <c r="G11" s="27" t="str">
        <f>VLOOKUP($C11,[1]Master!$A:$T,3,FALSE)</f>
        <v>ea</v>
      </c>
      <c r="H11" s="2" t="s">
        <v>213</v>
      </c>
      <c r="K11" s="14" t="str">
        <f>VLOOKUP($C11,[1]Master!$A:$T,9,FALSE)</f>
        <v>Reference Item</v>
      </c>
      <c r="L11" s="14" t="str">
        <f>VLOOKUP($C11,[1]Master!$A:$T,8,FALSE)</f>
        <v>Production</v>
      </c>
      <c r="M11" s="14" t="str">
        <f>VLOOKUP($C11,[1]Master!$A:$T,10,FALSE)</f>
        <v>none</v>
      </c>
      <c r="N11" s="22" t="str">
        <f>VLOOKUP($C11,[1]Master!$A:$T,11,FALSE)</f>
        <v>none</v>
      </c>
      <c r="O11" s="4">
        <f t="shared" si="0"/>
        <v>4</v>
      </c>
      <c r="P11" s="15">
        <f>VLOOKUP(C11,[1]Master!$A:$W,20,FALSE)</f>
        <v>0</v>
      </c>
      <c r="Q11" s="23">
        <f t="shared" si="1"/>
        <v>0</v>
      </c>
      <c r="R11" s="17" t="str">
        <f>IF($K11&lt;&gt;"Buy","",VLOOKUP($C11,[1]Master!$A:$W,14,FALSE))</f>
        <v/>
      </c>
      <c r="S11" s="17">
        <f>VLOOKUP($C11,[1]Master!$A:$W,13,FALSE)</f>
        <v>0</v>
      </c>
      <c r="T11" s="18">
        <f>VLOOKUP($C11,[1]Master!$A:$W,16,FALSE)</f>
        <v>0</v>
      </c>
      <c r="U11" s="18">
        <f>VLOOKUP($C11,[1]Master!$A:$W,17,FALSE)</f>
        <v>0</v>
      </c>
      <c r="V11" s="18">
        <f>VLOOKUP($C11,[1]Master!$A:$W,22,FALSE)</f>
        <v>0</v>
      </c>
    </row>
    <row r="12" spans="1:22" x14ac:dyDescent="0.25">
      <c r="A12" s="4">
        <v>11</v>
      </c>
      <c r="B12" s="5">
        <v>1</v>
      </c>
      <c r="C12" s="3" t="s">
        <v>202</v>
      </c>
      <c r="D12" s="16" t="str">
        <f>VLOOKUP($C12,[1]!tbl_VTPN[[VTPN]:[Description]],2,FALSE)</f>
        <v>Test point / Mounting Hole / Fudicials / Non Component on PCB</v>
      </c>
      <c r="F12" s="4">
        <v>8</v>
      </c>
      <c r="G12" s="27" t="str">
        <f>VLOOKUP($C12,[1]Master!$A:$T,3,FALSE)</f>
        <v>ea</v>
      </c>
      <c r="H12" s="2" t="s">
        <v>214</v>
      </c>
      <c r="K12" s="14" t="str">
        <f>VLOOKUP($C12,[1]Master!$A:$T,9,FALSE)</f>
        <v>Reference Item</v>
      </c>
      <c r="L12" s="14" t="str">
        <f>VLOOKUP($C12,[1]Master!$A:$T,8,FALSE)</f>
        <v>Production</v>
      </c>
      <c r="M12" s="14" t="str">
        <f>VLOOKUP($C12,[1]Master!$A:$T,10,FALSE)</f>
        <v>none</v>
      </c>
      <c r="N12" s="22" t="str">
        <f>VLOOKUP($C12,[1]Master!$A:$T,11,FALSE)</f>
        <v>none</v>
      </c>
      <c r="O12" s="4">
        <f t="shared" si="0"/>
        <v>8</v>
      </c>
      <c r="P12" s="15">
        <f>VLOOKUP(C12,[1]Master!$A:$W,20,FALSE)</f>
        <v>0</v>
      </c>
      <c r="Q12" s="23">
        <f t="shared" si="1"/>
        <v>0</v>
      </c>
      <c r="R12" s="17" t="str">
        <f>IF($K12&lt;&gt;"Buy","",VLOOKUP($C12,[1]Master!$A:$W,14,FALSE))</f>
        <v/>
      </c>
      <c r="S12" s="17">
        <f>VLOOKUP($C12,[1]Master!$A:$W,13,FALSE)</f>
        <v>0</v>
      </c>
      <c r="T12" s="18">
        <f>VLOOKUP($C12,[1]Master!$A:$W,16,FALSE)</f>
        <v>0</v>
      </c>
      <c r="U12" s="18">
        <f>VLOOKUP($C12,[1]Master!$A:$W,17,FALSE)</f>
        <v>0</v>
      </c>
      <c r="V12" s="18">
        <f>VLOOKUP($C12,[1]Master!$A:$W,22,FALSE)</f>
        <v>0</v>
      </c>
    </row>
    <row r="13" spans="1:22" ht="31.5" x14ac:dyDescent="0.25">
      <c r="A13" s="4">
        <v>12</v>
      </c>
      <c r="B13" s="5">
        <v>1</v>
      </c>
      <c r="C13" s="3" t="s">
        <v>203</v>
      </c>
      <c r="D13" s="16" t="str">
        <f>VLOOKUP($C13,[1]!tbl_VTPN[[VTPN]:[Description]],2,FALSE)</f>
        <v>CON, 1x7-pin, Straight, THT, B2B Female, P=2.54mm, H=8.50mm, 3A</v>
      </c>
      <c r="F13" s="4">
        <v>1</v>
      </c>
      <c r="G13" s="27" t="str">
        <f>VLOOKUP($C13,[1]Master!$A:$T,3,FALSE)</f>
        <v>ea</v>
      </c>
      <c r="H13" s="2" t="s">
        <v>105</v>
      </c>
      <c r="K13" s="14" t="str">
        <f>VLOOKUP($C13,[1]Master!$A:$T,9,FALSE)</f>
        <v>Buy</v>
      </c>
      <c r="L13" s="14" t="str">
        <f>VLOOKUP($C13,[1]Master!$A:$T,8,FALSE)</f>
        <v>Production</v>
      </c>
      <c r="M13" s="14" t="str">
        <f>VLOOKUP($C13,[1]Master!$A:$T,10,FALSE)</f>
        <v>Connfly</v>
      </c>
      <c r="N13" s="22" t="str">
        <f>VLOOKUP($C13,[1]Master!$A:$T,11,FALSE)</f>
        <v>ZL262-7SG / DS1023-1*7S21</v>
      </c>
      <c r="O13" s="4">
        <f t="shared" si="0"/>
        <v>1</v>
      </c>
      <c r="P13" s="15">
        <f>VLOOKUP(C13,[1]Master!$A:$W,20,FALSE)</f>
        <v>5.7200000000000001E-2</v>
      </c>
      <c r="Q13" s="23">
        <f t="shared" si="1"/>
        <v>0</v>
      </c>
      <c r="R13" s="17">
        <f>IF($K13&lt;&gt;"Buy","",VLOOKUP($C13,[1]Master!$A:$W,14,FALSE))</f>
        <v>0</v>
      </c>
      <c r="S13" s="17">
        <f>VLOOKUP($C13,[1]Master!$A:$W,13,FALSE)</f>
        <v>0</v>
      </c>
      <c r="T13" s="18">
        <f>VLOOKUP($C13,[1]Master!$A:$W,16,FALSE)</f>
        <v>100</v>
      </c>
      <c r="U13" s="18">
        <f>VLOOKUP($C13,[1]Master!$A:$W,17,FALSE)</f>
        <v>10</v>
      </c>
      <c r="V13" s="18">
        <f>VLOOKUP($C13,[1]Master!$A:$W,22,FALSE)</f>
        <v>12</v>
      </c>
    </row>
    <row r="14" spans="1:22" ht="31.5" x14ac:dyDescent="0.25">
      <c r="A14" s="4">
        <v>13</v>
      </c>
      <c r="B14" s="5">
        <v>1</v>
      </c>
      <c r="C14" s="3" t="s">
        <v>167</v>
      </c>
      <c r="D14" s="16" t="str">
        <f>VLOOKUP($C14,[1]!tbl_VTPN[[VTPN]:[Description]],2,FALSE)</f>
        <v>CON, 2x8-pin, Straight, SMD, B2B Female, P=2.54mm, H=7.34mm, 1A</v>
      </c>
      <c r="F14" s="4">
        <v>1</v>
      </c>
      <c r="G14" s="27" t="str">
        <f>VLOOKUP($C14,[1]Master!$A:$T,3,FALSE)</f>
        <v>ea</v>
      </c>
      <c r="H14" s="2" t="s">
        <v>42</v>
      </c>
      <c r="K14" s="14" t="str">
        <f>VLOOKUP($C14,[1]Master!$A:$T,9,FALSE)</f>
        <v>Buy</v>
      </c>
      <c r="L14" s="14" t="str">
        <f>VLOOKUP($C14,[1]Master!$A:$T,8,FALSE)</f>
        <v>Production</v>
      </c>
      <c r="M14" s="14" t="str">
        <f>VLOOKUP($C14,[1]Master!$A:$T,10,FALSE)</f>
        <v>MPE Garry</v>
      </c>
      <c r="N14" s="22" t="str">
        <f>VLOOKUP($C14,[1]Master!$A:$T,11,FALSE)</f>
        <v>098-6-016-0-NFX-YT0</v>
      </c>
      <c r="O14" s="4">
        <f t="shared" si="0"/>
        <v>1</v>
      </c>
      <c r="P14" s="15">
        <f>VLOOKUP(C14,[1]Master!$A:$W,20,FALSE)</f>
        <v>0</v>
      </c>
      <c r="Q14" s="23">
        <f t="shared" si="1"/>
        <v>0</v>
      </c>
      <c r="R14" s="17" t="str">
        <f>IF($K14&lt;&gt;"Buy","",VLOOKUP($C14,[1]Master!$A:$W,14,FALSE))</f>
        <v>ECAS</v>
      </c>
      <c r="S14" s="17">
        <f>VLOOKUP($C14,[1]Master!$A:$W,13,FALSE)</f>
        <v>0</v>
      </c>
      <c r="T14" s="18">
        <f>VLOOKUP($C14,[1]Master!$A:$W,16,FALSE)</f>
        <v>0</v>
      </c>
      <c r="U14" s="18">
        <f>VLOOKUP($C14,[1]Master!$A:$W,17,FALSE)</f>
        <v>0</v>
      </c>
      <c r="V14" s="18">
        <f>VLOOKUP($C14,[1]Master!$A:$W,22,FALSE)</f>
        <v>0</v>
      </c>
    </row>
    <row r="15" spans="1:22" ht="31.5" x14ac:dyDescent="0.25">
      <c r="A15" s="4">
        <v>14</v>
      </c>
      <c r="B15" s="5">
        <v>1</v>
      </c>
      <c r="C15" s="3" t="s">
        <v>170</v>
      </c>
      <c r="D15" s="16" t="str">
        <f>VLOOKUP($C15,[1]!tbl_VTPN[[VTPN]:[Description]],2,FALSE)</f>
        <v>CON, 2x5-pin, Straight, SMD, B2B Female, P=2.54mm, H=7.34mm, 1A</v>
      </c>
      <c r="F15" s="4">
        <v>1</v>
      </c>
      <c r="G15" s="27" t="str">
        <f>VLOOKUP($C15,[1]Master!$A:$T,3,FALSE)</f>
        <v>ea</v>
      </c>
      <c r="H15" s="2" t="s">
        <v>53</v>
      </c>
      <c r="K15" s="14" t="str">
        <f>VLOOKUP($C15,[1]Master!$A:$T,9,FALSE)</f>
        <v>Buy</v>
      </c>
      <c r="L15" s="14" t="str">
        <f>VLOOKUP($C15,[1]Master!$A:$T,8,FALSE)</f>
        <v>Production</v>
      </c>
      <c r="M15" s="14" t="str">
        <f>VLOOKUP($C15,[1]Master!$A:$T,10,FALSE)</f>
        <v>MPE Garry</v>
      </c>
      <c r="N15" s="22" t="str">
        <f>VLOOKUP($C15,[1]Master!$A:$T,11,FALSE)</f>
        <v>098-6-010-0-NFX-YT0</v>
      </c>
      <c r="O15" s="4">
        <f t="shared" si="0"/>
        <v>1</v>
      </c>
      <c r="P15" s="15">
        <f>VLOOKUP(C15,[1]Master!$A:$W,20,FALSE)</f>
        <v>0</v>
      </c>
      <c r="Q15" s="23">
        <f t="shared" si="1"/>
        <v>0</v>
      </c>
      <c r="R15" s="17" t="str">
        <f>IF($K15&lt;&gt;"Buy","",VLOOKUP($C15,[1]Master!$A:$W,14,FALSE))</f>
        <v>ECAS</v>
      </c>
      <c r="S15" s="17">
        <f>VLOOKUP($C15,[1]Master!$A:$W,13,FALSE)</f>
        <v>0</v>
      </c>
      <c r="T15" s="18">
        <f>VLOOKUP($C15,[1]Master!$A:$W,16,FALSE)</f>
        <v>0</v>
      </c>
      <c r="U15" s="18">
        <f>VLOOKUP($C15,[1]Master!$A:$W,17,FALSE)</f>
        <v>0</v>
      </c>
      <c r="V15" s="18">
        <f>VLOOKUP($C15,[1]Master!$A:$W,22,FALSE)</f>
        <v>27</v>
      </c>
    </row>
    <row r="16" spans="1:22" x14ac:dyDescent="0.25">
      <c r="A16" s="4">
        <v>15</v>
      </c>
      <c r="B16" s="5">
        <v>1</v>
      </c>
      <c r="C16" s="31" t="s">
        <v>230</v>
      </c>
      <c r="D16" s="16" t="str">
        <f>VLOOKUP($C16,[1]!tbl_VTPN[[VTPN]:[Description]],2,FALSE)</f>
        <v>CON, 2x3-pin, R/A, THP, B2B Header, P=2.54mm, 3A</v>
      </c>
      <c r="F16" s="4">
        <v>1</v>
      </c>
      <c r="G16" s="27" t="str">
        <f>VLOOKUP($C16,[1]Master!$A:$T,3,FALSE)</f>
        <v>ea</v>
      </c>
      <c r="H16" s="2" t="s">
        <v>47</v>
      </c>
      <c r="K16" s="14" t="str">
        <f>VLOOKUP($C16,[1]Master!$A:$T,9,FALSE)</f>
        <v>Buy</v>
      </c>
      <c r="L16" s="14" t="str">
        <f>VLOOKUP($C16,[1]Master!$A:$T,8,FALSE)</f>
        <v>Production</v>
      </c>
      <c r="M16" s="14" t="str">
        <f>VLOOKUP($C16,[1]Master!$A:$T,10,FALSE)</f>
        <v>Connfly</v>
      </c>
      <c r="N16" s="22" t="str">
        <f>VLOOKUP($C16,[1]Master!$A:$T,11,FALSE)</f>
        <v>DS1022-2*3RF11x3</v>
      </c>
      <c r="O16" s="4">
        <f t="shared" si="0"/>
        <v>1</v>
      </c>
      <c r="P16" s="15">
        <f>VLOOKUP(C16,[1]Master!$A:$W,20,FALSE)</f>
        <v>0</v>
      </c>
      <c r="Q16" s="23">
        <f t="shared" si="1"/>
        <v>0</v>
      </c>
      <c r="R16" s="17" t="str">
        <f>IF($K16&lt;&gt;"Buy","",VLOOKUP($C16,[1]Master!$A:$W,14,FALSE))</f>
        <v>TME</v>
      </c>
      <c r="S16" s="17">
        <f>VLOOKUP($C16,[1]Master!$A:$W,13,FALSE)</f>
        <v>0</v>
      </c>
      <c r="T16" s="18">
        <f>VLOOKUP($C16,[1]Master!$A:$W,16,FALSE)</f>
        <v>0</v>
      </c>
      <c r="U16" s="18">
        <f>VLOOKUP($C16,[1]Master!$A:$W,17,FALSE)</f>
        <v>0</v>
      </c>
      <c r="V16" s="18">
        <f>VLOOKUP($C16,[1]Master!$A:$W,22,FALSE)</f>
        <v>0</v>
      </c>
    </row>
    <row r="17" spans="1:22" ht="47.25" x14ac:dyDescent="0.25">
      <c r="A17" s="4">
        <v>16</v>
      </c>
      <c r="B17" s="5">
        <v>1</v>
      </c>
      <c r="C17" s="3" t="s">
        <v>202</v>
      </c>
      <c r="D17" s="16" t="str">
        <f>VLOOKUP($C17,[1]!tbl_VTPN[[VTPN]:[Description]],2,FALSE)</f>
        <v>Test point / Mounting Hole / Fudicials / Non Component on PCB</v>
      </c>
      <c r="F17" s="4">
        <v>20</v>
      </c>
      <c r="G17" s="27" t="str">
        <f>VLOOKUP($C17,[1]Master!$A:$T,3,FALSE)</f>
        <v>ea</v>
      </c>
      <c r="H17" s="2" t="s">
        <v>215</v>
      </c>
      <c r="K17" s="14" t="str">
        <f>VLOOKUP($C17,[1]Master!$A:$T,9,FALSE)</f>
        <v>Reference Item</v>
      </c>
      <c r="L17" s="14" t="str">
        <f>VLOOKUP($C17,[1]Master!$A:$T,8,FALSE)</f>
        <v>Production</v>
      </c>
      <c r="M17" s="14" t="str">
        <f>VLOOKUP($C17,[1]Master!$A:$T,10,FALSE)</f>
        <v>none</v>
      </c>
      <c r="N17" s="22" t="str">
        <f>VLOOKUP($C17,[1]Master!$A:$T,11,FALSE)</f>
        <v>none</v>
      </c>
      <c r="O17" s="4">
        <f t="shared" si="0"/>
        <v>20</v>
      </c>
      <c r="P17" s="15">
        <f>VLOOKUP(C17,[1]Master!$A:$W,20,FALSE)</f>
        <v>0</v>
      </c>
      <c r="Q17" s="23">
        <f t="shared" si="1"/>
        <v>0</v>
      </c>
      <c r="R17" s="17" t="str">
        <f>IF($K17&lt;&gt;"Buy","",VLOOKUP($C17,[1]Master!$A:$W,14,FALSE))</f>
        <v/>
      </c>
      <c r="S17" s="17">
        <f>VLOOKUP($C17,[1]Master!$A:$W,13,FALSE)</f>
        <v>0</v>
      </c>
      <c r="T17" s="18">
        <f>VLOOKUP($C17,[1]Master!$A:$W,16,FALSE)</f>
        <v>0</v>
      </c>
      <c r="U17" s="18">
        <f>VLOOKUP($C17,[1]Master!$A:$W,17,FALSE)</f>
        <v>0</v>
      </c>
      <c r="V17" s="18">
        <f>VLOOKUP($C17,[1]Master!$A:$W,22,FALSE)</f>
        <v>0</v>
      </c>
    </row>
    <row r="18" spans="1:22" x14ac:dyDescent="0.25">
      <c r="A18" s="4">
        <v>17</v>
      </c>
      <c r="B18" s="5">
        <v>1</v>
      </c>
      <c r="C18" s="3" t="s">
        <v>202</v>
      </c>
      <c r="D18" s="16" t="str">
        <f>VLOOKUP($C18,[1]!tbl_VTPN[[VTPN]:[Description]],2,FALSE)</f>
        <v>Test point / Mounting Hole / Fudicials / Non Component on PCB</v>
      </c>
      <c r="F18" s="4">
        <v>1</v>
      </c>
      <c r="G18" s="27" t="str">
        <f>VLOOKUP($C18,[1]Master!$A:$T,3,FALSE)</f>
        <v>ea</v>
      </c>
      <c r="H18" s="2" t="s">
        <v>72</v>
      </c>
      <c r="K18" s="14" t="str">
        <f>VLOOKUP($C18,[1]Master!$A:$T,9,FALSE)</f>
        <v>Reference Item</v>
      </c>
      <c r="L18" s="14" t="str">
        <f>VLOOKUP($C18,[1]Master!$A:$T,8,FALSE)</f>
        <v>Production</v>
      </c>
      <c r="M18" s="14" t="str">
        <f>VLOOKUP($C18,[1]Master!$A:$T,10,FALSE)</f>
        <v>none</v>
      </c>
      <c r="N18" s="22" t="str">
        <f>VLOOKUP($C18,[1]Master!$A:$T,11,FALSE)</f>
        <v>none</v>
      </c>
      <c r="O18" s="4">
        <f t="shared" si="0"/>
        <v>1</v>
      </c>
      <c r="P18" s="15">
        <f>VLOOKUP(C18,[1]Master!$A:$W,20,FALSE)</f>
        <v>0</v>
      </c>
      <c r="Q18" s="23">
        <f t="shared" si="1"/>
        <v>0</v>
      </c>
      <c r="R18" s="17" t="str">
        <f>IF($K18&lt;&gt;"Buy","",VLOOKUP($C18,[1]Master!$A:$W,14,FALSE))</f>
        <v/>
      </c>
      <c r="S18" s="17">
        <f>VLOOKUP($C18,[1]Master!$A:$W,13,FALSE)</f>
        <v>0</v>
      </c>
      <c r="T18" s="18">
        <f>VLOOKUP($C18,[1]Master!$A:$W,16,FALSE)</f>
        <v>0</v>
      </c>
      <c r="U18" s="18">
        <f>VLOOKUP($C18,[1]Master!$A:$W,17,FALSE)</f>
        <v>0</v>
      </c>
      <c r="V18" s="18">
        <f>VLOOKUP($C18,[1]Master!$A:$W,22,FALSE)</f>
        <v>0</v>
      </c>
    </row>
    <row r="19" spans="1:22" ht="31.5" x14ac:dyDescent="0.25">
      <c r="A19" s="4">
        <v>18</v>
      </c>
      <c r="B19" s="5">
        <v>1</v>
      </c>
      <c r="C19" s="3" t="s">
        <v>164</v>
      </c>
      <c r="D19" s="16" t="str">
        <f>VLOOKUP($C19,[1]!tbl_VTPN[[VTPN]:[Description]],2,FALSE)</f>
        <v>CON, 1x6-pin, Straight, THT, B2B Female, P=2.54mm, H=8.50mm, 3A</v>
      </c>
      <c r="F19" s="4">
        <v>1</v>
      </c>
      <c r="G19" s="27" t="str">
        <f>VLOOKUP($C19,[1]Master!$A:$T,3,FALSE)</f>
        <v>ea</v>
      </c>
      <c r="H19" s="2" t="s">
        <v>216</v>
      </c>
      <c r="I19" s="29" t="s">
        <v>200</v>
      </c>
      <c r="K19" s="14" t="str">
        <f>VLOOKUP($C19,[1]Master!$A:$T,9,FALSE)</f>
        <v>Buy</v>
      </c>
      <c r="L19" s="14" t="str">
        <f>VLOOKUP($C19,[1]Master!$A:$T,8,FALSE)</f>
        <v>Production</v>
      </c>
      <c r="M19" s="14" t="str">
        <f>VLOOKUP($C19,[1]Master!$A:$T,10,FALSE)</f>
        <v>Connfly</v>
      </c>
      <c r="N19" s="22" t="str">
        <f>VLOOKUP($C19,[1]Master!$A:$T,11,FALSE)</f>
        <v>ZL262-6SG / DS1023-1*6S21</v>
      </c>
      <c r="O19" s="4">
        <f t="shared" si="0"/>
        <v>1</v>
      </c>
      <c r="P19" s="15">
        <f>VLOOKUP(C19,[1]Master!$A:$W,20,FALSE)</f>
        <v>3.6600000000000001E-2</v>
      </c>
      <c r="Q19" s="23">
        <f t="shared" si="1"/>
        <v>0</v>
      </c>
      <c r="R19" s="17" t="str">
        <f>IF($K19&lt;&gt;"Buy","",VLOOKUP($C19,[1]Master!$A:$W,14,FALSE))</f>
        <v>TME</v>
      </c>
      <c r="S19" s="17">
        <f>VLOOKUP($C19,[1]Master!$A:$W,13,FALSE)</f>
        <v>0</v>
      </c>
      <c r="T19" s="18">
        <f>VLOOKUP($C19,[1]Master!$A:$W,16,FALSE)</f>
        <v>500</v>
      </c>
      <c r="U19" s="18">
        <f>VLOOKUP($C19,[1]Master!$A:$W,17,FALSE)</f>
        <v>10</v>
      </c>
      <c r="V19" s="18">
        <f>VLOOKUP($C19,[1]Master!$A:$W,22,FALSE)</f>
        <v>0</v>
      </c>
    </row>
    <row r="20" spans="1:22" ht="31.5" x14ac:dyDescent="0.25">
      <c r="A20" s="4">
        <v>19</v>
      </c>
      <c r="B20" s="5">
        <v>1</v>
      </c>
      <c r="C20" s="3" t="s">
        <v>163</v>
      </c>
      <c r="D20" s="16" t="str">
        <f>VLOOKUP($C20,[1]!tbl_VTPN[[VTPN]:[Description]],2,FALSE)</f>
        <v>CON, 1x9-pin, Straight, THT, B2B Female, P=2.54mm, H=8.50mm, 3A</v>
      </c>
      <c r="F20" s="4">
        <v>1</v>
      </c>
      <c r="G20" s="27" t="str">
        <f>VLOOKUP($C20,[1]Master!$A:$T,3,FALSE)</f>
        <v>ea</v>
      </c>
      <c r="H20" s="2" t="s">
        <v>108</v>
      </c>
      <c r="K20" s="14" t="str">
        <f>VLOOKUP($C20,[1]Master!$A:$T,9,FALSE)</f>
        <v>Buy</v>
      </c>
      <c r="L20" s="14" t="str">
        <f>VLOOKUP($C20,[1]Master!$A:$T,8,FALSE)</f>
        <v>Production</v>
      </c>
      <c r="M20" s="14" t="str">
        <f>VLOOKUP($C20,[1]Master!$A:$T,10,FALSE)</f>
        <v>Connfly</v>
      </c>
      <c r="N20" s="22" t="str">
        <f>VLOOKUP($C20,[1]Master!$A:$T,11,FALSE)</f>
        <v>ZL262-9SG / DS1023-1*9S21</v>
      </c>
      <c r="O20" s="4">
        <f t="shared" si="0"/>
        <v>1</v>
      </c>
      <c r="P20" s="15">
        <f>VLOOKUP(C20,[1]Master!$A:$W,20,FALSE)</f>
        <v>5.7799999999999997E-2</v>
      </c>
      <c r="Q20" s="23">
        <f t="shared" si="1"/>
        <v>0</v>
      </c>
      <c r="R20" s="17" t="str">
        <f>IF($K20&lt;&gt;"Buy","",VLOOKUP($C20,[1]Master!$A:$W,14,FALSE))</f>
        <v>TME</v>
      </c>
      <c r="S20" s="17">
        <f>VLOOKUP($C20,[1]Master!$A:$W,13,FALSE)</f>
        <v>0</v>
      </c>
      <c r="T20" s="18">
        <f>VLOOKUP($C20,[1]Master!$A:$W,16,FALSE)</f>
        <v>200</v>
      </c>
      <c r="U20" s="18">
        <f>VLOOKUP($C20,[1]Master!$A:$W,17,FALSE)</f>
        <v>10</v>
      </c>
      <c r="V20" s="18">
        <f>VLOOKUP($C20,[1]Master!$A:$W,22,FALSE)</f>
        <v>0</v>
      </c>
    </row>
    <row r="21" spans="1:22" x14ac:dyDescent="0.25">
      <c r="A21" s="4">
        <v>20</v>
      </c>
      <c r="B21" s="5">
        <v>1</v>
      </c>
      <c r="C21" s="3" t="s">
        <v>182</v>
      </c>
      <c r="D21" s="16" t="str">
        <f>VLOOKUP($C21,[1]!tbl_VTPN[[VTPN]:[Description]],2,FALSE)</f>
        <v>CON, 1x4-Pin, M, R/A, SMD, W2B, 4-Shroud, 2.50mm, 3A 250V</v>
      </c>
      <c r="F21" s="4">
        <v>1</v>
      </c>
      <c r="G21" s="27" t="str">
        <f>VLOOKUP($C21,[1]Master!$A:$T,3,FALSE)</f>
        <v>ea</v>
      </c>
      <c r="H21" s="2" t="s">
        <v>217</v>
      </c>
      <c r="K21" s="14" t="str">
        <f>VLOOKUP($C21,[1]Master!$A:$T,9,FALSE)</f>
        <v>Buy</v>
      </c>
      <c r="L21" s="14" t="str">
        <f>VLOOKUP($C21,[1]Master!$A:$T,8,FALSE)</f>
        <v>Production</v>
      </c>
      <c r="M21" s="14" t="str">
        <f>VLOOKUP($C21,[1]Master!$A:$T,10,FALSE)</f>
        <v>Zhejiang Lianhe Electronics Co Ltd</v>
      </c>
      <c r="N21" s="22" t="str">
        <f>VLOOKUP($C21,[1]Master!$A:$T,11,FALSE)</f>
        <v>A2501-SR04-XH4AWB</v>
      </c>
      <c r="O21" s="4">
        <f t="shared" si="0"/>
        <v>1</v>
      </c>
      <c r="P21" s="15">
        <f>VLOOKUP(C21,[1]Master!$A:$W,20,FALSE)</f>
        <v>2.6091783863804591E-2</v>
      </c>
      <c r="Q21" s="23">
        <f t="shared" si="1"/>
        <v>0</v>
      </c>
      <c r="R21" s="17" t="str">
        <f>IF($K21&lt;&gt;"Buy","",VLOOKUP($C21,[1]Master!$A:$W,14,FALSE))</f>
        <v>Zhejiang Lianhe Electronics Co Ltd</v>
      </c>
      <c r="S21" s="17">
        <f>VLOOKUP($C21,[1]Master!$A:$W,13,FALSE)</f>
        <v>0</v>
      </c>
      <c r="T21" s="18">
        <f>VLOOKUP($C21,[1]Master!$A:$W,16,FALSE)</f>
        <v>700</v>
      </c>
      <c r="U21" s="18">
        <f>VLOOKUP($C21,[1]Master!$A:$W,17,FALSE)</f>
        <v>700</v>
      </c>
      <c r="V21" s="18">
        <f>VLOOKUP($C21,[1]Master!$A:$W,22,FALSE)</f>
        <v>3</v>
      </c>
    </row>
    <row r="22" spans="1:22" x14ac:dyDescent="0.25">
      <c r="A22" s="4">
        <v>21</v>
      </c>
      <c r="B22" s="5">
        <v>1</v>
      </c>
      <c r="C22" s="3" t="s">
        <v>172</v>
      </c>
      <c r="D22" s="16" t="str">
        <f>VLOOKUP($C22,[1]!tbl_VTPN[[VTPN]:[Description]],2,FALSE)</f>
        <v>REL, DPDT-NO (2 Form C) SMD, 3V 46.66mA, 2A</v>
      </c>
      <c r="F22" s="4">
        <v>1</v>
      </c>
      <c r="G22" s="27" t="str">
        <f>VLOOKUP($C22,[1]Master!$A:$T,3,FALSE)</f>
        <v>ea</v>
      </c>
      <c r="H22" s="2" t="s">
        <v>58</v>
      </c>
      <c r="K22" s="14" t="str">
        <f>VLOOKUP($C22,[1]Master!$A:$T,9,FALSE)</f>
        <v>Buy</v>
      </c>
      <c r="L22" s="14" t="str">
        <f>VLOOKUP($C22,[1]Master!$A:$T,8,FALSE)</f>
        <v>Production</v>
      </c>
      <c r="M22" s="14" t="str">
        <f>VLOOKUP($C22,[1]Master!$A:$T,10,FALSE)</f>
        <v>Fujitsu</v>
      </c>
      <c r="N22" s="22" t="str">
        <f>VLOOKUP($C22,[1]Master!$A:$T,11,FALSE)</f>
        <v>FTR-B4GA003Z</v>
      </c>
      <c r="O22" s="4">
        <f t="shared" si="0"/>
        <v>1</v>
      </c>
      <c r="P22" s="15">
        <f>VLOOKUP(C22,[1]Master!$A:$W,20,FALSE)</f>
        <v>0.8</v>
      </c>
      <c r="Q22" s="23">
        <f t="shared" si="1"/>
        <v>0</v>
      </c>
      <c r="R22" s="17" t="str">
        <f>IF($K22&lt;&gt;"Buy","",VLOOKUP($C22,[1]Master!$A:$W,14,FALSE))</f>
        <v>ECAS</v>
      </c>
      <c r="S22" s="17">
        <f>VLOOKUP($C22,[1]Master!$A:$W,13,FALSE)</f>
        <v>0</v>
      </c>
      <c r="T22" s="18">
        <f>VLOOKUP($C22,[1]Master!$A:$W,16,FALSE)</f>
        <v>1000</v>
      </c>
      <c r="U22" s="18">
        <f>VLOOKUP($C22,[1]Master!$A:$W,17,FALSE)</f>
        <v>0</v>
      </c>
      <c r="V22" s="18">
        <f>VLOOKUP($C22,[1]Master!$A:$W,22,FALSE)</f>
        <v>14</v>
      </c>
    </row>
    <row r="23" spans="1:22" x14ac:dyDescent="0.25">
      <c r="A23" s="4">
        <v>22</v>
      </c>
      <c r="B23" s="5">
        <v>1</v>
      </c>
      <c r="C23" s="3" t="s">
        <v>171</v>
      </c>
      <c r="D23" s="16" t="str">
        <f>VLOOKUP($C23,[1]!tbl_VTPN[[VTPN]:[Description]],2,FALSE)</f>
        <v>IND, 330nH Shielded Molded 1.9 A 84mOhm Max Nonstandard</v>
      </c>
      <c r="F23" s="4">
        <v>2</v>
      </c>
      <c r="G23" s="27" t="str">
        <f>VLOOKUP($C23,[1]Master!$A:$T,3,FALSE)</f>
        <v>ea</v>
      </c>
      <c r="H23" s="2" t="s">
        <v>218</v>
      </c>
      <c r="K23" s="14" t="str">
        <f>VLOOKUP($C23,[1]Master!$A:$T,9,FALSE)</f>
        <v>Buy</v>
      </c>
      <c r="L23" s="14" t="str">
        <f>VLOOKUP($C23,[1]Master!$A:$T,8,FALSE)</f>
        <v>Production</v>
      </c>
      <c r="M23" s="14" t="str">
        <f>VLOOKUP($C23,[1]Master!$A:$T,10,FALSE)</f>
        <v>Wurth</v>
      </c>
      <c r="N23" s="22" t="str">
        <f>VLOOKUP($C23,[1]Master!$A:$T,11,FALSE)</f>
        <v>744383130033</v>
      </c>
      <c r="O23" s="4">
        <f t="shared" si="0"/>
        <v>2</v>
      </c>
      <c r="P23" s="15">
        <f>VLOOKUP(C23,[1]Master!$A:$W,20,FALSE)</f>
        <v>0.45</v>
      </c>
      <c r="Q23" s="23">
        <f t="shared" si="1"/>
        <v>0</v>
      </c>
      <c r="R23" s="17" t="str">
        <f>IF($K23&lt;&gt;"Buy","",VLOOKUP($C23,[1]Master!$A:$W,14,FALSE))</f>
        <v>Wurth</v>
      </c>
      <c r="S23" s="17" t="str">
        <f>VLOOKUP($C23,[1]Master!$A:$W,13,FALSE)</f>
        <v>[30/11/23] What MFG/MPN used, Wurth @ &gt;10x ECAS
[04/12/23] RFQ to Coilcraft - NO X-REF
[06/12/23] ECAS corrected to €0.367</v>
      </c>
      <c r="T23" s="18">
        <f>VLOOKUP($C23,[1]Master!$A:$W,16,FALSE)</f>
        <v>1000</v>
      </c>
      <c r="U23" s="18">
        <f>VLOOKUP($C23,[1]Master!$A:$W,17,FALSE)</f>
        <v>1</v>
      </c>
      <c r="V23" s="18">
        <f>VLOOKUP($C23,[1]Master!$A:$W,22,FALSE)</f>
        <v>14</v>
      </c>
    </row>
    <row r="24" spans="1:22" ht="31.5" x14ac:dyDescent="0.25">
      <c r="A24" s="4">
        <v>23</v>
      </c>
      <c r="B24" s="5">
        <v>1</v>
      </c>
      <c r="C24" s="3" t="s">
        <v>204</v>
      </c>
      <c r="D24" s="16" t="str">
        <f>VLOOKUP($C24,[1]!tbl_VTPN[[VTPN]:[Description]],2,FALSE)</f>
        <v>IND, 22 µH Unshielded Drum Core, Wirewound 780 mA 351mOhm Max 1210 (3225 Metric)</v>
      </c>
      <c r="F24" s="4">
        <v>1</v>
      </c>
      <c r="G24" s="27" t="str">
        <f>VLOOKUP($C24,[1]Master!$A:$T,3,FALSE)</f>
        <v>ea</v>
      </c>
      <c r="H24" s="2" t="s">
        <v>219</v>
      </c>
      <c r="K24" s="14" t="str">
        <f>VLOOKUP($C24,[1]Master!$A:$T,9,FALSE)</f>
        <v>Buy</v>
      </c>
      <c r="L24" s="14" t="str">
        <f>VLOOKUP($C24,[1]Master!$A:$T,8,FALSE)</f>
        <v>Production</v>
      </c>
      <c r="M24" s="14" t="str">
        <f>VLOOKUP($C24,[1]Master!$A:$T,10,FALSE)</f>
        <v>Taiyo Yuden</v>
      </c>
      <c r="N24" s="22" t="str">
        <f>VLOOKUP($C24,[1]Master!$A:$T,11,FALSE)</f>
        <v>CBC3225T220MR</v>
      </c>
      <c r="O24" s="4">
        <f t="shared" si="0"/>
        <v>1</v>
      </c>
      <c r="P24" s="15">
        <f>VLOOKUP(C24,[1]Master!$A:$W,20,FALSE)</f>
        <v>0.10373</v>
      </c>
      <c r="Q24" s="23">
        <f t="shared" si="1"/>
        <v>0</v>
      </c>
      <c r="R24" s="17">
        <f>IF($K24&lt;&gt;"Buy","",VLOOKUP($C24,[1]Master!$A:$W,14,FALSE))</f>
        <v>0</v>
      </c>
      <c r="S24" s="17">
        <f>VLOOKUP($C24,[1]Master!$A:$W,13,FALSE)</f>
        <v>0</v>
      </c>
      <c r="T24" s="18">
        <f>VLOOKUP($C24,[1]Master!$A:$W,16,FALSE)</f>
        <v>1000</v>
      </c>
      <c r="U24" s="18">
        <f>VLOOKUP($C24,[1]Master!$A:$W,17,FALSE)</f>
        <v>1000</v>
      </c>
      <c r="V24" s="18">
        <f>VLOOKUP($C24,[1]Master!$A:$W,22,FALSE)</f>
        <v>10</v>
      </c>
    </row>
    <row r="25" spans="1:22" ht="31.5" x14ac:dyDescent="0.25">
      <c r="A25" s="4">
        <v>24</v>
      </c>
      <c r="B25" s="5">
        <v>1</v>
      </c>
      <c r="C25" s="3" t="s">
        <v>191</v>
      </c>
      <c r="D25" s="16" t="str">
        <f>VLOOKUP($C25,[1]!tbl_VTPN[[VTPN]:[Description]],2,FALSE)</f>
        <v>LED, Green Diffused, 2v9 20mA, 12550mcd, 525nm, 4-PLCC 3.20 x 2.80 x 3.65mm Domed</v>
      </c>
      <c r="F25" s="4">
        <v>3</v>
      </c>
      <c r="G25" s="27" t="str">
        <f>VLOOKUP($C25,[1]Master!$A:$T,3,FALSE)</f>
        <v>ea</v>
      </c>
      <c r="H25" s="2" t="s">
        <v>134</v>
      </c>
      <c r="K25" s="14" t="str">
        <f>VLOOKUP($C25,[1]Master!$A:$T,9,FALSE)</f>
        <v>Buy</v>
      </c>
      <c r="L25" s="14" t="str">
        <f>VLOOKUP($C25,[1]Master!$A:$T,8,FALSE)</f>
        <v>Production</v>
      </c>
      <c r="M25" s="14" t="str">
        <f>VLOOKUP($C25,[1]Master!$A:$T,10,FALSE)</f>
        <v>CreeLED Inc</v>
      </c>
      <c r="N25" s="22" t="str">
        <f>VLOOKUP($C25,[1]Master!$A:$T,11,FALSE)</f>
        <v>CLM2D-GPC-CB0E0793</v>
      </c>
      <c r="O25" s="4">
        <f t="shared" si="0"/>
        <v>3</v>
      </c>
      <c r="P25" s="15">
        <f>VLOOKUP(C25,[1]Master!$A:$W,20,FALSE)</f>
        <v>0.14879999999999999</v>
      </c>
      <c r="Q25" s="23">
        <f t="shared" si="1"/>
        <v>0</v>
      </c>
      <c r="R25" s="17" t="str">
        <f>IF($K25&lt;&gt;"Buy","",VLOOKUP($C25,[1]Master!$A:$W,14,FALSE))</f>
        <v>ECAS</v>
      </c>
      <c r="S25" s="17">
        <f>VLOOKUP($C25,[1]Master!$A:$W,13,FALSE)</f>
        <v>0</v>
      </c>
      <c r="T25" s="18">
        <f>VLOOKUP($C25,[1]Master!$A:$W,16,FALSE)</f>
        <v>2300</v>
      </c>
      <c r="U25" s="18">
        <f>VLOOKUP($C25,[1]Master!$A:$W,17,FALSE)</f>
        <v>0</v>
      </c>
      <c r="V25" s="18">
        <f>VLOOKUP($C25,[1]Master!$A:$W,22,FALSE)</f>
        <v>5</v>
      </c>
    </row>
    <row r="26" spans="1:22" x14ac:dyDescent="0.25">
      <c r="A26" s="4">
        <v>25</v>
      </c>
      <c r="B26" s="5">
        <v>1</v>
      </c>
      <c r="C26" s="3" t="s">
        <v>161</v>
      </c>
      <c r="D26" s="16" t="str">
        <f>VLOOKUP($C26,[1]!tbl_VTPN[[VTPN]:[Description]],2,FALSE)</f>
        <v>REG, AC-DC 1 o/p 5v 3A, 85~528VAC i/p THP</v>
      </c>
      <c r="F26" s="4">
        <v>2</v>
      </c>
      <c r="G26" s="27" t="str">
        <f>VLOOKUP($C26,[1]Master!$A:$T,3,FALSE)</f>
        <v>ea</v>
      </c>
      <c r="H26" s="2" t="s">
        <v>220</v>
      </c>
      <c r="I26" s="29" t="s">
        <v>200</v>
      </c>
      <c r="K26" s="14" t="str">
        <f>VLOOKUP($C26,[1]Master!$A:$T,9,FALSE)</f>
        <v>Free Issue</v>
      </c>
      <c r="L26" s="14" t="str">
        <f>VLOOKUP($C26,[1]Master!$A:$T,8,FALSE)</f>
        <v>Production</v>
      </c>
      <c r="M26" s="14" t="str">
        <f>VLOOKUP($C26,[1]Master!$A:$T,10,FALSE)</f>
        <v>Recom Power</v>
      </c>
      <c r="N26" s="22" t="str">
        <f>VLOOKUP($C26,[1]Master!$A:$T,11,FALSE)</f>
        <v>RAC15-05SK/480</v>
      </c>
      <c r="O26" s="4">
        <f t="shared" si="0"/>
        <v>2</v>
      </c>
      <c r="P26" s="15">
        <f>VLOOKUP(C26,[1]Master!$A:$W,20,FALSE)</f>
        <v>11.5</v>
      </c>
      <c r="Q26" s="23">
        <f t="shared" si="1"/>
        <v>0</v>
      </c>
      <c r="R26" s="17" t="str">
        <f>IF($K26&lt;&gt;"Buy","",VLOOKUP($C26,[1]Master!$A:$W,14,FALSE))</f>
        <v/>
      </c>
      <c r="S26" s="17" t="str">
        <f>VLOOKUP($C26,[1]Master!$A:$W,13,FALSE)</f>
        <v>[08/10/23] VT purchased 3,000 @ €11.50</v>
      </c>
      <c r="T26" s="18">
        <f>VLOOKUP($C26,[1]Master!$A:$W,16,FALSE)</f>
        <v>3000</v>
      </c>
      <c r="U26" s="18">
        <f>VLOOKUP($C26,[1]Master!$A:$W,17,FALSE)</f>
        <v>11</v>
      </c>
      <c r="V26" s="18">
        <f>VLOOKUP($C26,[1]Master!$A:$W,22,FALSE)</f>
        <v>14</v>
      </c>
    </row>
    <row r="27" spans="1:22" x14ac:dyDescent="0.25">
      <c r="A27" s="4">
        <v>26</v>
      </c>
      <c r="B27" s="5">
        <v>1</v>
      </c>
      <c r="C27" s="3" t="s">
        <v>178</v>
      </c>
      <c r="D27" s="16" t="str">
        <f>VLOOKUP($C27,[1]!tbl_VTPN[[VTPN]:[Description]],2,FALSE)</f>
        <v>REG, DC-DC Isolated 1 o/p 5v 4v5, 9v i/p, THP</v>
      </c>
      <c r="F27" s="4">
        <v>1</v>
      </c>
      <c r="G27" s="27" t="str">
        <f>VLOOKUP($C27,[1]Master!$A:$T,3,FALSE)</f>
        <v>ea</v>
      </c>
      <c r="H27" s="2" t="s">
        <v>85</v>
      </c>
      <c r="K27" s="14" t="str">
        <f>VLOOKUP($C27,[1]Master!$A:$T,9,FALSE)</f>
        <v>Free Issue</v>
      </c>
      <c r="L27" s="14" t="str">
        <f>VLOOKUP($C27,[1]Master!$A:$T,8,FALSE)</f>
        <v>Production</v>
      </c>
      <c r="M27" s="14" t="str">
        <f>VLOOKUP($C27,[1]Master!$A:$T,10,FALSE)</f>
        <v>Traco Power</v>
      </c>
      <c r="N27" s="22" t="str">
        <f>VLOOKUP($C27,[1]Master!$A:$T,11,FALSE)</f>
        <v>THM 10-0511</v>
      </c>
      <c r="O27" s="4">
        <f t="shared" si="0"/>
        <v>1</v>
      </c>
      <c r="P27" s="15">
        <f>VLOOKUP(C27,[1]Master!$A:$W,20,FALSE)</f>
        <v>20.521835677276091</v>
      </c>
      <c r="Q27" s="23">
        <f t="shared" si="1"/>
        <v>0</v>
      </c>
      <c r="R27" s="17" t="str">
        <f>IF($K27&lt;&gt;"Buy","",VLOOKUP($C27,[1]Master!$A:$W,14,FALSE))</f>
        <v/>
      </c>
      <c r="S27" s="17" t="str">
        <f>VLOOKUP($C27,[1]Master!$A:$W,13,FALSE)</f>
        <v>[01/08/23] VT Purchased 110pcs @ €32.16
[01/09/23] Astute offered P-Duke; 1k @ £22.75 (€26.13) EXW UK [4520-20030-00]
[09/10/23] Arrow revised to $22.18 (~€20.52) on 10K EAU
[11/12/23] Arrow offer $25.85 (~€23.91) on 1k EAU</v>
      </c>
      <c r="T27" s="18">
        <f>VLOOKUP($C27,[1]Master!$A:$W,16,FALSE)</f>
        <v>1000</v>
      </c>
      <c r="U27" s="18">
        <f>VLOOKUP($C27,[1]Master!$A:$W,17,FALSE)</f>
        <v>1000</v>
      </c>
      <c r="V27" s="18">
        <f>VLOOKUP($C27,[1]Master!$A:$W,22,FALSE)</f>
        <v>20</v>
      </c>
    </row>
    <row r="28" spans="1:22" x14ac:dyDescent="0.25">
      <c r="A28" s="4">
        <v>27</v>
      </c>
      <c r="B28" s="5">
        <v>1</v>
      </c>
      <c r="C28" s="3" t="s">
        <v>205</v>
      </c>
      <c r="D28" s="16" t="str">
        <f>VLOOKUP($C28,[1]!tbl_VTPN[[VTPN]:[Description]],2,FALSE)</f>
        <v>REG, DC-DC Isolated 1 o/p 5V 400mA 4.5V - 5.5V Input, SMD</v>
      </c>
      <c r="F28" s="4">
        <v>1</v>
      </c>
      <c r="G28" s="27" t="str">
        <f>VLOOKUP($C28,[1]Master!$A:$T,3,FALSE)</f>
        <v>ea</v>
      </c>
      <c r="H28" s="2" t="s">
        <v>221</v>
      </c>
      <c r="K28" s="14" t="str">
        <f>VLOOKUP($C28,[1]Master!$A:$T,9,FALSE)</f>
        <v>Buy</v>
      </c>
      <c r="L28" s="14" t="str">
        <f>VLOOKUP($C28,[1]Master!$A:$T,8,FALSE)</f>
        <v>Production</v>
      </c>
      <c r="M28" s="14" t="str">
        <f>VLOOKUP($C28,[1]Master!$A:$T,10,FALSE)</f>
        <v>Murata</v>
      </c>
      <c r="N28" s="22" t="str">
        <f>VLOOKUP($C28,[1]Master!$A:$T,11,FALSE)</f>
        <v>NXE2S0505MC-R7</v>
      </c>
      <c r="O28" s="4">
        <f t="shared" si="0"/>
        <v>1</v>
      </c>
      <c r="P28" s="15" t="e">
        <f>VLOOKUP(C28,[1]Master!$A:$W,20,FALSE)</f>
        <v>#N/A</v>
      </c>
      <c r="Q28" s="23">
        <f t="shared" si="1"/>
        <v>0</v>
      </c>
      <c r="R28" s="17">
        <f>IF($K28&lt;&gt;"Buy","",VLOOKUP($C28,[1]Master!$A:$W,14,FALSE))</f>
        <v>0</v>
      </c>
      <c r="S28" s="17">
        <f>VLOOKUP($C28,[1]Master!$A:$W,13,FALSE)</f>
        <v>0</v>
      </c>
      <c r="T28" s="18">
        <f>VLOOKUP($C28,[1]Master!$A:$W,16,FALSE)</f>
        <v>0</v>
      </c>
      <c r="U28" s="18">
        <f>VLOOKUP($C28,[1]Master!$A:$W,17,FALSE)</f>
        <v>0</v>
      </c>
      <c r="V28" s="18">
        <f>VLOOKUP($C28,[1]Master!$A:$W,22,FALSE)</f>
        <v>0</v>
      </c>
    </row>
    <row r="29" spans="1:22" x14ac:dyDescent="0.25">
      <c r="A29" s="4">
        <v>28</v>
      </c>
      <c r="B29" s="5">
        <v>1</v>
      </c>
      <c r="C29" s="3" t="s">
        <v>180</v>
      </c>
      <c r="D29" s="16" t="str">
        <f>VLOOKUP($C29,[1]!tbl_VTPN[[VTPN]:[Description]],2,FALSE)</f>
        <v>TRN, BJT NPN - Pre-Biased 50 V 100mA 200mW, SMD, SOT-346</v>
      </c>
      <c r="F29" s="4">
        <v>1</v>
      </c>
      <c r="G29" s="27" t="str">
        <f>VLOOKUP($C29,[1]Master!$A:$T,3,FALSE)</f>
        <v>ea</v>
      </c>
      <c r="H29" s="2" t="s">
        <v>98</v>
      </c>
      <c r="K29" s="14" t="str">
        <f>VLOOKUP($C29,[1]Master!$A:$T,9,FALSE)</f>
        <v>Buy</v>
      </c>
      <c r="L29" s="14" t="str">
        <f>VLOOKUP($C29,[1]Master!$A:$T,8,FALSE)</f>
        <v>Production</v>
      </c>
      <c r="M29" s="14" t="str">
        <f>VLOOKUP($C29,[1]Master!$A:$T,10,FALSE)</f>
        <v>Rohm</v>
      </c>
      <c r="N29" s="22" t="str">
        <f>VLOOKUP($C29,[1]Master!$A:$T,11,FALSE)</f>
        <v>DTC143TKAT146</v>
      </c>
      <c r="O29" s="4">
        <f t="shared" si="0"/>
        <v>1</v>
      </c>
      <c r="P29" s="15">
        <f>VLOOKUP(C29,[1]Master!$A:$W,20,FALSE)</f>
        <v>1.8239999999999999E-2</v>
      </c>
      <c r="Q29" s="23">
        <f t="shared" si="1"/>
        <v>0</v>
      </c>
      <c r="R29" s="17" t="str">
        <f>IF($K29&lt;&gt;"Buy","",VLOOKUP($C29,[1]Master!$A:$W,14,FALSE))</f>
        <v>ECAS</v>
      </c>
      <c r="S29" s="17" t="str">
        <f>VLOOKUP($C29,[1]Master!$A:$W,13,FALSE)</f>
        <v>Confirm Package</v>
      </c>
      <c r="T29" s="18">
        <f>VLOOKUP($C29,[1]Master!$A:$W,16,FALSE)</f>
        <v>3000</v>
      </c>
      <c r="U29" s="18">
        <f>VLOOKUP($C29,[1]Master!$A:$W,17,FALSE)</f>
        <v>0</v>
      </c>
      <c r="V29" s="18">
        <f>VLOOKUP($C29,[1]Master!$A:$W,22,FALSE)</f>
        <v>13</v>
      </c>
    </row>
    <row r="30" spans="1:22" ht="31.5" x14ac:dyDescent="0.25">
      <c r="A30" s="4">
        <v>29</v>
      </c>
      <c r="B30" s="5">
        <v>1</v>
      </c>
      <c r="C30" s="3" t="s">
        <v>192</v>
      </c>
      <c r="D30" s="16" t="str">
        <f>VLOOKUP($C30,[1]!tbl_VTPN[[VTPN]:[Description]],2,FALSE)</f>
        <v>TRN, BJT NPN - Pre-Biased 50 V 100mA 250mW, SMD, TO-236AB (SOT-23)</v>
      </c>
      <c r="F30" s="4">
        <v>3</v>
      </c>
      <c r="G30" s="27" t="str">
        <f>VLOOKUP($C30,[1]Master!$A:$T,3,FALSE)</f>
        <v>ea</v>
      </c>
      <c r="H30" s="2" t="s">
        <v>222</v>
      </c>
      <c r="K30" s="14" t="str">
        <f>VLOOKUP($C30,[1]Master!$A:$T,9,FALSE)</f>
        <v>Buy</v>
      </c>
      <c r="L30" s="14" t="str">
        <f>VLOOKUP($C30,[1]Master!$A:$T,8,FALSE)</f>
        <v>Production</v>
      </c>
      <c r="M30" s="14" t="str">
        <f>VLOOKUP($C30,[1]Master!$A:$T,10,FALSE)</f>
        <v>Nexperia</v>
      </c>
      <c r="N30" s="22" t="str">
        <f>VLOOKUP($C30,[1]Master!$A:$T,11,FALSE)</f>
        <v>PDTC143XT</v>
      </c>
      <c r="O30" s="4">
        <f t="shared" si="0"/>
        <v>3</v>
      </c>
      <c r="P30" s="15">
        <f>VLOOKUP(C30,[1]Master!$A:$W,20,FALSE)</f>
        <v>2.7040000000000002E-2</v>
      </c>
      <c r="Q30" s="23">
        <f t="shared" si="1"/>
        <v>0</v>
      </c>
      <c r="R30" s="17" t="str">
        <f>IF($K30&lt;&gt;"Buy","",VLOOKUP($C30,[1]Master!$A:$W,14,FALSE))</f>
        <v>ECAS</v>
      </c>
      <c r="S30" s="17">
        <f>VLOOKUP($C30,[1]Master!$A:$W,13,FALSE)</f>
        <v>0</v>
      </c>
      <c r="T30" s="18">
        <f>VLOOKUP($C30,[1]Master!$A:$W,16,FALSE)</f>
        <v>3000</v>
      </c>
      <c r="U30" s="18">
        <f>VLOOKUP($C30,[1]Master!$A:$W,17,FALSE)</f>
        <v>0</v>
      </c>
      <c r="V30" s="18">
        <f>VLOOKUP($C30,[1]Master!$A:$W,22,FALSE)</f>
        <v>4</v>
      </c>
    </row>
    <row r="31" spans="1:22" x14ac:dyDescent="0.25">
      <c r="A31" s="4">
        <v>30</v>
      </c>
      <c r="B31" s="5">
        <v>1</v>
      </c>
      <c r="C31" s="3" t="s">
        <v>183</v>
      </c>
      <c r="D31" s="16" t="str">
        <f>VLOOKUP($C31,[1]!tbl_VTPN[[VTPN]:[Description]],2,FALSE)</f>
        <v>RES 0603 (1608_m), 10R, 1%, 1/10W, Thick Film</v>
      </c>
      <c r="F31" s="4">
        <v>3</v>
      </c>
      <c r="G31" s="27" t="str">
        <f>VLOOKUP($C31,[1]Master!$A:$T,3,FALSE)</f>
        <v>ea</v>
      </c>
      <c r="H31" s="2" t="s">
        <v>223</v>
      </c>
      <c r="K31" s="14" t="str">
        <f>VLOOKUP($C31,[1]Master!$A:$T,9,FALSE)</f>
        <v>Buy</v>
      </c>
      <c r="L31" s="14" t="str">
        <f>VLOOKUP($C31,[1]Master!$A:$T,8,FALSE)</f>
        <v>Production</v>
      </c>
      <c r="M31" s="14" t="str">
        <f>VLOOKUP($C31,[1]Master!$A:$T,10,FALSE)</f>
        <v>Stackpole</v>
      </c>
      <c r="N31" s="22" t="str">
        <f>VLOOKUP($C31,[1]Master!$A:$T,11,FALSE)</f>
        <v>RMCF0603FT10R0</v>
      </c>
      <c r="O31" s="4">
        <f t="shared" si="0"/>
        <v>3</v>
      </c>
      <c r="P31" s="15">
        <f>VLOOKUP(C31,[1]Master!$A:$W,20,FALSE)</f>
        <v>1E-3</v>
      </c>
      <c r="Q31" s="23">
        <f t="shared" si="1"/>
        <v>0</v>
      </c>
      <c r="R31" s="17" t="str">
        <f>IF($K31&lt;&gt;"Buy","",VLOOKUP($C31,[1]Master!$A:$W,14,FALSE))</f>
        <v>ECAS</v>
      </c>
      <c r="S31" s="17">
        <f>VLOOKUP($C31,[1]Master!$A:$W,13,FALSE)</f>
        <v>0</v>
      </c>
      <c r="T31" s="18">
        <f>VLOOKUP($C31,[1]Master!$A:$W,16,FALSE)</f>
        <v>5000</v>
      </c>
      <c r="U31" s="18">
        <f>VLOOKUP($C31,[1]Master!$A:$W,17,FALSE)</f>
        <v>0</v>
      </c>
      <c r="V31" s="18">
        <f>VLOOKUP($C31,[1]Master!$A:$W,22,FALSE)</f>
        <v>16</v>
      </c>
    </row>
    <row r="32" spans="1:22" ht="47.25" x14ac:dyDescent="0.25">
      <c r="A32" s="4">
        <v>31</v>
      </c>
      <c r="B32" s="5">
        <v>1</v>
      </c>
      <c r="C32" s="3" t="s">
        <v>187</v>
      </c>
      <c r="D32" s="16" t="str">
        <f>VLOOKUP($C32,[1]!tbl_VTPN[[VTPN]:[Description]],2,FALSE)</f>
        <v>RES 0603 (1608_m), 3K, 1%, 1/10W, Thick Film</v>
      </c>
      <c r="F32" s="4">
        <v>18</v>
      </c>
      <c r="G32" s="27" t="str">
        <f>VLOOKUP($C32,[1]Master!$A:$T,3,FALSE)</f>
        <v>ea</v>
      </c>
      <c r="H32" s="2" t="s">
        <v>224</v>
      </c>
      <c r="K32" s="14" t="str">
        <f>VLOOKUP($C32,[1]Master!$A:$T,9,FALSE)</f>
        <v>Buy</v>
      </c>
      <c r="L32" s="14" t="str">
        <f>VLOOKUP($C32,[1]Master!$A:$T,8,FALSE)</f>
        <v>Production</v>
      </c>
      <c r="M32" s="14" t="str">
        <f>VLOOKUP($C32,[1]Master!$A:$T,10,FALSE)</f>
        <v>Stackpole</v>
      </c>
      <c r="N32" s="22" t="str">
        <f>VLOOKUP($C32,[1]Master!$A:$T,11,FALSE)</f>
        <v>RMCF0603FT3K00</v>
      </c>
      <c r="O32" s="4">
        <f t="shared" si="0"/>
        <v>18</v>
      </c>
      <c r="P32" s="15">
        <f>VLOOKUP(C32,[1]Master!$A:$W,20,FALSE)</f>
        <v>1E-3</v>
      </c>
      <c r="Q32" s="23">
        <f t="shared" si="1"/>
        <v>0</v>
      </c>
      <c r="R32" s="17" t="str">
        <f>IF($K32&lt;&gt;"Buy","",VLOOKUP($C32,[1]Master!$A:$W,14,FALSE))</f>
        <v>ECAS</v>
      </c>
      <c r="S32" s="17">
        <f>VLOOKUP($C32,[1]Master!$A:$W,13,FALSE)</f>
        <v>0</v>
      </c>
      <c r="T32" s="18">
        <f>VLOOKUP($C32,[1]Master!$A:$W,16,FALSE)</f>
        <v>5000</v>
      </c>
      <c r="U32" s="18">
        <f>VLOOKUP($C32,[1]Master!$A:$W,17,FALSE)</f>
        <v>0</v>
      </c>
      <c r="V32" s="18">
        <f>VLOOKUP($C32,[1]Master!$A:$W,22,FALSE)</f>
        <v>16</v>
      </c>
    </row>
    <row r="33" spans="1:22" ht="31.5" x14ac:dyDescent="0.25">
      <c r="A33" s="4">
        <v>32</v>
      </c>
      <c r="B33" s="5">
        <v>1</v>
      </c>
      <c r="C33" s="3" t="s">
        <v>186</v>
      </c>
      <c r="D33" s="16" t="str">
        <f>VLOOKUP($C33,[1]!tbl_VTPN[[VTPN]:[Description]],2,FALSE)</f>
        <v>RES 2512 (6332_m), 249K, 1%, 1W, Thick Film</v>
      </c>
      <c r="F33" s="4">
        <v>12</v>
      </c>
      <c r="G33" s="27" t="str">
        <f>VLOOKUP($C33,[1]Master!$A:$T,3,FALSE)</f>
        <v>ea</v>
      </c>
      <c r="H33" s="2" t="s">
        <v>225</v>
      </c>
      <c r="K33" s="14" t="str">
        <f>VLOOKUP($C33,[1]Master!$A:$T,9,FALSE)</f>
        <v>Buy</v>
      </c>
      <c r="L33" s="14" t="str">
        <f>VLOOKUP($C33,[1]Master!$A:$T,8,FALSE)</f>
        <v>Production</v>
      </c>
      <c r="M33" s="14" t="str">
        <f>VLOOKUP($C33,[1]Master!$A:$T,10,FALSE)</f>
        <v>RoyalOhm</v>
      </c>
      <c r="N33" s="22" t="str">
        <f>VLOOKUP($C33,[1]Master!$A:$T,11,FALSE)</f>
        <v>25121WF249KT4E</v>
      </c>
      <c r="O33" s="4">
        <f t="shared" si="0"/>
        <v>12</v>
      </c>
      <c r="P33" s="15">
        <f>VLOOKUP(C33,[1]Master!$A:$W,20,FALSE)</f>
        <v>2.8060000000000002E-2</v>
      </c>
      <c r="Q33" s="23">
        <f t="shared" si="1"/>
        <v>0</v>
      </c>
      <c r="R33" s="17" t="str">
        <f>IF($K33&lt;&gt;"Buy","",VLOOKUP($C33,[1]Master!$A:$W,14,FALSE))</f>
        <v>ECAS</v>
      </c>
      <c r="S33" s="17">
        <f>VLOOKUP($C33,[1]Master!$A:$W,13,FALSE)</f>
        <v>0</v>
      </c>
      <c r="T33" s="18">
        <f>VLOOKUP($C33,[1]Master!$A:$W,16,FALSE)</f>
        <v>4000</v>
      </c>
      <c r="U33" s="18">
        <f>VLOOKUP($C33,[1]Master!$A:$W,17,FALSE)</f>
        <v>0</v>
      </c>
      <c r="V33" s="18">
        <f>VLOOKUP($C33,[1]Master!$A:$W,22,FALSE)</f>
        <v>21</v>
      </c>
    </row>
    <row r="34" spans="1:22" x14ac:dyDescent="0.25">
      <c r="A34" s="4">
        <v>33</v>
      </c>
      <c r="B34" s="5">
        <v>1</v>
      </c>
      <c r="C34" s="3" t="s">
        <v>194</v>
      </c>
      <c r="D34" s="16" t="str">
        <f>VLOOKUP($C34,[1]!tbl_VTPN[[VTPN]:[Description]],2,FALSE)</f>
        <v>RES 0603 (1608_m), 150R, 1%, 1/10W, Thick Film</v>
      </c>
      <c r="F34" s="4">
        <v>3</v>
      </c>
      <c r="G34" s="27" t="str">
        <f>VLOOKUP($C34,[1]Master!$A:$T,3,FALSE)</f>
        <v>ea</v>
      </c>
      <c r="H34" s="2" t="s">
        <v>226</v>
      </c>
      <c r="K34" s="14" t="str">
        <f>VLOOKUP($C34,[1]Master!$A:$T,9,FALSE)</f>
        <v>Buy</v>
      </c>
      <c r="L34" s="14" t="str">
        <f>VLOOKUP($C34,[1]Master!$A:$T,8,FALSE)</f>
        <v>Production</v>
      </c>
      <c r="M34" s="14" t="str">
        <f>VLOOKUP($C34,[1]Master!$A:$T,10,FALSE)</f>
        <v>Stackpole</v>
      </c>
      <c r="N34" s="22" t="str">
        <f>VLOOKUP($C34,[1]Master!$A:$T,11,FALSE)</f>
        <v>RMCF0603FT150R</v>
      </c>
      <c r="O34" s="4">
        <f t="shared" si="0"/>
        <v>3</v>
      </c>
      <c r="P34" s="15">
        <f>VLOOKUP(C34,[1]Master!$A:$W,20,FALSE)</f>
        <v>1E-3</v>
      </c>
      <c r="Q34" s="23">
        <f t="shared" si="1"/>
        <v>0</v>
      </c>
      <c r="R34" s="17" t="str">
        <f>IF($K34&lt;&gt;"Buy","",VLOOKUP($C34,[1]Master!$A:$W,14,FALSE))</f>
        <v>ECAS</v>
      </c>
      <c r="S34" s="17">
        <f>VLOOKUP($C34,[1]Master!$A:$W,13,FALSE)</f>
        <v>0</v>
      </c>
      <c r="T34" s="18">
        <f>VLOOKUP($C34,[1]Master!$A:$W,16,FALSE)</f>
        <v>5000</v>
      </c>
      <c r="U34" s="18">
        <f>VLOOKUP($C34,[1]Master!$A:$W,17,FALSE)</f>
        <v>0</v>
      </c>
      <c r="V34" s="18">
        <f>VLOOKUP($C34,[1]Master!$A:$W,22,FALSE)</f>
        <v>16</v>
      </c>
    </row>
    <row r="35" spans="1:22" x14ac:dyDescent="0.25">
      <c r="A35" s="4">
        <v>34</v>
      </c>
      <c r="B35" s="5">
        <v>1</v>
      </c>
      <c r="C35" s="30" t="s">
        <v>174</v>
      </c>
      <c r="D35" s="16" t="str">
        <f>VLOOKUP($C35,[1]!tbl_VTPN[[VTPN]:[Description]],2,FALSE)</f>
        <v>RES 0603 (1608_m), 4K7, 1%, 1/10W, Thick Film</v>
      </c>
      <c r="F35" s="4">
        <v>2</v>
      </c>
      <c r="G35" s="27" t="str">
        <f>VLOOKUP($C35,[1]Master!$A:$T,3,FALSE)</f>
        <v>ea</v>
      </c>
      <c r="H35" s="2" t="s">
        <v>227</v>
      </c>
      <c r="K35" s="14" t="str">
        <f>VLOOKUP($C35,[1]Master!$A:$T,9,FALSE)</f>
        <v>Buy</v>
      </c>
      <c r="L35" s="14" t="str">
        <f>VLOOKUP($C35,[1]Master!$A:$T,8,FALSE)</f>
        <v>Production</v>
      </c>
      <c r="M35" s="14" t="str">
        <f>VLOOKUP($C35,[1]Master!$A:$T,10,FALSE)</f>
        <v>Stackpole</v>
      </c>
      <c r="N35" s="22" t="str">
        <f>VLOOKUP($C35,[1]Master!$A:$T,11,FALSE)</f>
        <v>RMCF0603FT4K70</v>
      </c>
      <c r="O35" s="4">
        <f t="shared" si="0"/>
        <v>2</v>
      </c>
      <c r="P35" s="15">
        <f>VLOOKUP(C35,[1]Master!$A:$W,20,FALSE)</f>
        <v>1E-3</v>
      </c>
      <c r="Q35" s="23">
        <f t="shared" si="1"/>
        <v>0</v>
      </c>
      <c r="R35" s="17" t="str">
        <f>IF($K35&lt;&gt;"Buy","",VLOOKUP($C35,[1]Master!$A:$W,14,FALSE))</f>
        <v>ECAS</v>
      </c>
      <c r="S35" s="17">
        <f>VLOOKUP($C35,[1]Master!$A:$W,13,FALSE)</f>
        <v>0</v>
      </c>
      <c r="T35" s="18">
        <f>VLOOKUP($C35,[1]Master!$A:$W,16,FALSE)</f>
        <v>5000</v>
      </c>
      <c r="U35" s="18">
        <f>VLOOKUP($C35,[1]Master!$A:$W,17,FALSE)</f>
        <v>0</v>
      </c>
      <c r="V35" s="18">
        <f>VLOOKUP($C35,[1]Master!$A:$W,22,FALSE)</f>
        <v>16</v>
      </c>
    </row>
    <row r="36" spans="1:22" x14ac:dyDescent="0.25">
      <c r="A36" s="4">
        <v>35</v>
      </c>
      <c r="B36" s="5">
        <v>1</v>
      </c>
      <c r="C36" s="3" t="s">
        <v>179</v>
      </c>
      <c r="D36" s="16" t="str">
        <f>VLOOKUP($C36,[1]!tbl_VTPN[[VTPN]:[Description]],2,FALSE)</f>
        <v>RES 0603 (1608_m), 1K3, 1%, 1/10W, Thick Film</v>
      </c>
      <c r="F36" s="4">
        <v>1</v>
      </c>
      <c r="G36" s="27" t="str">
        <f>VLOOKUP($C36,[1]Master!$A:$T,3,FALSE)</f>
        <v>ea</v>
      </c>
      <c r="H36" s="2" t="s">
        <v>94</v>
      </c>
      <c r="K36" s="14" t="str">
        <f>VLOOKUP($C36,[1]Master!$A:$T,9,FALSE)</f>
        <v>Buy</v>
      </c>
      <c r="L36" s="14" t="str">
        <f>VLOOKUP($C36,[1]Master!$A:$T,8,FALSE)</f>
        <v>Production</v>
      </c>
      <c r="M36" s="14" t="str">
        <f>VLOOKUP($C36,[1]Master!$A:$T,10,FALSE)</f>
        <v>Stackpole</v>
      </c>
      <c r="N36" s="22" t="str">
        <f>VLOOKUP($C36,[1]Master!$A:$T,11,FALSE)</f>
        <v>RMCF0603FT1K30</v>
      </c>
      <c r="O36" s="4">
        <f t="shared" si="0"/>
        <v>1</v>
      </c>
      <c r="P36" s="15">
        <f>VLOOKUP(C36,[1]Master!$A:$W,20,FALSE)</f>
        <v>1E-3</v>
      </c>
      <c r="Q36" s="23">
        <f t="shared" si="1"/>
        <v>0</v>
      </c>
      <c r="R36" s="17" t="str">
        <f>IF($K36&lt;&gt;"Buy","",VLOOKUP($C36,[1]Master!$A:$W,14,FALSE))</f>
        <v>ECAS</v>
      </c>
      <c r="S36" s="17">
        <f>VLOOKUP($C36,[1]Master!$A:$W,13,FALSE)</f>
        <v>0</v>
      </c>
      <c r="T36" s="18">
        <f>VLOOKUP($C36,[1]Master!$A:$W,16,FALSE)</f>
        <v>5000</v>
      </c>
      <c r="U36" s="18">
        <f>VLOOKUP($C36,[1]Master!$A:$W,17,FALSE)</f>
        <v>0</v>
      </c>
      <c r="V36" s="18">
        <f>VLOOKUP($C36,[1]Master!$A:$W,22,FALSE)</f>
        <v>16</v>
      </c>
    </row>
    <row r="37" spans="1:22" x14ac:dyDescent="0.25">
      <c r="A37" s="4">
        <v>36</v>
      </c>
      <c r="B37" s="5">
        <v>1</v>
      </c>
      <c r="C37" s="3" t="s">
        <v>181</v>
      </c>
      <c r="D37" s="16" t="str">
        <f>VLOOKUP($C37,[1]!tbl_VTPN[[VTPN]:[Description]],2,FALSE)</f>
        <v>RES 0603 (1608_m), 1K5, 1%, 1/10W, Thick Film</v>
      </c>
      <c r="F37" s="4">
        <v>1</v>
      </c>
      <c r="G37" s="27" t="str">
        <f>VLOOKUP($C37,[1]Master!$A:$T,3,FALSE)</f>
        <v>ea</v>
      </c>
      <c r="H37" s="2" t="s">
        <v>103</v>
      </c>
      <c r="K37" s="14" t="str">
        <f>VLOOKUP($C37,[1]Master!$A:$T,9,FALSE)</f>
        <v>Buy</v>
      </c>
      <c r="L37" s="14" t="str">
        <f>VLOOKUP($C37,[1]Master!$A:$T,8,FALSE)</f>
        <v>Production</v>
      </c>
      <c r="M37" s="14" t="str">
        <f>VLOOKUP($C37,[1]Master!$A:$T,10,FALSE)</f>
        <v>Yageo</v>
      </c>
      <c r="N37" s="22" t="str">
        <f>VLOOKUP($C37,[1]Master!$A:$T,11,FALSE)</f>
        <v>RC0603FR-071K5L</v>
      </c>
      <c r="O37" s="4">
        <f t="shared" si="0"/>
        <v>1</v>
      </c>
      <c r="P37" s="15">
        <f>VLOOKUP(C37,[1]Master!$A:$W,20,FALSE)</f>
        <v>1E-3</v>
      </c>
      <c r="Q37" s="23">
        <f t="shared" si="1"/>
        <v>0</v>
      </c>
      <c r="R37" s="17" t="str">
        <f>IF($K37&lt;&gt;"Buy","",VLOOKUP($C37,[1]Master!$A:$W,14,FALSE))</f>
        <v>ECAS</v>
      </c>
      <c r="S37" s="17">
        <f>VLOOKUP($C37,[1]Master!$A:$W,13,FALSE)</f>
        <v>0</v>
      </c>
      <c r="T37" s="18">
        <f>VLOOKUP($C37,[1]Master!$A:$W,16,FALSE)</f>
        <v>5000</v>
      </c>
      <c r="U37" s="18">
        <f>VLOOKUP($C37,[1]Master!$A:$W,17,FALSE)</f>
        <v>0</v>
      </c>
      <c r="V37" s="18">
        <f>VLOOKUP($C37,[1]Master!$A:$W,22,FALSE)</f>
        <v>18</v>
      </c>
    </row>
    <row r="38" spans="1:22" x14ac:dyDescent="0.25">
      <c r="A38" s="4">
        <v>37</v>
      </c>
      <c r="B38" s="5">
        <v>1</v>
      </c>
      <c r="C38" s="3" t="s">
        <v>197</v>
      </c>
      <c r="D38" s="16" t="str">
        <f>VLOOKUP($C38,[1]!tbl_VTPN[[VTPN]:[Description]],2,FALSE)</f>
        <v>RES 0603 (1608_m), 1K, 1%, 1/10W, Thick Film</v>
      </c>
      <c r="F38" s="4">
        <v>1</v>
      </c>
      <c r="G38" s="27" t="str">
        <f>VLOOKUP($C38,[1]Master!$A:$T,3,FALSE)</f>
        <v>ea</v>
      </c>
      <c r="H38" s="2" t="s">
        <v>150</v>
      </c>
      <c r="K38" s="14" t="str">
        <f>VLOOKUP($C38,[1]Master!$A:$T,9,FALSE)</f>
        <v>Buy</v>
      </c>
      <c r="L38" s="14" t="str">
        <f>VLOOKUP($C38,[1]Master!$A:$T,8,FALSE)</f>
        <v>Production</v>
      </c>
      <c r="M38" s="14" t="str">
        <f>VLOOKUP($C38,[1]Master!$A:$T,10,FALSE)</f>
        <v>Walsin</v>
      </c>
      <c r="N38" s="22" t="str">
        <f>VLOOKUP($C38,[1]Master!$A:$T,11,FALSE)</f>
        <v>WR06X1001FTL</v>
      </c>
      <c r="O38" s="4">
        <f t="shared" si="0"/>
        <v>1</v>
      </c>
      <c r="P38" s="15">
        <f>VLOOKUP(C38,[1]Master!$A:$W,20,FALSE)</f>
        <v>1.1999999999999999E-3</v>
      </c>
      <c r="Q38" s="23">
        <f t="shared" si="1"/>
        <v>0</v>
      </c>
      <c r="R38" s="17" t="str">
        <f>IF($K38&lt;&gt;"Buy","",VLOOKUP($C38,[1]Master!$A:$W,14,FALSE))</f>
        <v>ECAS</v>
      </c>
      <c r="S38" s="17">
        <f>VLOOKUP($C38,[1]Master!$A:$W,13,FALSE)</f>
        <v>0</v>
      </c>
      <c r="T38" s="18">
        <f>VLOOKUP($C38,[1]Master!$A:$W,16,FALSE)</f>
        <v>5000</v>
      </c>
      <c r="U38" s="18">
        <f>VLOOKUP($C38,[1]Master!$A:$W,17,FALSE)</f>
        <v>0</v>
      </c>
      <c r="V38" s="18">
        <f>VLOOKUP($C38,[1]Master!$A:$W,22,FALSE)</f>
        <v>26</v>
      </c>
    </row>
    <row r="39" spans="1:22" x14ac:dyDescent="0.25">
      <c r="A39" s="4">
        <v>38</v>
      </c>
      <c r="B39" s="5">
        <v>1</v>
      </c>
      <c r="C39" s="3" t="s">
        <v>185</v>
      </c>
      <c r="D39" s="16" t="str">
        <f>VLOOKUP($C39,[1]!tbl_VTPN[[VTPN]:[Description]],2,FALSE)</f>
        <v>RES 0603 (1608_m), 15K, 1%, 1/10W, Thick Film</v>
      </c>
      <c r="F39" s="4">
        <v>3</v>
      </c>
      <c r="G39" s="27" t="str">
        <f>VLOOKUP($C39,[1]Master!$A:$T,3,FALSE)</f>
        <v>ea</v>
      </c>
      <c r="H39" s="2" t="s">
        <v>228</v>
      </c>
      <c r="K39" s="14" t="str">
        <f>VLOOKUP($C39,[1]Master!$A:$T,9,FALSE)</f>
        <v>Buy</v>
      </c>
      <c r="L39" s="14" t="str">
        <f>VLOOKUP($C39,[1]Master!$A:$T,8,FALSE)</f>
        <v>Production</v>
      </c>
      <c r="M39" s="14" t="str">
        <f>VLOOKUP($C39,[1]Master!$A:$T,10,FALSE)</f>
        <v>Walsin</v>
      </c>
      <c r="N39" s="22" t="str">
        <f>VLOOKUP($C39,[1]Master!$A:$T,11,FALSE)</f>
        <v>WR06X1502FTL</v>
      </c>
      <c r="O39" s="4">
        <f t="shared" si="0"/>
        <v>3</v>
      </c>
      <c r="P39" s="15">
        <f>VLOOKUP(C39,[1]Master!$A:$W,20,FALSE)</f>
        <v>1E-3</v>
      </c>
      <c r="Q39" s="23">
        <f t="shared" si="1"/>
        <v>0</v>
      </c>
      <c r="R39" s="17" t="str">
        <f>IF($K39&lt;&gt;"Buy","",VLOOKUP($C39,[1]Master!$A:$W,14,FALSE))</f>
        <v>ECAS</v>
      </c>
      <c r="S39" s="17">
        <f>VLOOKUP($C39,[1]Master!$A:$W,13,FALSE)</f>
        <v>0</v>
      </c>
      <c r="T39" s="18">
        <f>VLOOKUP($C39,[1]Master!$A:$W,16,FALSE)</f>
        <v>5000</v>
      </c>
      <c r="U39" s="18">
        <f>VLOOKUP($C39,[1]Master!$A:$W,17,FALSE)</f>
        <v>0</v>
      </c>
      <c r="V39" s="18">
        <f>VLOOKUP($C39,[1]Master!$A:$W,22,FALSE)</f>
        <v>26</v>
      </c>
    </row>
    <row r="40" spans="1:22" x14ac:dyDescent="0.25">
      <c r="A40" s="4">
        <v>39</v>
      </c>
      <c r="B40" s="5">
        <v>1</v>
      </c>
      <c r="C40" s="3" t="s">
        <v>169</v>
      </c>
      <c r="D40" s="16" t="str">
        <f>VLOOKUP($C40,[1]!tbl_VTPN[[VTPN]:[Description]],2,FALSE)</f>
        <v>RES 0603 (1608_m), 47R, 1%, 1/10W, Thick Film</v>
      </c>
      <c r="F40" s="4">
        <v>1</v>
      </c>
      <c r="G40" s="27" t="str">
        <f>VLOOKUP($C40,[1]Master!$A:$T,3,FALSE)</f>
        <v>ea</v>
      </c>
      <c r="H40" s="2" t="s">
        <v>50</v>
      </c>
      <c r="K40" s="14" t="str">
        <f>VLOOKUP($C40,[1]Master!$A:$T,9,FALSE)</f>
        <v>Buy</v>
      </c>
      <c r="L40" s="14" t="str">
        <f>VLOOKUP($C40,[1]Master!$A:$T,8,FALSE)</f>
        <v>Production</v>
      </c>
      <c r="M40" s="14" t="str">
        <f>VLOOKUP($C40,[1]Master!$A:$T,10,FALSE)</f>
        <v>Stackpole</v>
      </c>
      <c r="N40" s="22" t="str">
        <f>VLOOKUP($C40,[1]Master!$A:$T,11,FALSE)</f>
        <v>RMCF0603FT47R0</v>
      </c>
      <c r="O40" s="4">
        <f t="shared" si="0"/>
        <v>1</v>
      </c>
      <c r="P40" s="15">
        <f>VLOOKUP(C40,[1]Master!$A:$W,20,FALSE)</f>
        <v>1E-3</v>
      </c>
      <c r="Q40" s="23">
        <f t="shared" si="1"/>
        <v>0</v>
      </c>
      <c r="R40" s="17" t="str">
        <f>IF($K40&lt;&gt;"Buy","",VLOOKUP($C40,[1]Master!$A:$W,14,FALSE))</f>
        <v>ECAS</v>
      </c>
      <c r="S40" s="17">
        <f>VLOOKUP($C40,[1]Master!$A:$W,13,FALSE)</f>
        <v>0</v>
      </c>
      <c r="T40" s="18">
        <f>VLOOKUP($C40,[1]Master!$A:$W,16,FALSE)</f>
        <v>5000</v>
      </c>
      <c r="U40" s="18">
        <f>VLOOKUP($C40,[1]Master!$A:$W,17,FALSE)</f>
        <v>0</v>
      </c>
      <c r="V40" s="18">
        <f>VLOOKUP($C40,[1]Master!$A:$W,22,FALSE)</f>
        <v>16</v>
      </c>
    </row>
    <row r="41" spans="1:22" x14ac:dyDescent="0.25">
      <c r="A41" s="4">
        <v>40</v>
      </c>
      <c r="B41" s="5">
        <v>1</v>
      </c>
      <c r="C41" s="3" t="s">
        <v>177</v>
      </c>
      <c r="D41" s="16" t="str">
        <f>VLOOKUP($C41,[1]!tbl_VTPN[[VTPN]:[Description]],2,FALSE)</f>
        <v>RES 0603 (1608_m), 220R, 1%, 1/10W, Thick Film</v>
      </c>
      <c r="F41" s="4">
        <v>3</v>
      </c>
      <c r="G41" s="27" t="str">
        <f>VLOOKUP($C41,[1]Master!$A:$T,3,FALSE)</f>
        <v>ea</v>
      </c>
      <c r="H41" s="2" t="s">
        <v>80</v>
      </c>
      <c r="K41" s="14" t="str">
        <f>VLOOKUP($C41,[1]Master!$A:$T,9,FALSE)</f>
        <v>Buy</v>
      </c>
      <c r="L41" s="14" t="str">
        <f>VLOOKUP($C41,[1]Master!$A:$T,8,FALSE)</f>
        <v>Production</v>
      </c>
      <c r="M41" s="14" t="str">
        <f>VLOOKUP($C41,[1]Master!$A:$T,10,FALSE)</f>
        <v>Stackpole</v>
      </c>
      <c r="N41" s="22" t="str">
        <f>VLOOKUP($C41,[1]Master!$A:$T,11,FALSE)</f>
        <v>RMCF0603FT220R</v>
      </c>
      <c r="O41" s="4">
        <f t="shared" si="0"/>
        <v>3</v>
      </c>
      <c r="P41" s="15">
        <f>VLOOKUP(C41,[1]Master!$A:$W,20,FALSE)</f>
        <v>1E-3</v>
      </c>
      <c r="Q41" s="23">
        <f t="shared" si="1"/>
        <v>0</v>
      </c>
      <c r="R41" s="17" t="str">
        <f>IF($K41&lt;&gt;"Buy","",VLOOKUP($C41,[1]Master!$A:$W,14,FALSE))</f>
        <v>ECAS</v>
      </c>
      <c r="S41" s="17">
        <f>VLOOKUP($C41,[1]Master!$A:$W,13,FALSE)</f>
        <v>0</v>
      </c>
      <c r="T41" s="18">
        <f>VLOOKUP($C41,[1]Master!$A:$W,16,FALSE)</f>
        <v>5000</v>
      </c>
      <c r="U41" s="18">
        <f>VLOOKUP($C41,[1]Master!$A:$W,17,FALSE)</f>
        <v>0</v>
      </c>
      <c r="V41" s="18">
        <f>VLOOKUP($C41,[1]Master!$A:$W,22,FALSE)</f>
        <v>16</v>
      </c>
    </row>
    <row r="42" spans="1:22" x14ac:dyDescent="0.25">
      <c r="A42" s="4">
        <v>41</v>
      </c>
      <c r="B42" s="5">
        <v>1</v>
      </c>
      <c r="C42" s="3" t="s">
        <v>184</v>
      </c>
      <c r="D42" s="16" t="str">
        <f>VLOOKUP($C42,[1]!tbl_VTPN[[VTPN]:[Description]],2,FALSE)</f>
        <v>VAR, 820 V 1.2 kA Varistor 1 Circuit, 4032 (10182_m), No Lead</v>
      </c>
      <c r="F42" s="4">
        <v>3</v>
      </c>
      <c r="G42" s="27" t="str">
        <f>VLOOKUP($C42,[1]Master!$A:$T,3,FALSE)</f>
        <v>ea</v>
      </c>
      <c r="H42" s="2" t="s">
        <v>229</v>
      </c>
      <c r="K42" s="14" t="str">
        <f>VLOOKUP($C42,[1]Master!$A:$T,9,FALSE)</f>
        <v>Buy</v>
      </c>
      <c r="L42" s="14" t="str">
        <f>VLOOKUP($C42,[1]Master!$A:$T,8,FALSE)</f>
        <v>Production</v>
      </c>
      <c r="M42" s="14" t="str">
        <f>VLOOKUP($C42,[1]Master!$A:$T,10,FALSE)</f>
        <v>Eaton</v>
      </c>
      <c r="N42" s="22" t="str">
        <f>VLOOKUP($C42,[1]Master!$A:$T,11,FALSE)</f>
        <v>MOVS4032V510</v>
      </c>
      <c r="O42" s="4">
        <f t="shared" si="0"/>
        <v>3</v>
      </c>
      <c r="P42" s="15">
        <f>VLOOKUP(C42,[1]Master!$A:$W,20,FALSE)</f>
        <v>0.33500000000000002</v>
      </c>
      <c r="Q42" s="23">
        <f t="shared" si="1"/>
        <v>0</v>
      </c>
      <c r="R42" s="17" t="str">
        <f>IF($K42&lt;&gt;"Buy","",VLOOKUP($C42,[1]Master!$A:$W,14,FALSE))</f>
        <v>ECAS</v>
      </c>
      <c r="S42" s="17">
        <f>VLOOKUP($C42,[1]Master!$A:$W,13,FALSE)</f>
        <v>0</v>
      </c>
      <c r="T42" s="18">
        <f>VLOOKUP($C42,[1]Master!$A:$W,16,FALSE)</f>
        <v>900</v>
      </c>
      <c r="U42" s="18">
        <f>VLOOKUP($C42,[1]Master!$A:$W,17,FALSE)</f>
        <v>0</v>
      </c>
      <c r="V42" s="18">
        <f>VLOOKUP($C42,[1]Master!$A:$W,22,FALSE)</f>
        <v>10</v>
      </c>
    </row>
    <row r="43" spans="1:22" x14ac:dyDescent="0.25">
      <c r="A43" s="4">
        <v>42</v>
      </c>
      <c r="B43" s="5">
        <v>1</v>
      </c>
      <c r="C43" s="3" t="s">
        <v>202</v>
      </c>
      <c r="D43" s="16" t="str">
        <f>VLOOKUP($C43,[1]!tbl_VTPN[[VTPN]:[Description]],2,FALSE)</f>
        <v>Test point / Mounting Hole / Fudicials / Non Component on PCB</v>
      </c>
      <c r="F43" s="4">
        <v>1</v>
      </c>
      <c r="G43" s="27" t="str">
        <f>VLOOKUP($C43,[1]Master!$A:$T,3,FALSE)</f>
        <v>ea</v>
      </c>
      <c r="H43" s="2" t="s">
        <v>75</v>
      </c>
      <c r="K43" s="14" t="str">
        <f>VLOOKUP($C43,[1]Master!$A:$T,9,FALSE)</f>
        <v>Reference Item</v>
      </c>
      <c r="L43" s="14" t="str">
        <f>VLOOKUP($C43,[1]Master!$A:$T,8,FALSE)</f>
        <v>Production</v>
      </c>
      <c r="M43" s="14" t="str">
        <f>VLOOKUP($C43,[1]Master!$A:$T,10,FALSE)</f>
        <v>none</v>
      </c>
      <c r="N43" s="22" t="str">
        <f>VLOOKUP($C43,[1]Master!$A:$T,11,FALSE)</f>
        <v>none</v>
      </c>
      <c r="O43" s="4">
        <f t="shared" si="0"/>
        <v>1</v>
      </c>
      <c r="P43" s="15">
        <f>VLOOKUP(C43,[1]Master!$A:$W,20,FALSE)</f>
        <v>0</v>
      </c>
      <c r="Q43" s="23">
        <f t="shared" si="1"/>
        <v>0</v>
      </c>
      <c r="R43" s="17" t="str">
        <f>IF($K43&lt;&gt;"Buy","",VLOOKUP($C43,[1]Master!$A:$W,14,FALSE))</f>
        <v/>
      </c>
      <c r="S43" s="17">
        <f>VLOOKUP($C43,[1]Master!$A:$W,13,FALSE)</f>
        <v>0</v>
      </c>
      <c r="T43" s="18">
        <f>VLOOKUP($C43,[1]Master!$A:$W,16,FALSE)</f>
        <v>0</v>
      </c>
      <c r="U43" s="18">
        <f>VLOOKUP($C43,[1]Master!$A:$W,17,FALSE)</f>
        <v>0</v>
      </c>
      <c r="V43" s="18">
        <f>VLOOKUP($C43,[1]Master!$A:$W,22,FALSE)</f>
        <v>0</v>
      </c>
    </row>
    <row r="44" spans="1:22" ht="31.5" x14ac:dyDescent="0.25">
      <c r="A44" s="4">
        <v>43</v>
      </c>
      <c r="B44" s="5">
        <v>1</v>
      </c>
      <c r="C44" s="3" t="s">
        <v>175</v>
      </c>
      <c r="D44" s="16" t="str">
        <f>VLOOKUP($C44,[1]!tbl_VTPN[[VTPN]:[Description]],2,FALSE)</f>
        <v>REG, Buck Switching Positive Adjustable 0.8V 1 Output 2.5A SOT-563, SOT-666</v>
      </c>
      <c r="F44" s="4">
        <v>2</v>
      </c>
      <c r="G44" s="27" t="str">
        <f>VLOOKUP($C44,[1]Master!$A:$T,3,FALSE)</f>
        <v>ea</v>
      </c>
      <c r="H44" s="2" t="s">
        <v>69</v>
      </c>
      <c r="K44" s="14" t="str">
        <f>VLOOKUP($C44,[1]Master!$A:$T,9,FALSE)</f>
        <v>Buy</v>
      </c>
      <c r="L44" s="14" t="str">
        <f>VLOOKUP($C44,[1]Master!$A:$T,8,FALSE)</f>
        <v>Production</v>
      </c>
      <c r="M44" s="14" t="str">
        <f>VLOOKUP($C44,[1]Master!$A:$T,10,FALSE)</f>
        <v>Diodes Inc</v>
      </c>
      <c r="N44" s="22" t="str">
        <f>VLOOKUP($C44,[1]Master!$A:$T,11,FALSE)</f>
        <v>AP62250Z6</v>
      </c>
      <c r="O44" s="4">
        <f t="shared" si="0"/>
        <v>2</v>
      </c>
      <c r="P44" s="15">
        <f>VLOOKUP(C44,[1]Master!$A:$W,20,FALSE)</f>
        <v>0.13500000000000001</v>
      </c>
      <c r="Q44" s="23">
        <f t="shared" si="1"/>
        <v>0</v>
      </c>
      <c r="R44" s="17" t="str">
        <f>IF($K44&lt;&gt;"Buy","",VLOOKUP($C44,[1]Master!$A:$W,14,FALSE))</f>
        <v>ECAS</v>
      </c>
      <c r="S44" s="17">
        <f>VLOOKUP($C44,[1]Master!$A:$W,13,FALSE)</f>
        <v>0</v>
      </c>
      <c r="T44" s="18">
        <f>VLOOKUP($C44,[1]Master!$A:$W,16,FALSE)</f>
        <v>3000</v>
      </c>
      <c r="U44" s="18">
        <f>VLOOKUP($C44,[1]Master!$A:$W,17,FALSE)</f>
        <v>0</v>
      </c>
      <c r="V44" s="18">
        <f>VLOOKUP($C44,[1]Master!$A:$W,22,FALSE)</f>
        <v>8</v>
      </c>
    </row>
    <row r="45" spans="1:22" x14ac:dyDescent="0.25">
      <c r="A45" s="4">
        <v>44</v>
      </c>
      <c r="B45" s="5">
        <v>1</v>
      </c>
      <c r="C45" s="3" t="s">
        <v>201</v>
      </c>
      <c r="D45" s="16" t="str">
        <f>VLOOKUP($C45,[1]!tbl_VTPN[[VTPN]:[Description]],2,FALSE)</f>
        <v>OPA, General Purpose Op Amp 2-Circuit 8-SOIC</v>
      </c>
      <c r="F45" s="4">
        <v>3</v>
      </c>
      <c r="G45" s="27" t="str">
        <f>VLOOKUP($C45,[1]Master!$A:$T,3,FALSE)</f>
        <v>ea</v>
      </c>
      <c r="H45" s="2" t="s">
        <v>129</v>
      </c>
      <c r="K45" s="14" t="str">
        <f>VLOOKUP($C45,[1]Master!$A:$T,9,FALSE)</f>
        <v>Buy</v>
      </c>
      <c r="L45" s="14" t="str">
        <f>VLOOKUP($C45,[1]Master!$A:$T,8,FALSE)</f>
        <v>Production</v>
      </c>
      <c r="M45" s="14" t="str">
        <f>VLOOKUP($C45,[1]Master!$A:$T,10,FALSE)</f>
        <v>TI</v>
      </c>
      <c r="N45" s="22" t="str">
        <f>VLOOKUP($C45,[1]Master!$A:$T,11,FALSE)</f>
        <v>LM358BAIDR</v>
      </c>
      <c r="O45" s="4">
        <f t="shared" si="0"/>
        <v>3</v>
      </c>
      <c r="P45" s="15">
        <f>VLOOKUP(C45,[1]Master!$A:$W,20,FALSE)</f>
        <v>4.2561065877128053E-2</v>
      </c>
      <c r="Q45" s="23">
        <f t="shared" si="1"/>
        <v>0</v>
      </c>
      <c r="R45" s="17" t="str">
        <f>IF($K45&lt;&gt;"Buy","",VLOOKUP($C45,[1]Master!$A:$W,14,FALSE))</f>
        <v>TI.com</v>
      </c>
      <c r="S45" s="17">
        <f>VLOOKUP($C45,[1]Master!$A:$W,13,FALSE)</f>
        <v>0</v>
      </c>
      <c r="T45" s="18">
        <f>VLOOKUP($C45,[1]Master!$A:$W,16,FALSE)</f>
        <v>2500</v>
      </c>
      <c r="U45" s="18">
        <f>VLOOKUP($C45,[1]Master!$A:$W,17,FALSE)</f>
        <v>2500</v>
      </c>
      <c r="V45" s="18">
        <f>VLOOKUP($C45,[1]Master!$A:$W,22,FALSE)</f>
        <v>6</v>
      </c>
    </row>
    <row r="46" spans="1:22" x14ac:dyDescent="0.25">
      <c r="A46" s="4">
        <v>45</v>
      </c>
      <c r="B46" s="5">
        <v>1</v>
      </c>
      <c r="C46" s="3" t="s">
        <v>193</v>
      </c>
      <c r="D46" s="16" t="str">
        <f>VLOOKUP($C46,[1]!tbl_VTPN[[VTPN]:[Description]],2,FALSE)</f>
        <v>AMP, 250mV Isolated Amp, isolated output</v>
      </c>
      <c r="F46" s="4">
        <v>3</v>
      </c>
      <c r="G46" s="27" t="str">
        <f>VLOOKUP($C46,[1]Master!$A:$T,3,FALSE)</f>
        <v>ea</v>
      </c>
      <c r="H46" s="2" t="s">
        <v>138</v>
      </c>
      <c r="K46" s="14" t="str">
        <f>VLOOKUP($C46,[1]Master!$A:$T,9,FALSE)</f>
        <v>Free Issue</v>
      </c>
      <c r="L46" s="14" t="str">
        <f>VLOOKUP($C46,[1]Master!$A:$T,8,FALSE)</f>
        <v>Production</v>
      </c>
      <c r="M46" s="14" t="str">
        <f>VLOOKUP($C46,[1]Master!$A:$T,10,FALSE)</f>
        <v>TI</v>
      </c>
      <c r="N46" s="22" t="str">
        <f>VLOOKUP($C46,[1]Master!$A:$T,11,FALSE)</f>
        <v>AMC1400QDWLRQ1</v>
      </c>
      <c r="O46" s="4">
        <f t="shared" si="0"/>
        <v>3</v>
      </c>
      <c r="P46" s="15">
        <f>VLOOKUP(C46,[1]Master!$A:$W,20,FALSE)</f>
        <v>4.0999999999999996</v>
      </c>
      <c r="Q46" s="23">
        <f t="shared" si="1"/>
        <v>0</v>
      </c>
      <c r="R46" s="17" t="str">
        <f>IF($K46&lt;&gt;"Buy","",VLOOKUP($C46,[1]Master!$A:$W,14,FALSE))</f>
        <v/>
      </c>
      <c r="S46" s="17" t="str">
        <f>VLOOKUP($C46,[1]Master!$A:$W,13,FALSE)</f>
        <v>[08/09/2023] VT purchased 3,000 @ €4.10</v>
      </c>
      <c r="T46" s="18">
        <f>VLOOKUP($C46,[1]Master!$A:$W,16,FALSE)</f>
        <v>3000</v>
      </c>
      <c r="U46" s="18">
        <f>VLOOKUP($C46,[1]Master!$A:$W,17,FALSE)</f>
        <v>300</v>
      </c>
      <c r="V46" s="18">
        <f>VLOOKUP($C46,[1]Master!$A:$W,22,FALSE)</f>
        <v>6</v>
      </c>
    </row>
    <row r="47" spans="1:22" x14ac:dyDescent="0.25">
      <c r="A47" s="4">
        <v>46</v>
      </c>
      <c r="B47" s="5">
        <v>1</v>
      </c>
      <c r="C47" s="3" t="s">
        <v>199</v>
      </c>
      <c r="D47" s="16" t="str">
        <f>VLOOKUP($C47,[1]!tbl_VTPN[[VTPN]:[Description]],2,FALSE)</f>
        <v>REG, 5v 100mA 1x Fixed Linear o/p, SOT-89-3</v>
      </c>
      <c r="F47" s="4">
        <v>1</v>
      </c>
      <c r="G47" s="27" t="str">
        <f>VLOOKUP($C47,[1]Master!$A:$T,3,FALSE)</f>
        <v>ea</v>
      </c>
      <c r="H47" s="2" t="s">
        <v>156</v>
      </c>
      <c r="K47" s="14" t="str">
        <f>VLOOKUP($C47,[1]Master!$A:$T,9,FALSE)</f>
        <v>Buy</v>
      </c>
      <c r="L47" s="14" t="str">
        <f>VLOOKUP($C47,[1]Master!$A:$T,8,FALSE)</f>
        <v>Production</v>
      </c>
      <c r="M47" s="14" t="str">
        <f>VLOOKUP($C47,[1]Master!$A:$T,10,FALSE)</f>
        <v>ST Micro</v>
      </c>
      <c r="N47" s="22" t="str">
        <f>VLOOKUP($C47,[1]Master!$A:$T,11,FALSE)</f>
        <v>L78L05ACUTR</v>
      </c>
      <c r="O47" s="4">
        <f t="shared" si="0"/>
        <v>1</v>
      </c>
      <c r="P47" s="15">
        <f>VLOOKUP(C47,[1]Master!$A:$W,20,FALSE)</f>
        <v>0.19800000000000001</v>
      </c>
      <c r="Q47" s="23">
        <f t="shared" si="1"/>
        <v>0</v>
      </c>
      <c r="R47" s="17" t="str">
        <f>IF($K47&lt;&gt;"Buy","",VLOOKUP($C47,[1]Master!$A:$W,14,FALSE))</f>
        <v>ECAS</v>
      </c>
      <c r="S47" s="17">
        <f>VLOOKUP($C47,[1]Master!$A:$W,13,FALSE)</f>
        <v>0</v>
      </c>
      <c r="T47" s="18">
        <f>VLOOKUP($C47,[1]Master!$A:$W,16,FALSE)</f>
        <v>2500</v>
      </c>
      <c r="U47" s="18">
        <f>VLOOKUP($C47,[1]Master!$A:$W,17,FALSE)</f>
        <v>0</v>
      </c>
      <c r="V47" s="18">
        <f>VLOOKUP($C47,[1]Master!$A:$W,22,FALSE)</f>
        <v>16</v>
      </c>
    </row>
    <row r="48" spans="1:22" ht="31.5" x14ac:dyDescent="0.25">
      <c r="A48" s="4">
        <v>47</v>
      </c>
      <c r="B48" s="5">
        <v>1</v>
      </c>
      <c r="C48" s="3" t="s">
        <v>196</v>
      </c>
      <c r="D48" s="16" t="str">
        <f>VLOOKUP($C48,[1]!tbl_VTPN[[VTPN]:[Description]],2,FALSE)</f>
        <v>EMC protected, 500-Kbps, half-duplex, 5-kVrms isolated RS-485 &amp; RS-422 transceiver</v>
      </c>
      <c r="F48" s="4">
        <v>1</v>
      </c>
      <c r="G48" s="27" t="str">
        <f>VLOOKUP($C48,[1]Master!$A:$T,3,FALSE)</f>
        <v>ea</v>
      </c>
      <c r="H48" s="28" t="s">
        <v>145</v>
      </c>
      <c r="K48" s="14" t="str">
        <f>VLOOKUP($C48,[1]Master!$A:$T,9,FALSE)</f>
        <v>Buy</v>
      </c>
      <c r="L48" s="14" t="str">
        <f>VLOOKUP($C48,[1]Master!$A:$T,8,FALSE)</f>
        <v>Production</v>
      </c>
      <c r="M48" s="14" t="str">
        <f>VLOOKUP($C48,[1]Master!$A:$T,10,FALSE)</f>
        <v>TI</v>
      </c>
      <c r="N48" s="22" t="str">
        <f>VLOOKUP($C48,[1]Master!$A:$T,11,FALSE)</f>
        <v>ISO1410BDWR</v>
      </c>
      <c r="O48" s="4">
        <f t="shared" si="0"/>
        <v>1</v>
      </c>
      <c r="P48" s="15">
        <f>VLOOKUP(C48,[1]Master!$A:$W,20,FALSE)</f>
        <v>1.6376757957068839</v>
      </c>
      <c r="Q48" s="23">
        <f t="shared" si="1"/>
        <v>0</v>
      </c>
      <c r="R48" s="17" t="str">
        <f>IF($K48&lt;&gt;"Buy","",VLOOKUP($C48,[1]Master!$A:$W,14,FALSE))</f>
        <v>TI.com</v>
      </c>
      <c r="S48" s="17">
        <f>VLOOKUP($C48,[1]Master!$A:$W,13,FALSE)</f>
        <v>0</v>
      </c>
      <c r="T48" s="18">
        <f>VLOOKUP($C48,[1]Master!$A:$W,16,FALSE)</f>
        <v>1000</v>
      </c>
      <c r="U48" s="18">
        <f>VLOOKUP($C48,[1]Master!$A:$W,17,FALSE)</f>
        <v>1000</v>
      </c>
      <c r="V48" s="18">
        <f>VLOOKUP($C48,[1]Master!$A:$W,22,FALSE)</f>
        <v>6</v>
      </c>
    </row>
    <row r="49" spans="1:22" ht="31.5" x14ac:dyDescent="0.25">
      <c r="A49" s="4">
        <v>48</v>
      </c>
      <c r="B49" s="5">
        <v>1</v>
      </c>
      <c r="C49" s="3" t="s">
        <v>176</v>
      </c>
      <c r="D49" s="16" t="str">
        <f>VLOOKUP($C49,[1]!tbl_VTPN[[VTPN]:[Description]],2,FALSE)</f>
        <v>CON, 2x18-Pos, F, PCI, SMD, P=1.00mm, Black</v>
      </c>
      <c r="F49" s="4">
        <v>1</v>
      </c>
      <c r="H49" s="2" t="s">
        <v>111</v>
      </c>
      <c r="K49" s="14" t="str">
        <f>VLOOKUP($C49,[1]Master!$A:$T,9,FALSE)</f>
        <v>Buy</v>
      </c>
      <c r="L49" s="14" t="str">
        <f>VLOOKUP($C49,[1]Master!$A:$T,8,FALSE)</f>
        <v>Production</v>
      </c>
      <c r="M49" s="14" t="str">
        <f>VLOOKUP($C49,[1]Master!$A:$T,10,FALSE)</f>
        <v>Amphenol</v>
      </c>
      <c r="N49" s="22" t="str">
        <f>VLOOKUP($C49,[1]Master!$A:$T,11,FALSE)</f>
        <v>10061913-100CLF</v>
      </c>
      <c r="O49" s="4">
        <f t="shared" si="0"/>
        <v>1</v>
      </c>
      <c r="P49" s="15">
        <f>VLOOKUP(C49,[1]Master!$A:$W,20,FALSE)</f>
        <v>2.2400000000000002</v>
      </c>
      <c r="Q49" s="23">
        <f t="shared" si="1"/>
        <v>0</v>
      </c>
      <c r="R49" s="17" t="str">
        <f>IF($K49&lt;&gt;"Buy","",VLOOKUP($C49,[1]Master!$A:$W,14,FALSE))</f>
        <v>ECAS</v>
      </c>
      <c r="S49" s="17" t="str">
        <f>VLOOKUP($C49,[1]Master!$A:$W,13,FALSE)</f>
        <v>[13/09/23] RFQ to Avnet</v>
      </c>
      <c r="T49" s="18">
        <f>VLOOKUP($C49,[1]Master!$A:$W,16,FALSE)</f>
        <v>2450</v>
      </c>
      <c r="U49" s="18">
        <f>VLOOKUP($C49,[1]Master!$A:$W,17,FALSE)</f>
        <v>1</v>
      </c>
      <c r="V49" s="18">
        <f>VLOOKUP($C49,[1]Master!$A:$W,22,FALSE)</f>
        <v>10</v>
      </c>
    </row>
    <row r="50" spans="1:22" ht="31.5" x14ac:dyDescent="0.25">
      <c r="A50" s="4">
        <v>49</v>
      </c>
      <c r="B50" s="5">
        <v>1</v>
      </c>
      <c r="C50" s="3" t="s">
        <v>198</v>
      </c>
      <c r="D50" s="16" t="str">
        <f>VLOOKUP($C50,[1]!tbl_VTPN[[VTPN]:[Description]],2,FALSE)</f>
        <v>ICS, 100mA switched capacitor charge-pump voltage converter 1.5v~5.5v Input, -Vin Output, 8-SOIC</v>
      </c>
      <c r="F50" s="4">
        <v>1</v>
      </c>
      <c r="H50" s="2" t="s">
        <v>152</v>
      </c>
      <c r="K50" s="14" t="str">
        <f>VLOOKUP($C50,[1]Master!$A:$T,9,FALSE)</f>
        <v>Buy</v>
      </c>
      <c r="L50" s="14" t="str">
        <f>VLOOKUP($C50,[1]Master!$A:$T,8,FALSE)</f>
        <v>Production</v>
      </c>
      <c r="M50" s="14" t="str">
        <f>VLOOKUP($C50,[1]Master!$A:$T,10,FALSE)</f>
        <v>TI</v>
      </c>
      <c r="N50" s="22" t="str">
        <f>VLOOKUP($C50,[1]Master!$A:$T,11,FALSE)</f>
        <v>LM2660MX/NOPB</v>
      </c>
      <c r="O50" s="4">
        <f t="shared" si="0"/>
        <v>1</v>
      </c>
      <c r="P50" s="15">
        <f>VLOOKUP(C50,[1]Master!$A:$W,20,FALSE)</f>
        <v>0.47039999999999998</v>
      </c>
      <c r="Q50" s="23">
        <f t="shared" si="1"/>
        <v>0</v>
      </c>
      <c r="R50" s="17" t="str">
        <f>IF($K50&lt;&gt;"Buy","",VLOOKUP($C50,[1]Master!$A:$W,14,FALSE))</f>
        <v>ECAS</v>
      </c>
      <c r="S50" s="17">
        <f>VLOOKUP($C50,[1]Master!$A:$W,13,FALSE)</f>
        <v>0</v>
      </c>
      <c r="T50" s="18">
        <f>VLOOKUP($C50,[1]Master!$A:$W,16,FALSE)</f>
        <v>2500</v>
      </c>
      <c r="U50" s="18">
        <f>VLOOKUP($C50,[1]Master!$A:$W,17,FALSE)</f>
        <v>2500</v>
      </c>
      <c r="V50" s="18">
        <f>VLOOKUP($C50,[1]Master!$A:$W,22,FALSE)</f>
        <v>6</v>
      </c>
    </row>
  </sheetData>
  <autoFilter ref="A1:P48" xr:uid="{63307620-5874-401F-A848-15537B298B4A}"/>
  <sortState xmlns:xlrd2="http://schemas.microsoft.com/office/spreadsheetml/2017/richdata2" ref="A2:N3">
    <sortCondition ref="A2:A3"/>
  </sortState>
  <phoneticPr fontId="5" type="noConversion"/>
  <conditionalFormatting sqref="A1:V2 G3 G5:G11 G13:G14 G16 G18:G22 G24:G48 A4 A6 A8 A10 A12 A14 A16 A18 A20 A22 A24 A26 A28 A30 A32 A34 A36 A38 A40 A42 A44 A46 A48 A50 K3:V50">
    <cfRule type="expression" dxfId="4" priority="7">
      <formula>RIGHT($B2,1)&gt;RIGHT($B1,1)</formula>
    </cfRule>
  </conditionalFormatting>
  <conditionalFormatting sqref="A1:V2 G3:G48 A4 A6 A8 A10 A12 A14 A16 A18 A20 A22 A24 A26 A28 A30 A32 A34 A36 A38 A40 A42 A44 A46 A48 A50 K3:V50">
    <cfRule type="expression" dxfId="3" priority="4">
      <formula>$A1="Seq"</formula>
    </cfRule>
    <cfRule type="expression" dxfId="2" priority="5" stopIfTrue="1">
      <formula>$B1="Parent"</formula>
    </cfRule>
  </conditionalFormatting>
  <conditionalFormatting sqref="G4 G12 G15 G17 G23">
    <cfRule type="expression" dxfId="1" priority="40">
      <formula>RIGHT(#REF!,1)&gt;RIGHT($B4,1)</formula>
    </cfRule>
  </conditionalFormatting>
  <conditionalFormatting sqref="L2:L50">
    <cfRule type="notContainsText" dxfId="0" priority="31" operator="notContains" text="Production">
      <formula>ISERROR(SEARCH("Production",L2))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92F6-F75A-438E-A24A-DCD26EEE08C6}">
  <dimension ref="A1:H51"/>
  <sheetViews>
    <sheetView topLeftCell="A22" workbookViewId="0">
      <selection activeCell="C30" sqref="C30"/>
    </sheetView>
  </sheetViews>
  <sheetFormatPr defaultRowHeight="15" x14ac:dyDescent="0.25"/>
  <cols>
    <col min="1" max="1" width="5" bestFit="1" customWidth="1"/>
    <col min="2" max="2" width="81.140625" bestFit="1" customWidth="1"/>
    <col min="3" max="3" width="52.7109375" bestFit="1" customWidth="1"/>
    <col min="4" max="4" width="11" bestFit="1" customWidth="1"/>
    <col min="5" max="5" width="26.42578125" bestFit="1" customWidth="1"/>
    <col min="6" max="6" width="17.5703125" bestFit="1" customWidth="1"/>
    <col min="7" max="7" width="11.140625" bestFit="1" customWidth="1"/>
    <col min="8" max="8" width="5.28515625" bestFit="1" customWidth="1"/>
  </cols>
  <sheetData>
    <row r="1" spans="1:8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1</v>
      </c>
      <c r="B2" t="s">
        <v>32</v>
      </c>
      <c r="C2" t="s">
        <v>33</v>
      </c>
      <c r="D2">
        <v>22</v>
      </c>
      <c r="E2" t="s">
        <v>34</v>
      </c>
      <c r="F2" t="str">
        <f>INDEX('[2]Scavenger BOM'!$C$51:$C$96,MATCH(H2Scan_V50_15042024[[#This Row],[Designator]],'[2]Scavenger BOM'!$H$51:$H$96,0),1)</f>
        <v>4106-00020-00</v>
      </c>
      <c r="G2" t="s">
        <v>35</v>
      </c>
      <c r="H2" t="s">
        <v>35</v>
      </c>
    </row>
    <row r="3" spans="1:8" x14ac:dyDescent="0.25">
      <c r="A3">
        <v>2</v>
      </c>
      <c r="B3" t="s">
        <v>36</v>
      </c>
      <c r="C3" t="s">
        <v>37</v>
      </c>
      <c r="D3">
        <v>2</v>
      </c>
      <c r="E3" t="s">
        <v>38</v>
      </c>
      <c r="F3" t="str">
        <f>INDEX('[2]Scavenger BOM'!$C$51:$C$96,MATCH(H2Scan_V50_15042024[[#This Row],[Designator]],'[2]Scavenger BOM'!$H$51:$H$96,0),1)</f>
        <v>4112-00100-00</v>
      </c>
      <c r="G3" t="s">
        <v>35</v>
      </c>
      <c r="H3" t="s">
        <v>35</v>
      </c>
    </row>
    <row r="4" spans="1:8" x14ac:dyDescent="0.25">
      <c r="A4">
        <v>3</v>
      </c>
      <c r="B4" t="s">
        <v>39</v>
      </c>
      <c r="C4" t="s">
        <v>40</v>
      </c>
      <c r="D4">
        <v>8</v>
      </c>
      <c r="E4" t="s">
        <v>41</v>
      </c>
      <c r="F4" t="s">
        <v>159</v>
      </c>
      <c r="G4" t="s">
        <v>35</v>
      </c>
      <c r="H4" t="s">
        <v>35</v>
      </c>
    </row>
    <row r="5" spans="1:8" x14ac:dyDescent="0.25">
      <c r="A5">
        <v>4</v>
      </c>
      <c r="B5" t="s">
        <v>42</v>
      </c>
      <c r="C5" t="s">
        <v>43</v>
      </c>
      <c r="D5">
        <v>1</v>
      </c>
      <c r="E5" t="s">
        <v>44</v>
      </c>
      <c r="F5" t="str">
        <f>INDEX('[2]Scavenger BOM'!$C$51:$C$96,MATCH(H2Scan_V50_15042024[[#This Row],[Designator]],'[2]Scavenger BOM'!$H$51:$H$96,0),1)</f>
        <v>4402-10021-00</v>
      </c>
      <c r="G5" t="s">
        <v>35</v>
      </c>
      <c r="H5" t="s">
        <v>35</v>
      </c>
    </row>
    <row r="6" spans="1:8" x14ac:dyDescent="0.25">
      <c r="A6">
        <v>5</v>
      </c>
      <c r="B6" t="s">
        <v>45</v>
      </c>
      <c r="C6" t="s">
        <v>37</v>
      </c>
      <c r="D6">
        <v>4</v>
      </c>
      <c r="E6" t="s">
        <v>46</v>
      </c>
      <c r="F6" t="str">
        <f>INDEX('[2]Scavenger BOM'!$C$51:$C$96,MATCH(H2Scan_V50_15042024[[#This Row],[Designator]],'[2]Scavenger BOM'!$H$51:$H$96,0),1)</f>
        <v>4112-00150-00</v>
      </c>
      <c r="G6" t="s">
        <v>35</v>
      </c>
      <c r="H6" t="s">
        <v>35</v>
      </c>
    </row>
    <row r="7" spans="1:8" x14ac:dyDescent="0.25">
      <c r="A7">
        <v>6</v>
      </c>
      <c r="B7" t="s">
        <v>47</v>
      </c>
      <c r="C7" t="s">
        <v>48</v>
      </c>
      <c r="D7">
        <v>1</v>
      </c>
      <c r="E7" t="s">
        <v>49</v>
      </c>
      <c r="F7" t="str">
        <f>INDEX('[2]Scavenger BOM'!$C$51:$C$96,MATCH(H2Scan_V50_15042024[[#This Row],[Designator]],'[2]Scavenger BOM'!$H$51:$H$96,0),1)</f>
        <v>4400-00010-00</v>
      </c>
      <c r="G7" t="s">
        <v>35</v>
      </c>
      <c r="H7" t="s">
        <v>35</v>
      </c>
    </row>
    <row r="8" spans="1:8" x14ac:dyDescent="0.25">
      <c r="A8">
        <v>7</v>
      </c>
      <c r="B8" t="s">
        <v>50</v>
      </c>
      <c r="C8" t="s">
        <v>51</v>
      </c>
      <c r="D8">
        <v>1</v>
      </c>
      <c r="E8" t="s">
        <v>52</v>
      </c>
      <c r="F8" t="str">
        <f>INDEX('[2]Scavenger BOM'!$C$51:$C$96,MATCH(H2Scan_V50_15042024[[#This Row],[Designator]],'[2]Scavenger BOM'!$H$51:$H$96,0),1)</f>
        <v>4006-00010-00</v>
      </c>
      <c r="G8" t="s">
        <v>35</v>
      </c>
      <c r="H8" t="s">
        <v>35</v>
      </c>
    </row>
    <row r="9" spans="1:8" x14ac:dyDescent="0.25">
      <c r="A9">
        <v>8</v>
      </c>
      <c r="B9" t="s">
        <v>53</v>
      </c>
      <c r="C9" t="s">
        <v>54</v>
      </c>
      <c r="D9">
        <v>1</v>
      </c>
      <c r="E9" t="s">
        <v>55</v>
      </c>
      <c r="F9" t="str">
        <f>INDEX('[2]Scavenger BOM'!$C$51:$C$96,MATCH(H2Scan_V50_15042024[[#This Row],[Designator]],'[2]Scavenger BOM'!$H$51:$H$96,0),1)</f>
        <v>4402-10011-00</v>
      </c>
      <c r="G9" t="s">
        <v>35</v>
      </c>
      <c r="H9" t="s">
        <v>35</v>
      </c>
    </row>
    <row r="10" spans="1:8" x14ac:dyDescent="0.25">
      <c r="A10">
        <v>9</v>
      </c>
      <c r="B10" t="s">
        <v>56</v>
      </c>
      <c r="C10" t="s">
        <v>57</v>
      </c>
      <c r="D10">
        <v>2</v>
      </c>
      <c r="E10" t="s">
        <v>57</v>
      </c>
      <c r="F10" t="str">
        <f>INDEX('[2]Scavenger BOM'!$C$51:$C$96,MATCH(H2Scan_V50_15042024[[#This Row],[Designator]],'[2]Scavenger BOM'!$H$51:$H$96,0),1)</f>
        <v>4300-00010-00</v>
      </c>
      <c r="G10" t="s">
        <v>35</v>
      </c>
      <c r="H10" t="s">
        <v>35</v>
      </c>
    </row>
    <row r="11" spans="1:8" x14ac:dyDescent="0.25">
      <c r="A11">
        <v>10</v>
      </c>
      <c r="B11" t="s">
        <v>58</v>
      </c>
      <c r="C11" t="s">
        <v>59</v>
      </c>
      <c r="D11">
        <v>1</v>
      </c>
      <c r="E11" t="s">
        <v>60</v>
      </c>
      <c r="F11" t="str">
        <f>INDEX('[2]Scavenger BOM'!$C$51:$C$96,MATCH(H2Scan_V50_15042024[[#This Row],[Designator]],'[2]Scavenger BOM'!$H$51:$H$96,0),1)</f>
        <v>4750-00010-00</v>
      </c>
      <c r="G11" t="s">
        <v>35</v>
      </c>
      <c r="H11" t="s">
        <v>35</v>
      </c>
    </row>
    <row r="12" spans="1:8" x14ac:dyDescent="0.25">
      <c r="A12">
        <v>11</v>
      </c>
      <c r="B12" t="s">
        <v>61</v>
      </c>
      <c r="C12" t="s">
        <v>62</v>
      </c>
      <c r="D12">
        <v>1</v>
      </c>
      <c r="E12" t="s">
        <v>63</v>
      </c>
      <c r="F12" t="str">
        <f>INDEX('[2]Scavenger BOM'!$C$51:$C$96,MATCH(H2Scan_V50_15042024[[#This Row],[Designator]],'[2]Scavenger BOM'!$H$51:$H$96,0),1)</f>
        <v>4130-00010-00</v>
      </c>
      <c r="G12" t="s">
        <v>35</v>
      </c>
      <c r="H12" t="s">
        <v>35</v>
      </c>
    </row>
    <row r="13" spans="1:8" x14ac:dyDescent="0.25">
      <c r="A13">
        <v>12</v>
      </c>
      <c r="B13" t="s">
        <v>64</v>
      </c>
      <c r="C13" t="s">
        <v>65</v>
      </c>
      <c r="D13">
        <v>4</v>
      </c>
      <c r="E13" t="s">
        <v>66</v>
      </c>
      <c r="F13" t="s">
        <v>159</v>
      </c>
      <c r="G13" t="s">
        <v>35</v>
      </c>
      <c r="H13" t="s">
        <v>35</v>
      </c>
    </row>
    <row r="14" spans="1:8" x14ac:dyDescent="0.25">
      <c r="A14">
        <v>13</v>
      </c>
      <c r="B14" t="s">
        <v>67</v>
      </c>
      <c r="C14" t="s">
        <v>51</v>
      </c>
      <c r="D14">
        <v>2</v>
      </c>
      <c r="E14" t="s">
        <v>68</v>
      </c>
      <c r="F14" t="str">
        <f>INDEX('[2]Scavenger BOM'!$C$51:$C$96,MATCH(H2Scan_V50_15042024[[#This Row],[Designator]],'[2]Scavenger BOM'!$H$51:$H$96,0),1)</f>
        <v>4006-00150-00</v>
      </c>
      <c r="G14" t="s">
        <v>35</v>
      </c>
      <c r="H14" t="s">
        <v>35</v>
      </c>
    </row>
    <row r="15" spans="1:8" x14ac:dyDescent="0.25">
      <c r="A15">
        <v>14</v>
      </c>
      <c r="B15" t="s">
        <v>69</v>
      </c>
      <c r="C15" t="s">
        <v>70</v>
      </c>
      <c r="D15">
        <v>2</v>
      </c>
      <c r="E15" t="s">
        <v>71</v>
      </c>
      <c r="F15" t="str">
        <f>INDEX('[2]Scavenger BOM'!$C$51:$C$96,MATCH(H2Scan_V50_15042024[[#This Row],[Designator]],'[2]Scavenger BOM'!$H$51:$H$96,0),1)</f>
        <v>4520-10010-00</v>
      </c>
      <c r="G15" t="s">
        <v>35</v>
      </c>
      <c r="H15" t="s">
        <v>35</v>
      </c>
    </row>
    <row r="16" spans="1:8" x14ac:dyDescent="0.25">
      <c r="A16">
        <v>15</v>
      </c>
      <c r="B16" t="s">
        <v>72</v>
      </c>
      <c r="C16" t="s">
        <v>73</v>
      </c>
      <c r="D16">
        <v>1</v>
      </c>
      <c r="E16" t="s">
        <v>74</v>
      </c>
      <c r="F16" t="str">
        <f>INDEX('[2]Scavenger BOM'!$C$51:$C$96,MATCH(H2Scan_V50_15042024[[#This Row],[Designator]],'[2]Scavenger BOM'!$H$51:$H$96,0),1)</f>
        <v>4410-00010-00</v>
      </c>
      <c r="G16" t="s">
        <v>35</v>
      </c>
      <c r="H16" t="s">
        <v>35</v>
      </c>
    </row>
    <row r="17" spans="1:8" x14ac:dyDescent="0.25">
      <c r="A17">
        <v>16</v>
      </c>
      <c r="B17" t="s">
        <v>75</v>
      </c>
      <c r="C17" t="s">
        <v>76</v>
      </c>
      <c r="D17">
        <v>1</v>
      </c>
      <c r="E17" t="s">
        <v>76</v>
      </c>
      <c r="F17" t="s">
        <v>159</v>
      </c>
      <c r="G17" t="s">
        <v>35</v>
      </c>
      <c r="H17" t="s">
        <v>35</v>
      </c>
    </row>
    <row r="18" spans="1:8" x14ac:dyDescent="0.25">
      <c r="A18">
        <v>17</v>
      </c>
      <c r="B18" t="s">
        <v>77</v>
      </c>
      <c r="C18" t="s">
        <v>78</v>
      </c>
      <c r="D18">
        <v>1</v>
      </c>
      <c r="E18" t="s">
        <v>79</v>
      </c>
      <c r="F18" t="s">
        <v>160</v>
      </c>
      <c r="G18" t="s">
        <v>35</v>
      </c>
      <c r="H18" t="s">
        <v>35</v>
      </c>
    </row>
    <row r="19" spans="1:8" x14ac:dyDescent="0.25">
      <c r="A19">
        <v>18</v>
      </c>
      <c r="B19" t="s">
        <v>80</v>
      </c>
      <c r="C19" t="s">
        <v>51</v>
      </c>
      <c r="D19">
        <v>3</v>
      </c>
      <c r="E19" t="s">
        <v>81</v>
      </c>
      <c r="F19" t="str">
        <f>INDEX('[2]Scavenger BOM'!$C$51:$C$96,MATCH(H2Scan_V50_15042024[[#This Row],[Designator]],'[2]Scavenger BOM'!$H$51:$H$96,0),1)</f>
        <v>4006-00020-00</v>
      </c>
      <c r="G19" t="s">
        <v>35</v>
      </c>
      <c r="H19" t="s">
        <v>35</v>
      </c>
    </row>
    <row r="20" spans="1:8" x14ac:dyDescent="0.25">
      <c r="A20">
        <v>19</v>
      </c>
      <c r="B20" t="s">
        <v>82</v>
      </c>
      <c r="C20" t="s">
        <v>83</v>
      </c>
      <c r="D20">
        <v>3</v>
      </c>
      <c r="E20" t="s">
        <v>84</v>
      </c>
      <c r="F20" t="s">
        <v>159</v>
      </c>
      <c r="G20" t="s">
        <v>35</v>
      </c>
      <c r="H20" t="s">
        <v>35</v>
      </c>
    </row>
    <row r="21" spans="1:8" x14ac:dyDescent="0.25">
      <c r="A21">
        <v>20</v>
      </c>
      <c r="B21" t="s">
        <v>85</v>
      </c>
      <c r="C21" t="s">
        <v>86</v>
      </c>
      <c r="D21">
        <v>1</v>
      </c>
      <c r="E21" t="s">
        <v>87</v>
      </c>
      <c r="F21" t="str">
        <f>INDEX('[2]Scavenger BOM'!$C$51:$C$96,MATCH(H2Scan_V50_15042024[[#This Row],[Designator]],'[2]Scavenger BOM'!$H$51:$H$96,0),1)</f>
        <v>4520-20010-00</v>
      </c>
      <c r="G21" t="s">
        <v>35</v>
      </c>
      <c r="H21" t="s">
        <v>35</v>
      </c>
    </row>
    <row r="22" spans="1:8" x14ac:dyDescent="0.25">
      <c r="A22">
        <v>21</v>
      </c>
      <c r="B22" t="s">
        <v>88</v>
      </c>
      <c r="C22" t="s">
        <v>89</v>
      </c>
      <c r="D22">
        <v>2</v>
      </c>
      <c r="E22" t="s">
        <v>90</v>
      </c>
      <c r="F22" t="s">
        <v>164</v>
      </c>
      <c r="G22" t="s">
        <v>35</v>
      </c>
      <c r="H22" t="s">
        <v>35</v>
      </c>
    </row>
    <row r="23" spans="1:8" x14ac:dyDescent="0.25">
      <c r="A23">
        <v>22</v>
      </c>
      <c r="B23" t="s">
        <v>91</v>
      </c>
      <c r="C23" t="s">
        <v>92</v>
      </c>
      <c r="D23">
        <v>1</v>
      </c>
      <c r="E23" t="s">
        <v>93</v>
      </c>
      <c r="F23" t="s">
        <v>161</v>
      </c>
      <c r="G23" t="s">
        <v>35</v>
      </c>
      <c r="H23" t="s">
        <v>35</v>
      </c>
    </row>
    <row r="24" spans="1:8" x14ac:dyDescent="0.25">
      <c r="A24">
        <v>23</v>
      </c>
      <c r="B24" t="s">
        <v>94</v>
      </c>
      <c r="C24" t="s">
        <v>51</v>
      </c>
      <c r="D24">
        <v>1</v>
      </c>
      <c r="E24" t="s">
        <v>95</v>
      </c>
      <c r="F24" t="str">
        <f>INDEX('[2]Scavenger BOM'!$C$51:$C$96,MATCH(H2Scan_V50_15042024[[#This Row],[Designator]],'[2]Scavenger BOM'!$H$51:$H$96,0),1)</f>
        <v>4006-00130-00</v>
      </c>
      <c r="G24" t="s">
        <v>35</v>
      </c>
      <c r="H24" t="s">
        <v>35</v>
      </c>
    </row>
    <row r="25" spans="1:8" x14ac:dyDescent="0.25">
      <c r="A25">
        <v>24</v>
      </c>
      <c r="B25" t="s">
        <v>96</v>
      </c>
      <c r="C25" t="s">
        <v>92</v>
      </c>
      <c r="D25">
        <v>1</v>
      </c>
      <c r="E25" t="s">
        <v>97</v>
      </c>
      <c r="F25" t="s">
        <v>162</v>
      </c>
      <c r="G25" t="s">
        <v>35</v>
      </c>
      <c r="H25" t="s">
        <v>35</v>
      </c>
    </row>
    <row r="26" spans="1:8" x14ac:dyDescent="0.25">
      <c r="A26">
        <v>25</v>
      </c>
      <c r="B26" t="s">
        <v>98</v>
      </c>
      <c r="C26" t="s">
        <v>99</v>
      </c>
      <c r="D26">
        <v>1</v>
      </c>
      <c r="E26" t="s">
        <v>100</v>
      </c>
      <c r="F26" t="str">
        <f>INDEX('[2]Scavenger BOM'!$C$51:$C$96,MATCH(H2Scan_V50_15042024[[#This Row],[Designator]],'[2]Scavenger BOM'!$H$51:$H$96,0),1)</f>
        <v>4500-00020-00</v>
      </c>
      <c r="G26" t="s">
        <v>35</v>
      </c>
      <c r="H26" t="s">
        <v>35</v>
      </c>
    </row>
    <row r="27" spans="1:8" x14ac:dyDescent="0.25">
      <c r="A27">
        <v>26</v>
      </c>
      <c r="B27" t="s">
        <v>101</v>
      </c>
      <c r="C27" t="s">
        <v>102</v>
      </c>
      <c r="D27">
        <v>1</v>
      </c>
      <c r="E27" t="s">
        <v>84</v>
      </c>
      <c r="F27" t="s">
        <v>159</v>
      </c>
      <c r="G27" t="s">
        <v>35</v>
      </c>
      <c r="H27" t="s">
        <v>35</v>
      </c>
    </row>
    <row r="28" spans="1:8" x14ac:dyDescent="0.25">
      <c r="A28">
        <v>27</v>
      </c>
      <c r="B28" t="s">
        <v>103</v>
      </c>
      <c r="C28" t="s">
        <v>51</v>
      </c>
      <c r="D28">
        <v>1</v>
      </c>
      <c r="E28" t="s">
        <v>104</v>
      </c>
      <c r="F28" t="str">
        <f>INDEX('[2]Scavenger BOM'!$C$51:$C$96,MATCH(H2Scan_V50_15042024[[#This Row],[Designator]],'[2]Scavenger BOM'!$H$51:$H$96,0),1)</f>
        <v>4006-00140-00</v>
      </c>
      <c r="G28" t="s">
        <v>35</v>
      </c>
      <c r="H28" t="s">
        <v>35</v>
      </c>
    </row>
    <row r="29" spans="1:8" x14ac:dyDescent="0.25">
      <c r="A29">
        <v>28</v>
      </c>
      <c r="B29" t="s">
        <v>105</v>
      </c>
      <c r="C29" t="s">
        <v>106</v>
      </c>
      <c r="D29">
        <v>1</v>
      </c>
      <c r="E29" t="s">
        <v>107</v>
      </c>
      <c r="F29" t="str">
        <f>INDEX('[2]Scavenger BOM'!$C$51:$C$96,MATCH(H2Scan_V50_15042024[[#This Row],[Designator]],'[2]Scavenger BOM'!$H$51:$H$96,0),1)</f>
        <v>4408-00030-00</v>
      </c>
      <c r="G29" t="s">
        <v>35</v>
      </c>
      <c r="H29" t="s">
        <v>35</v>
      </c>
    </row>
    <row r="30" spans="1:8" x14ac:dyDescent="0.25">
      <c r="A30">
        <v>29</v>
      </c>
      <c r="B30" t="s">
        <v>108</v>
      </c>
      <c r="C30" t="s">
        <v>109</v>
      </c>
      <c r="D30">
        <v>1</v>
      </c>
      <c r="E30" t="s">
        <v>110</v>
      </c>
      <c r="F30" t="s">
        <v>163</v>
      </c>
      <c r="G30" t="s">
        <v>35</v>
      </c>
      <c r="H30" t="s">
        <v>35</v>
      </c>
    </row>
    <row r="31" spans="1:8" x14ac:dyDescent="0.25">
      <c r="A31">
        <v>30</v>
      </c>
      <c r="B31" t="s">
        <v>111</v>
      </c>
      <c r="C31" t="s">
        <v>112</v>
      </c>
      <c r="D31">
        <v>1</v>
      </c>
      <c r="E31" t="s">
        <v>112</v>
      </c>
      <c r="F31" t="str">
        <f>INDEX('[2]Scavenger BOM'!$C$51:$C$96,MATCH(H2Scan_V50_15042024[[#This Row],[Designator]],'[2]Scavenger BOM'!$H$51:$H$96,0),1)</f>
        <v>4410-00010-00</v>
      </c>
      <c r="G31" t="s">
        <v>35</v>
      </c>
      <c r="H31" t="s">
        <v>35</v>
      </c>
    </row>
    <row r="32" spans="1:8" x14ac:dyDescent="0.25">
      <c r="A32">
        <v>31</v>
      </c>
      <c r="B32" t="s">
        <v>113</v>
      </c>
      <c r="C32" t="s">
        <v>51</v>
      </c>
      <c r="D32">
        <v>3</v>
      </c>
      <c r="E32" t="s">
        <v>114</v>
      </c>
      <c r="F32" t="str">
        <f>INDEX('[2]Scavenger BOM'!$C$51:$C$96,MATCH(H2Scan_V50_15042024[[#This Row],[Designator]],'[2]Scavenger BOM'!$H$51:$H$96,0),1)</f>
        <v>4006-00030-00</v>
      </c>
      <c r="G32" t="s">
        <v>35</v>
      </c>
      <c r="H32" t="s">
        <v>35</v>
      </c>
    </row>
    <row r="33" spans="1:8" x14ac:dyDescent="0.25">
      <c r="A33">
        <v>32</v>
      </c>
      <c r="B33" t="s">
        <v>115</v>
      </c>
      <c r="C33" t="s">
        <v>116</v>
      </c>
      <c r="D33">
        <v>3</v>
      </c>
      <c r="E33" t="s">
        <v>117</v>
      </c>
      <c r="F33" t="str">
        <f>INDEX('[2]Scavenger BOM'!$C$51:$C$96,MATCH(H2Scan_V50_15042024[[#This Row],[Designator]],'[2]Scavenger BOM'!$H$51:$H$96,0),1)</f>
        <v>4022-00010-00</v>
      </c>
      <c r="G33" t="s">
        <v>35</v>
      </c>
      <c r="H33" t="s">
        <v>35</v>
      </c>
    </row>
    <row r="34" spans="1:8" x14ac:dyDescent="0.25">
      <c r="A34">
        <v>33</v>
      </c>
      <c r="B34" t="s">
        <v>118</v>
      </c>
      <c r="C34" t="s">
        <v>51</v>
      </c>
      <c r="D34">
        <v>2</v>
      </c>
      <c r="E34" t="s">
        <v>119</v>
      </c>
      <c r="F34" t="str">
        <f>INDEX('[2]Scavenger BOM'!$C$51:$C$96,MATCH(H2Scan_V50_15042024[[#This Row],[Designator]],'[2]Scavenger BOM'!$H$51:$H$96,0),1)</f>
        <v>4006-00160-00</v>
      </c>
      <c r="G34" t="s">
        <v>35</v>
      </c>
      <c r="H34" t="s">
        <v>35</v>
      </c>
    </row>
    <row r="35" spans="1:8" x14ac:dyDescent="0.25">
      <c r="A35">
        <v>34</v>
      </c>
      <c r="B35" t="s">
        <v>120</v>
      </c>
      <c r="C35" t="s">
        <v>121</v>
      </c>
      <c r="D35">
        <v>12</v>
      </c>
      <c r="E35" t="s">
        <v>122</v>
      </c>
      <c r="F35" t="str">
        <f>INDEX('[2]Scavenger BOM'!$C$51:$C$96,MATCH(H2Scan_V50_15042024[[#This Row],[Designator]],'[2]Scavenger BOM'!$H$51:$H$96,0),1)</f>
        <v>4018-01000-00</v>
      </c>
      <c r="G35" t="s">
        <v>35</v>
      </c>
      <c r="H35" t="s">
        <v>35</v>
      </c>
    </row>
    <row r="36" spans="1:8" x14ac:dyDescent="0.25">
      <c r="A36">
        <v>35</v>
      </c>
      <c r="B36" t="s">
        <v>123</v>
      </c>
      <c r="C36" t="s">
        <v>51</v>
      </c>
      <c r="D36">
        <v>18</v>
      </c>
      <c r="E36" t="s">
        <v>124</v>
      </c>
      <c r="F36" t="str">
        <f>INDEX('[2]Scavenger BOM'!$C$51:$C$96,MATCH(H2Scan_V50_15042024[[#This Row],[Designator]],'[2]Scavenger BOM'!$H$51:$H$96,0),1)</f>
        <v>4006-00300-00</v>
      </c>
      <c r="G36" t="s">
        <v>35</v>
      </c>
      <c r="H36" t="s">
        <v>35</v>
      </c>
    </row>
    <row r="37" spans="1:8" x14ac:dyDescent="0.25">
      <c r="A37">
        <v>36</v>
      </c>
      <c r="B37" t="s">
        <v>125</v>
      </c>
      <c r="C37" t="s">
        <v>33</v>
      </c>
      <c r="D37">
        <v>6</v>
      </c>
      <c r="E37" t="s">
        <v>126</v>
      </c>
      <c r="F37" t="str">
        <f>INDEX('[2]Scavenger BOM'!$C$51:$C$96,MATCH(H2Scan_V50_15042024[[#This Row],[Designator]],'[2]Scavenger BOM'!$H$51:$H$96,0),1)</f>
        <v>4106-00100-00</v>
      </c>
      <c r="G37" t="s">
        <v>35</v>
      </c>
      <c r="H37" t="s">
        <v>35</v>
      </c>
    </row>
    <row r="38" spans="1:8" x14ac:dyDescent="0.25">
      <c r="A38">
        <v>37</v>
      </c>
      <c r="B38" t="s">
        <v>127</v>
      </c>
      <c r="C38" t="s">
        <v>37</v>
      </c>
      <c r="D38">
        <v>3</v>
      </c>
      <c r="E38" t="s">
        <v>128</v>
      </c>
      <c r="F38" t="str">
        <f>INDEX('[2]Scavenger BOM'!$C$51:$C$96,MATCH(H2Scan_V50_15042024[[#This Row],[Designator]],'[2]Scavenger BOM'!$H$51:$H$96,0),1)</f>
        <v>4112-00110-00</v>
      </c>
      <c r="G38" t="s">
        <v>35</v>
      </c>
      <c r="H38" t="s">
        <v>35</v>
      </c>
    </row>
    <row r="39" spans="1:8" x14ac:dyDescent="0.25">
      <c r="A39">
        <v>38</v>
      </c>
      <c r="B39" t="s">
        <v>129</v>
      </c>
      <c r="C39" t="s">
        <v>130</v>
      </c>
      <c r="D39">
        <v>3</v>
      </c>
      <c r="E39" t="s">
        <v>131</v>
      </c>
      <c r="F39" t="str">
        <f>INDEX('[2]Scavenger BOM'!$C$51:$C$96,MATCH(H2Scan_V50_15042024[[#This Row],[Designator]],'[2]Scavenger BOM'!$H$51:$H$96,0),1)</f>
        <v>4708-00021-00</v>
      </c>
      <c r="G39" t="s">
        <v>35</v>
      </c>
      <c r="H39" t="s">
        <v>35</v>
      </c>
    </row>
    <row r="40" spans="1:8" x14ac:dyDescent="0.25">
      <c r="A40">
        <v>39</v>
      </c>
      <c r="B40" t="s">
        <v>132</v>
      </c>
      <c r="C40" t="s">
        <v>33</v>
      </c>
      <c r="D40">
        <v>3</v>
      </c>
      <c r="E40" t="s">
        <v>133</v>
      </c>
      <c r="F40" t="str">
        <f>INDEX('[2]Scavenger BOM'!$C$51:$C$96,MATCH(H2Scan_V50_15042024[[#This Row],[Designator]],'[2]Scavenger BOM'!$H$51:$H$96,0),1)</f>
        <v>4106-00030-00</v>
      </c>
      <c r="G40" t="s">
        <v>35</v>
      </c>
      <c r="H40" t="s">
        <v>35</v>
      </c>
    </row>
    <row r="41" spans="1:8" x14ac:dyDescent="0.25">
      <c r="A41">
        <v>40</v>
      </c>
      <c r="B41" t="s">
        <v>134</v>
      </c>
      <c r="C41" t="s">
        <v>135</v>
      </c>
      <c r="D41">
        <v>3</v>
      </c>
      <c r="E41" t="s">
        <v>135</v>
      </c>
      <c r="F41" t="str">
        <f>INDEX('[2]Scavenger BOM'!$C$51:$C$96,MATCH(H2Scan_V50_15042024[[#This Row],[Designator]],'[2]Scavenger BOM'!$H$51:$H$96,0),1)</f>
        <v>4752-00010-00</v>
      </c>
      <c r="G41" t="s">
        <v>35</v>
      </c>
      <c r="H41" t="s">
        <v>35</v>
      </c>
    </row>
    <row r="42" spans="1:8" x14ac:dyDescent="0.25">
      <c r="A42">
        <v>41</v>
      </c>
      <c r="B42" t="s">
        <v>136</v>
      </c>
      <c r="C42" t="s">
        <v>99</v>
      </c>
      <c r="D42">
        <v>3</v>
      </c>
      <c r="E42" t="s">
        <v>137</v>
      </c>
      <c r="F42" t="str">
        <f>INDEX('[2]Scavenger BOM'!$C$51:$C$96,MATCH(H2Scan_V50_15042024[[#This Row],[Designator]],'[2]Scavenger BOM'!$H$51:$H$96,0),1)</f>
        <v>4500-00010-00</v>
      </c>
      <c r="G42" t="s">
        <v>35</v>
      </c>
      <c r="H42" t="s">
        <v>35</v>
      </c>
    </row>
    <row r="43" spans="1:8" x14ac:dyDescent="0.25">
      <c r="A43">
        <v>42</v>
      </c>
      <c r="B43" t="s">
        <v>138</v>
      </c>
      <c r="C43" t="s">
        <v>139</v>
      </c>
      <c r="D43">
        <v>3</v>
      </c>
      <c r="E43" t="s">
        <v>139</v>
      </c>
      <c r="F43" t="str">
        <f>INDEX('[2]Scavenger BOM'!$C$51:$C$96,MATCH(H2Scan_V50_15042024[[#This Row],[Designator]],'[2]Scavenger BOM'!$H$51:$H$96,0),1)</f>
        <v>4710-00010-00</v>
      </c>
      <c r="G43" t="s">
        <v>35</v>
      </c>
      <c r="H43" t="s">
        <v>35</v>
      </c>
    </row>
    <row r="44" spans="1:8" x14ac:dyDescent="0.25">
      <c r="A44">
        <v>43</v>
      </c>
      <c r="B44" t="s">
        <v>140</v>
      </c>
      <c r="C44" t="s">
        <v>51</v>
      </c>
      <c r="D44">
        <v>3</v>
      </c>
      <c r="E44" t="s">
        <v>141</v>
      </c>
      <c r="F44" t="str">
        <f>INDEX('[2]Scavenger BOM'!$C$51:$C$96,MATCH(H2Scan_V50_15042024[[#This Row],[Designator]],'[2]Scavenger BOM'!$H$51:$H$96,0),1)</f>
        <v>4006-00040-00</v>
      </c>
      <c r="G44" t="s">
        <v>35</v>
      </c>
      <c r="H44" t="s">
        <v>35</v>
      </c>
    </row>
    <row r="45" spans="1:8" x14ac:dyDescent="0.25">
      <c r="A45">
        <v>44</v>
      </c>
      <c r="B45" t="s">
        <v>142</v>
      </c>
      <c r="C45" t="s">
        <v>143</v>
      </c>
      <c r="D45">
        <v>3</v>
      </c>
      <c r="E45" t="s">
        <v>144</v>
      </c>
      <c r="F45" t="str">
        <f>INDEX('[2]Scavenger BOM'!$C$51:$C$96,MATCH(H2Scan_V50_15042024[[#This Row],[Designator]],'[2]Scavenger BOM'!$H$51:$H$96,0),1)</f>
        <v>4510-00010-00</v>
      </c>
      <c r="G45" t="s">
        <v>35</v>
      </c>
      <c r="H45" t="s">
        <v>35</v>
      </c>
    </row>
    <row r="46" spans="1:8" x14ac:dyDescent="0.25">
      <c r="A46">
        <v>45</v>
      </c>
      <c r="B46" t="s">
        <v>145</v>
      </c>
      <c r="C46" t="s">
        <v>146</v>
      </c>
      <c r="D46">
        <v>1</v>
      </c>
      <c r="E46" t="s">
        <v>147</v>
      </c>
      <c r="F46" t="str">
        <f>INDEX('[2]Scavenger BOM'!$C$51:$C$96,MATCH(H2Scan_V50_15042024[[#This Row],[Designator]],'[2]Scavenger BOM'!$H$51:$H$96,0),1)</f>
        <v>4700-00020-00</v>
      </c>
      <c r="G46" t="s">
        <v>35</v>
      </c>
      <c r="H46" t="s">
        <v>35</v>
      </c>
    </row>
    <row r="47" spans="1:8" x14ac:dyDescent="0.25">
      <c r="A47">
        <v>46</v>
      </c>
      <c r="B47" t="s">
        <v>148</v>
      </c>
      <c r="C47" t="s">
        <v>51</v>
      </c>
      <c r="D47">
        <v>1</v>
      </c>
      <c r="E47" t="s">
        <v>149</v>
      </c>
      <c r="F47" t="str">
        <f>INDEX('[2]Scavenger BOM'!$C$51:$C$96,MATCH(H2Scan_V50_15042024[[#This Row],[Designator]],'[2]Scavenger BOM'!$H$51:$H$96,0),1)</f>
        <v>4006-00160-00</v>
      </c>
      <c r="G47" t="s">
        <v>35</v>
      </c>
      <c r="H47" t="s">
        <v>35</v>
      </c>
    </row>
    <row r="48" spans="1:8" x14ac:dyDescent="0.25">
      <c r="A48">
        <v>47</v>
      </c>
      <c r="B48" t="s">
        <v>150</v>
      </c>
      <c r="C48" t="s">
        <v>51</v>
      </c>
      <c r="D48">
        <v>1</v>
      </c>
      <c r="E48" t="s">
        <v>151</v>
      </c>
      <c r="F48" t="str">
        <f>INDEX('[2]Scavenger BOM'!$C$51:$C$96,MATCH(H2Scan_V50_15042024[[#This Row],[Designator]],'[2]Scavenger BOM'!$H$51:$H$96,0),1)</f>
        <v>4006-00100-00</v>
      </c>
      <c r="G48" t="s">
        <v>35</v>
      </c>
      <c r="H48" t="s">
        <v>35</v>
      </c>
    </row>
    <row r="49" spans="1:8" x14ac:dyDescent="0.25">
      <c r="A49">
        <v>48</v>
      </c>
      <c r="B49" t="s">
        <v>152</v>
      </c>
      <c r="C49" t="s">
        <v>130</v>
      </c>
      <c r="D49">
        <v>1</v>
      </c>
      <c r="E49" t="s">
        <v>153</v>
      </c>
      <c r="F49" t="str">
        <f>INDEX('[2]Scavenger BOM'!$C$51:$C$96,MATCH(H2Scan_V50_15042024[[#This Row],[Designator]],'[2]Scavenger BOM'!$H$51:$H$96,0),1)</f>
        <v>4520-00020-01</v>
      </c>
      <c r="G49" t="s">
        <v>35</v>
      </c>
      <c r="H49" t="s">
        <v>35</v>
      </c>
    </row>
    <row r="50" spans="1:8" x14ac:dyDescent="0.25">
      <c r="A50">
        <v>49</v>
      </c>
      <c r="B50" t="s">
        <v>154</v>
      </c>
      <c r="C50" t="s">
        <v>155</v>
      </c>
      <c r="D50">
        <v>1</v>
      </c>
      <c r="E50" t="s">
        <v>155</v>
      </c>
      <c r="F50" t="str">
        <f>INDEX('[2]Scavenger BOM'!$C$51:$C$96,MATCH(H2Scan_V50_15042024[[#This Row],[Designator]],'[2]Scavenger BOM'!$H$51:$H$96,0),1)</f>
        <v>4520-20020-00</v>
      </c>
      <c r="G50" t="s">
        <v>35</v>
      </c>
      <c r="H50" t="s">
        <v>35</v>
      </c>
    </row>
    <row r="51" spans="1:8" x14ac:dyDescent="0.25">
      <c r="A51">
        <v>50</v>
      </c>
      <c r="B51" t="s">
        <v>156</v>
      </c>
      <c r="C51" t="s">
        <v>157</v>
      </c>
      <c r="D51">
        <v>1</v>
      </c>
      <c r="E51" t="s">
        <v>158</v>
      </c>
      <c r="F51" t="str">
        <f>INDEX('[2]Scavenger BOM'!$C$51:$C$96,MATCH(H2Scan_V50_15042024[[#This Row],[Designator]],'[2]Scavenger BOM'!$H$51:$H$96,0),1)</f>
        <v>4522-00010-00</v>
      </c>
      <c r="G51" t="s">
        <v>35</v>
      </c>
      <c r="H51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6D68-69F7-408A-B4D3-68044CC6CBC7}">
  <dimension ref="A1"/>
  <sheetViews>
    <sheetView workbookViewId="0">
      <selection activeCell="D6" sqref="D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I 4 q P W G U 0 3 0 6 m A A A A 9 g A A A B I A H A B D b 2 5 m a W c v U G F j a 2 F n Z S 5 4 b W w g o h g A K K A U A A A A A A A A A A A A A A A A A A A A A A A A A A A A h Y + x D o I w F E V / h X S n L X X A k E c Z j I O J J C Y m x r X B C o 3 w M L R Y / s 3 B T / I X x C j q 5 n j P P c O 9 9 + s N s q G p g 4 v u r G k x J R H l J N B Y t A e D Z U p 6 d w z n J J O w U c V J l T o Y Z b T J Y A 8 p q Z w 7 J 4 x 5 7 6 m f 0 b Y r m e A 8 Y v t 8 v S 0 q 3 S j y k c 1 / O T R o n c J C E w m 7 1 x g p a C R i K u K Y c m A T h N z g V x D j 3 m f 7 A 2 H R 1 6 7 v t N Q Y r p b A p g j s / U E + A F B L A w Q U A A I A C A A j i o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4 q P W N d t k F 5 t A Q A A k Q I A A B M A H A B G b 3 J t d W x h c y 9 T Z W N 0 a W 9 u M S 5 t I K I Y A C i g F A A A A A A A A A A A A A A A A A A A A A A A A A A A A H V S 0 U o r M R B 9 L / Q f h v j S w r K 0 S 3 s R y z 7 I V q k P i m W r L 0 Y k 7 o 4 1 m J 2 U Z C K W 4 r / f r F v R S 3 v z k u S c M y d n h n i s W F u C s t v H s 3 6 v 3 / O v y m E N J 2 K R l Z W i p / v p C M b T 0 S Q b Z R M B O R j k f g / i K m 1 w F U a k 8 O / p 3 F a h Q e L B p T a Y F p Y 4 X v x A F G f y z q P z 8 g 3 J W P k t 8 1 J V y 6 A d y i J 4 t k 2 r u F / B h Y l J n C U 5 R 6 / X B K 2 Z l 4 s M 2 i T y W u k 2 j j w S L K 3 8 u x g m D 3 M 0 u t G M L h c z k U B h T W j I 5 6 c J X F B l a 0 3 r f J x N s w S W w T K W v D W Y / x z T G 0 v 4 O E y 6 / k 7 E r b N N 5 G p Y o K p j x L b 9 l X q O w j 2 z x w f d K B J 4 2 O P n x s S I R j m f s w u / L Y t X R e v o u N p u 8 M d u 5 R T 5 F + u a L n B L + s G R 9 5 P d T l z V s b E r 4 j + T t N V 9 J r A T 3 b g U W x c 5 j i g w f v A X d W k t b 5 w m P m C W Q R F r 3 v 7 f L v 6 J g 6 o y b D Z G o w N F N T h 8 O R A c A E / j f 6 D P Y b + n 6 e g 8 Z n 8 B U E s B A i 0 A F A A C A A g A I 4 q P W G U 0 3 0 6 m A A A A 9 g A A A B I A A A A A A A A A A A A A A A A A A A A A A E N v b m Z p Z y 9 Q Y W N r Y W d l L n h t b F B L A Q I t A B Q A A g A I A C O K j 1 g P y u m r p A A A A O k A A A A T A A A A A A A A A A A A A A A A A P I A A A B b Q 2 9 u d G V u d F 9 U e X B l c 1 0 u e G 1 s U E s B A i 0 A F A A C A A g A I 4 q P W N d t k F 5 t A Q A A k Q I A A B M A A A A A A A A A A A A A A A A A 4 w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w 0 A A A A A A A B x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g y U 2 N h b l 9 W N T A l M j A x N T A 0 M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2 N T Y y N j Q y L W F m Z G E t N G Q 3 M i 0 4 Y 2 Y 1 L W R j O D h j M W E w Z m M 5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M l N j Y W 5 f V j U w X z E 1 M D Q y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1 V D E 2 O j E 3 O j A 2 L j g 4 O T k z N j h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g y U 2 N h b l 9 W N T A g M T U w N D I w M j Q v Q X V 0 b 1 J l b W 9 2 Z W R D b 2 x 1 b W 5 z M S 5 7 S W Q s M H 0 m c X V v d D s s J n F 1 b 3 Q 7 U 2 V j d G l v b j E v S D J T Y 2 F u X 1 Y 1 M C A x N T A 0 M j A y N C 9 B d X R v U m V t b 3 Z l Z E N v b H V t b n M x L n t E Z X N p Z 2 5 h d G 9 y L D F 9 J n F 1 b 3 Q 7 L C Z x d W 9 0 O 1 N l Y 3 R p b 2 4 x L 0 g y U 2 N h b l 9 W N T A g M T U w N D I w M j Q v Q X V 0 b 1 J l b W 9 2 Z W R D b 2 x 1 b W 5 z M S 5 7 R m 9 v d H B y a W 5 0 L D J 9 J n F 1 b 3 Q 7 L C Z x d W 9 0 O 1 N l Y 3 R p b 2 4 x L 0 g y U 2 N h b l 9 W N T A g M T U w N D I w M j Q v Q X V 0 b 1 J l b W 9 2 Z W R D b 2 x 1 b W 5 z M S 5 7 U X V h b n R p d H k s M 3 0 m c X V v d D s s J n F 1 b 3 Q 7 U 2 V j d G l v b j E v S D J T Y 2 F u X 1 Y 1 M C A x N T A 0 M j A y N C 9 B d X R v U m V t b 3 Z l Z E N v b H V t b n M x L n t E Z X N p Z 2 5 h d G l v b i w 0 f S Z x d W 9 0 O y w m c X V v d D t T Z W N 0 a W 9 u M S 9 I M l N j Y W 5 f V j U w I D E 1 M D Q y M D I 0 L 0 F 1 d G 9 S Z W 1 v d m V k Q 2 9 s d W 1 u c z E u e 1 N 1 c H B s a W V y I G F u Z C B y Z W Y s N X 0 m c X V v d D s s J n F 1 b 3 Q 7 U 2 V j d G l v b j E v S D J T Y 2 F u X 1 Y 1 M C A x N T A 0 M j A y N C 9 B d X R v U m V t b 3 Z l Z E N v b H V t b n M x L n t D b 2 x 1 b W 4 x L D Z 9 J n F 1 b 3 Q 7 L C Z x d W 9 0 O 1 N l Y 3 R p b 2 4 x L 0 g y U 2 N h b l 9 W N T A g M T U w N D I w M j Q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D J T Y 2 F u X 1 Y 1 M C A x N T A 0 M j A y N C 9 B d X R v U m V t b 3 Z l Z E N v b H V t b n M x L n t J Z C w w f S Z x d W 9 0 O y w m c X V v d D t T Z W N 0 a W 9 u M S 9 I M l N j Y W 5 f V j U w I D E 1 M D Q y M D I 0 L 0 F 1 d G 9 S Z W 1 v d m V k Q 2 9 s d W 1 u c z E u e 0 R l c 2 l n b m F 0 b 3 I s M X 0 m c X V v d D s s J n F 1 b 3 Q 7 U 2 V j d G l v b j E v S D J T Y 2 F u X 1 Y 1 M C A x N T A 0 M j A y N C 9 B d X R v U m V t b 3 Z l Z E N v b H V t b n M x L n t G b 2 9 0 c H J p b n Q s M n 0 m c X V v d D s s J n F 1 b 3 Q 7 U 2 V j d G l v b j E v S D J T Y 2 F u X 1 Y 1 M C A x N T A 0 M j A y N C 9 B d X R v U m V t b 3 Z l Z E N v b H V t b n M x L n t R d W F u d G l 0 e S w z f S Z x d W 9 0 O y w m c X V v d D t T Z W N 0 a W 9 u M S 9 I M l N j Y W 5 f V j U w I D E 1 M D Q y M D I 0 L 0 F 1 d G 9 S Z W 1 v d m V k Q 2 9 s d W 1 u c z E u e 0 R l c 2 l n b m F 0 a W 9 u L D R 9 J n F 1 b 3 Q 7 L C Z x d W 9 0 O 1 N l Y 3 R p b 2 4 x L 0 g y U 2 N h b l 9 W N T A g M T U w N D I w M j Q v Q X V 0 b 1 J l b W 9 2 Z W R D b 2 x 1 b W 5 z M S 5 7 U 3 V w c G x p Z X I g Y W 5 k I H J l Z i w 1 f S Z x d W 9 0 O y w m c X V v d D t T Z W N 0 a W 9 u M S 9 I M l N j Y W 5 f V j U w I D E 1 M D Q y M D I 0 L 0 F 1 d G 9 S Z W 1 v d m V k Q 2 9 s d W 1 u c z E u e 0 N v b H V t b j E s N n 0 m c X V v d D s s J n F 1 b 3 Q 7 U 2 V j d G l v b j E v S D J T Y 2 F u X 1 Y 1 M C A x N T A 0 M j A y N C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D J T Y 2 F u X 1 Y 1 M C U y M D E 1 M D Q y M D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g y U 2 N h b l 9 W N T A l M j A x N T A 0 M j A y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M l N j Y W 5 f V j U w J T I w M T U w N D I w M j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U B Y x 8 z 0 f 0 + q m j + r Q K K + Z w A A A A A C A A A A A A A Q Z g A A A A E A A C A A A A A g G i j / W t 2 J 3 C Z L 7 X R n 5 V 7 Z l y I O G Q b z 2 a j e 9 d F 3 r + I T G Q A A A A A O g A A A A A I A A C A A A A C Q J G C X i o s q k e 6 x Y I n p j R i c X f R x X M 6 8 d T p 1 6 m + r s 0 M q d F A A A A D 5 D w X 6 c g u h I J v S m F i s W D W t F 5 3 J b 4 Z J r c 7 R 1 b S / e W + C m o g W z K D J l V r P V G g q 4 W e A e W m R L K G h N + l 7 Z C 5 u E L S Q D l 2 C p + D v 9 y V p W 1 w f z G 4 x W q w 6 5 U A A A A A F 7 9 F F 5 R 8 O l d 1 I S Z U F H 5 X s 7 k 0 h l w M K 9 I r N g a J c p m + c 3 s g K e y d W w 9 C 7 6 G 6 F N K q W Z Q m H f L b P J o d j M h 0 V n k T s O L U R < / D a t a M a s h u p > 
</file>

<file path=customXml/itemProps1.xml><?xml version="1.0" encoding="utf-8"?>
<ds:datastoreItem xmlns:ds="http://schemas.openxmlformats.org/officeDocument/2006/customXml" ds:itemID="{4A6656C0-AADD-474D-8090-43D88D4661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Scavenger BOM</vt:lpstr>
      <vt:lpstr>H2Scan_V50 15042024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Long</dc:creator>
  <cp:lastModifiedBy>Ken Long</cp:lastModifiedBy>
  <dcterms:created xsi:type="dcterms:W3CDTF">2023-07-24T10:39:51Z</dcterms:created>
  <dcterms:modified xsi:type="dcterms:W3CDTF">2024-09-19T15:10:23Z</dcterms:modified>
</cp:coreProperties>
</file>