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2. Operations\6. BOM Costings\1. PCA BOMS\"/>
    </mc:Choice>
  </mc:AlternateContent>
  <xr:revisionPtr revIDLastSave="0" documentId="13_ncr:1_{44518C9C-78B4-41C6-A7F0-4DA682B13103}" xr6:coauthVersionLast="47" xr6:coauthVersionMax="47" xr10:uidLastSave="{00000000-0000-0000-0000-000000000000}"/>
  <bookViews>
    <workbookView xWindow="28680" yWindow="-120" windowWidth="29040" windowHeight="15720" xr2:uid="{485135F6-32D7-41F5-8E45-E1B43B92B264}"/>
  </bookViews>
  <sheets>
    <sheet name="Scavenger BOM" sheetId="1" r:id="rId1"/>
    <sheet name="ADE_Main_V4" sheetId="3" r:id="rId2"/>
    <sheet name="Sheet1" sheetId="2" r:id="rId3"/>
  </sheets>
  <externalReferences>
    <externalReference r:id="rId4"/>
  </externalReferences>
  <definedNames>
    <definedName name="_xlnm._FilterDatabase" localSheetId="0" hidden="1">'Scavenger BOM'!$A$1:$O$4</definedName>
    <definedName name="ExternalData_1" localSheetId="1" hidden="1">ADE_Main_V4!$A$1:$H$20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Q19" i="1" s="1"/>
  <c r="K19" i="1"/>
  <c r="L19" i="1"/>
  <c r="M19" i="1"/>
  <c r="N19" i="1"/>
  <c r="O19" i="1"/>
  <c r="R19" i="1"/>
  <c r="S19" i="1"/>
  <c r="T19" i="1"/>
  <c r="U19" i="1"/>
  <c r="D19" i="1"/>
  <c r="J4" i="1"/>
  <c r="K4" i="1"/>
  <c r="L4" i="1"/>
  <c r="M4" i="1"/>
  <c r="N4" i="1"/>
  <c r="O4" i="1"/>
  <c r="Q4" i="1"/>
  <c r="R4" i="1"/>
  <c r="S4" i="1"/>
  <c r="T4" i="1"/>
  <c r="U4" i="1"/>
  <c r="J5" i="1"/>
  <c r="K5" i="1"/>
  <c r="L5" i="1"/>
  <c r="M5" i="1"/>
  <c r="N5" i="1"/>
  <c r="O5" i="1"/>
  <c r="P5" i="1" s="1" a="1"/>
  <c r="P5" i="1" s="1"/>
  <c r="Q5" i="1"/>
  <c r="R5" i="1"/>
  <c r="S5" i="1"/>
  <c r="T5" i="1"/>
  <c r="U5" i="1"/>
  <c r="J6" i="1"/>
  <c r="K6" i="1"/>
  <c r="L6" i="1"/>
  <c r="M6" i="1"/>
  <c r="N6" i="1"/>
  <c r="O6" i="1"/>
  <c r="P6" i="1" s="1" a="1"/>
  <c r="P6" i="1" s="1"/>
  <c r="Q6" i="1"/>
  <c r="R6" i="1"/>
  <c r="S6" i="1"/>
  <c r="T6" i="1"/>
  <c r="U6" i="1"/>
  <c r="J7" i="1"/>
  <c r="Q7" i="1" s="1"/>
  <c r="K7" i="1"/>
  <c r="L7" i="1"/>
  <c r="M7" i="1"/>
  <c r="N7" i="1"/>
  <c r="O7" i="1"/>
  <c r="R7" i="1"/>
  <c r="S7" i="1"/>
  <c r="T7" i="1"/>
  <c r="U7" i="1"/>
  <c r="J8" i="1"/>
  <c r="P8" i="1" s="1" a="1"/>
  <c r="P8" i="1" s="1"/>
  <c r="K8" i="1"/>
  <c r="L8" i="1"/>
  <c r="M8" i="1"/>
  <c r="N8" i="1"/>
  <c r="O8" i="1"/>
  <c r="R8" i="1"/>
  <c r="S8" i="1"/>
  <c r="T8" i="1"/>
  <c r="U8" i="1"/>
  <c r="J9" i="1"/>
  <c r="K9" i="1"/>
  <c r="L9" i="1"/>
  <c r="M9" i="1"/>
  <c r="N9" i="1"/>
  <c r="O9" i="1"/>
  <c r="P9" i="1" s="1" a="1"/>
  <c r="P9" i="1" s="1"/>
  <c r="Q9" i="1"/>
  <c r="R9" i="1"/>
  <c r="S9" i="1"/>
  <c r="T9" i="1"/>
  <c r="U9" i="1"/>
  <c r="J10" i="1"/>
  <c r="Q10" i="1" s="1"/>
  <c r="K10" i="1"/>
  <c r="L10" i="1"/>
  <c r="M10" i="1"/>
  <c r="N10" i="1"/>
  <c r="O10" i="1"/>
  <c r="R10" i="1"/>
  <c r="S10" i="1"/>
  <c r="T10" i="1"/>
  <c r="U10" i="1"/>
  <c r="J11" i="1"/>
  <c r="P11" i="1" s="1" a="1"/>
  <c r="P11" i="1" s="1"/>
  <c r="K11" i="1"/>
  <c r="L11" i="1"/>
  <c r="M11" i="1"/>
  <c r="N11" i="1"/>
  <c r="O11" i="1"/>
  <c r="R11" i="1"/>
  <c r="S11" i="1"/>
  <c r="T11" i="1"/>
  <c r="U11" i="1"/>
  <c r="J12" i="1"/>
  <c r="K12" i="1"/>
  <c r="L12" i="1"/>
  <c r="M12" i="1"/>
  <c r="N12" i="1"/>
  <c r="O12" i="1"/>
  <c r="Q12" i="1"/>
  <c r="R12" i="1"/>
  <c r="S12" i="1"/>
  <c r="T12" i="1"/>
  <c r="U12" i="1"/>
  <c r="J13" i="1"/>
  <c r="P13" i="1" s="1" a="1"/>
  <c r="P13" i="1" s="1"/>
  <c r="K13" i="1"/>
  <c r="L13" i="1"/>
  <c r="M13" i="1"/>
  <c r="N13" i="1"/>
  <c r="O13" i="1"/>
  <c r="R13" i="1"/>
  <c r="S13" i="1"/>
  <c r="T13" i="1"/>
  <c r="U13" i="1"/>
  <c r="J14" i="1"/>
  <c r="K14" i="1"/>
  <c r="L14" i="1"/>
  <c r="M14" i="1"/>
  <c r="N14" i="1"/>
  <c r="O14" i="1"/>
  <c r="P14" i="1" s="1" a="1"/>
  <c r="P14" i="1" s="1"/>
  <c r="Q14" i="1"/>
  <c r="R14" i="1"/>
  <c r="S14" i="1"/>
  <c r="T14" i="1"/>
  <c r="U14" i="1"/>
  <c r="J15" i="1"/>
  <c r="Q15" i="1" s="1"/>
  <c r="K15" i="1"/>
  <c r="L15" i="1"/>
  <c r="M15" i="1"/>
  <c r="N15" i="1"/>
  <c r="O15" i="1"/>
  <c r="R15" i="1"/>
  <c r="S15" i="1"/>
  <c r="T15" i="1"/>
  <c r="U15" i="1"/>
  <c r="J16" i="1"/>
  <c r="Q16" i="1" s="1"/>
  <c r="K16" i="1"/>
  <c r="L16" i="1"/>
  <c r="M16" i="1"/>
  <c r="N16" i="1"/>
  <c r="O16" i="1"/>
  <c r="R16" i="1"/>
  <c r="S16" i="1"/>
  <c r="T16" i="1"/>
  <c r="U16" i="1"/>
  <c r="J17" i="1"/>
  <c r="K17" i="1"/>
  <c r="L17" i="1"/>
  <c r="M17" i="1"/>
  <c r="N17" i="1"/>
  <c r="O17" i="1"/>
  <c r="P17" i="1" s="1" a="1"/>
  <c r="P17" i="1" s="1"/>
  <c r="Q17" i="1"/>
  <c r="R17" i="1"/>
  <c r="S17" i="1"/>
  <c r="T17" i="1"/>
  <c r="U17" i="1"/>
  <c r="J18" i="1"/>
  <c r="Q18" i="1" s="1"/>
  <c r="K18" i="1"/>
  <c r="L18" i="1"/>
  <c r="M18" i="1"/>
  <c r="N18" i="1"/>
  <c r="O18" i="1"/>
  <c r="R18" i="1"/>
  <c r="S18" i="1"/>
  <c r="T18" i="1"/>
  <c r="U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S3" i="1"/>
  <c r="T3" i="1"/>
  <c r="U3" i="1"/>
  <c r="U2" i="1"/>
  <c r="T2" i="1"/>
  <c r="S2" i="1"/>
  <c r="R3" i="1"/>
  <c r="R2" i="1"/>
  <c r="Q13" i="1" l="1"/>
  <c r="Q8" i="1"/>
  <c r="P18" i="1" a="1"/>
  <c r="P18" i="1" s="1"/>
  <c r="P16" i="1" a="1"/>
  <c r="P16" i="1" s="1"/>
  <c r="P12" i="1" a="1"/>
  <c r="P12" i="1" s="1"/>
  <c r="P10" i="1" a="1"/>
  <c r="P10" i="1" s="1"/>
  <c r="P4" i="1" a="1"/>
  <c r="P4" i="1" s="1"/>
  <c r="P19" i="1" a="1"/>
  <c r="P19" i="1" s="1"/>
  <c r="P15" i="1" a="1"/>
  <c r="P15" i="1" s="1"/>
  <c r="P7" i="1" a="1"/>
  <c r="P7" i="1" s="1"/>
  <c r="Q11" i="1"/>
  <c r="D3" i="1"/>
  <c r="D2" i="1"/>
  <c r="N2" i="1" l="1"/>
  <c r="N3" i="1" l="1"/>
  <c r="J3" i="1" l="1"/>
  <c r="K3" i="1"/>
  <c r="L3" i="1"/>
  <c r="M3" i="1"/>
  <c r="M2" i="1"/>
  <c r="L2" i="1"/>
  <c r="K2" i="1"/>
  <c r="J2" i="1"/>
  <c r="Q2" i="1" l="1"/>
  <c r="Q3" i="1"/>
  <c r="O2" i="1" l="1"/>
  <c r="O3" i="1" l="1"/>
  <c r="P3" i="1" s="1" a="1"/>
  <c r="P3" i="1" s="1"/>
  <c r="P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C8793-C740-4A1E-AA0D-C3A67ACA1E7F}" keepAlive="1" name="Query - ADE_Main_V4" description="Connection to the 'ADE_Main_V4' query in the workbook." type="5" refreshedVersion="8" background="1" saveData="1">
    <dbPr connection="Provider=Microsoft.Mashup.OleDb.1;Data Source=$Workbook$;Location=ADE_Main_V4;Extended Properties=&quot;&quot;" command="SELECT * FROM [ADE_Main_V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<sst xmlns="http://schemas.openxmlformats.org/spreadsheetml/2006/main" count="184" uniqueCount="101">
  <si>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</si>
  <si>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</si>
  <si>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</si>
  <si>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</si>
  <si>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</si>
  <si>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</si>
  <si>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</si>
  <si>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</si>
  <si>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</si>
  <si>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EA</t>
  </si>
  <si>
    <t>1</t>
  </si>
  <si>
    <t>U4</t>
  </si>
  <si>
    <t>R25,R26,R24,R23</t>
  </si>
  <si>
    <t>4004-00100-00</t>
  </si>
  <si>
    <t>R18,R9,R6,R22</t>
  </si>
  <si>
    <t>C2</t>
  </si>
  <si>
    <t>U2</t>
  </si>
  <si>
    <t>J2</t>
  </si>
  <si>
    <t>4004-00010-00</t>
  </si>
  <si>
    <t>4004-00020-00</t>
  </si>
  <si>
    <t>4106-00020-00</t>
  </si>
  <si>
    <t>4104-00020-00</t>
  </si>
  <si>
    <t>4408-00010-00</t>
  </si>
  <si>
    <t>J1</t>
  </si>
  <si>
    <t/>
  </si>
  <si>
    <t>U3,U1</t>
  </si>
  <si>
    <t>Y2</t>
  </si>
  <si>
    <t>4004-00001-00</t>
  </si>
  <si>
    <t>4104-00100-00</t>
  </si>
  <si>
    <t>4112-00100-00</t>
  </si>
  <si>
    <t>4708-00010-00</t>
  </si>
  <si>
    <t>4706-00030-00</t>
  </si>
  <si>
    <t>4712-00020-00</t>
  </si>
  <si>
    <t>DNP</t>
  </si>
  <si>
    <t>MFG</t>
  </si>
  <si>
    <t>MPN</t>
  </si>
  <si>
    <t>4004-02000-00</t>
  </si>
  <si>
    <t>Type</t>
  </si>
  <si>
    <t>LifeCycle</t>
  </si>
  <si>
    <t>3901-30030-04</t>
  </si>
  <si>
    <t>4901-30030-04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</si>
  <si>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</si>
  <si>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</si>
  <si>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</si>
  <si>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</si>
  <si>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</si>
  <si>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</si>
  <si>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</si>
  <si>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</si>
  <si>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</si>
  <si>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24-ECO-001</t>
  </si>
  <si>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</si>
  <si>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</si>
  <si>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</si>
  <si>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</si>
  <si>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</si>
  <si>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</si>
  <si>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</si>
  <si>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</si>
  <si>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R_0402_1005Metric</t>
  </si>
  <si>
    <t>137K</t>
  </si>
  <si>
    <t>30K</t>
  </si>
  <si>
    <t>R5,R20,R8,R11,R15,R21,R17,R7,R16,R3,R19,R13</t>
  </si>
  <si>
    <t>0</t>
  </si>
  <si>
    <t>C11,C3,C7,C1,C9</t>
  </si>
  <si>
    <t>C_0402_1005Metric</t>
  </si>
  <si>
    <t>22n</t>
  </si>
  <si>
    <t>C13,C15,C16,C17,C6,C5,C21,C29,C23,C14,C30,C19,C28,C27</t>
  </si>
  <si>
    <t>100n</t>
  </si>
  <si>
    <t>FID1,FID4,FID3,FID2</t>
  </si>
  <si>
    <t>Fiducial_1mm_Mask2mm</t>
  </si>
  <si>
    <t>Fiducial</t>
  </si>
  <si>
    <t>C26,C18,C25,C20,C22,C24</t>
  </si>
  <si>
    <t>C_1206_3216Metric</t>
  </si>
  <si>
    <t>10u</t>
  </si>
  <si>
    <t>C_0603_1608Metric</t>
  </si>
  <si>
    <t>R1,R2</t>
  </si>
  <si>
    <t>1k</t>
  </si>
  <si>
    <t>C4,C12,C10,C8</t>
  </si>
  <si>
    <t>R4,R14,R10,R12</t>
  </si>
  <si>
    <t>100</t>
  </si>
  <si>
    <t>WSON-8-1EP_2x2mm_P0.5mm_EP0.9x1.6mm_ThermalVias</t>
  </si>
  <si>
    <t>TLV2186IDSGR</t>
  </si>
  <si>
    <t>TP1</t>
  </si>
  <si>
    <t>Eticheta</t>
  </si>
  <si>
    <t>ADE9430</t>
  </si>
  <si>
    <t>OSC_ECS-5032MV-245.7-BN-TR</t>
  </si>
  <si>
    <t>ECS-5032MV-245.7-BN-TR</t>
  </si>
  <si>
    <t>A2501-SR08-XH8AWB</t>
  </si>
  <si>
    <t>MUAS100-8-C-E</t>
  </si>
  <si>
    <t>J15</t>
  </si>
  <si>
    <t>PinHeader_1x08_P2.54mm_Vertical</t>
  </si>
  <si>
    <t>BUS_PCIexpress_x1</t>
  </si>
  <si>
    <t>Bus_PCI_Express_x1_MOD</t>
  </si>
  <si>
    <t>SO-8_3.9x4.9mm_P1.27mm</t>
  </si>
  <si>
    <t>MC7660DR2</t>
  </si>
  <si>
    <t>Non Component</t>
  </si>
  <si>
    <t>4104-00000-00</t>
  </si>
  <si>
    <t>4401-00030-00</t>
  </si>
  <si>
    <t>4520-00030-00</t>
  </si>
  <si>
    <t>PCB1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</si>
</sst>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49" fontId="6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164" fontId="3" fillId="0" borderId="0" xfId="1" applyNumberFormat="1" applyFont="1" applyAlignment="1">
      <alignment vertical="top"/>
    </xf>
    <xf numFmtId="0" fontId="7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165" fontId="3" fillId="0" borderId="0" xfId="1" applyNumberFormat="1" applyFont="1" applyAlignment="1">
      <alignment vertical="top"/>
    </xf>
    <xf numFmtId="165" fontId="7" fillId="0" borderId="0" xfId="1" applyNumberFormat="1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vertical="top" wrapText="1"/>
    </xf>
    <xf numFmtId="43" fontId="3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13"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Part Series Definition"/>
      <sheetName val="Dropdowns"/>
      <sheetName val="Sheet2"/>
      <sheetName val="Rates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Value
(Param #1)</v>
          </cell>
          <cell r="E1" t="str">
            <v>Voltage
(Param #2)</v>
          </cell>
          <cell r="F1" t="str">
            <v>Tolerance
(Param #3)</v>
          </cell>
          <cell r="G1" t="str">
            <v>Case
(Param #4)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Cost</v>
          </cell>
          <cell r="S1" t="str">
            <v>Currency</v>
          </cell>
          <cell r="T1" t="str">
            <v>Unit Price (EUR)</v>
          </cell>
          <cell r="U1" t="str">
            <v>INCO Terms</v>
          </cell>
          <cell r="V1" t="str">
            <v>Lead-Time (Wks)</v>
          </cell>
          <cell r="W1" t="str">
            <v>NRE</v>
          </cell>
        </row>
        <row r="2">
          <cell r="A2" t="str">
            <v>1000-00010-00</v>
          </cell>
          <cell r="B2" t="str">
            <v>MLD, Scavenger Top Cover, No PEMS</v>
          </cell>
          <cell r="C2" t="str">
            <v>ea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1000-70007-00</v>
          </cell>
          <cell r="B3" t="str">
            <v>MLD, Scavenger Bottom Cover, No PEMS</v>
          </cell>
          <cell r="C3" t="str">
            <v>ea</v>
          </cell>
          <cell r="H3" t="str">
            <v>Production</v>
          </cell>
          <cell r="I3" t="str">
            <v>Buy</v>
          </cell>
          <cell r="J3" t="str">
            <v>Floerke</v>
          </cell>
          <cell r="K3" t="str">
            <v>44-02-VT-CM-BACK</v>
          </cell>
          <cell r="N3" t="str">
            <v>Floerke</v>
          </cell>
          <cell r="R3">
            <v>1.9</v>
          </cell>
          <cell r="S3" t="str">
            <v>EUR</v>
          </cell>
          <cell r="T3">
            <v>1.9</v>
          </cell>
        </row>
        <row r="4">
          <cell r="A4" t="str">
            <v>1000-70008-00</v>
          </cell>
          <cell r="B4" t="str">
            <v>MLD, Scavenger Light Pipe, 3-LED</v>
          </cell>
          <cell r="C4" t="str">
            <v>ea</v>
          </cell>
          <cell r="H4" t="str">
            <v>Production</v>
          </cell>
          <cell r="I4" t="str">
            <v>Free Issue</v>
          </cell>
          <cell r="J4" t="str">
            <v>Floerke</v>
          </cell>
          <cell r="K4" t="str">
            <v>70008</v>
          </cell>
          <cell r="N4" t="str">
            <v>Floerke</v>
          </cell>
          <cell r="P4">
            <v>1000</v>
          </cell>
          <cell r="Q4">
            <v>1000</v>
          </cell>
          <cell r="R4">
            <v>0.25</v>
          </cell>
          <cell r="S4" t="str">
            <v>EUR</v>
          </cell>
          <cell r="T4">
            <v>0.25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5000</v>
          </cell>
          <cell r="Q5">
            <v>5000</v>
          </cell>
          <cell r="R5">
            <v>0.23749999999999999</v>
          </cell>
          <cell r="S5" t="str">
            <v>EUR</v>
          </cell>
          <cell r="T5">
            <v>0.23749999999999999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10000</v>
          </cell>
          <cell r="Q6">
            <v>10000</v>
          </cell>
          <cell r="R6">
            <v>0.22750000000000001</v>
          </cell>
          <cell r="S6" t="str">
            <v>EUR</v>
          </cell>
          <cell r="T6">
            <v>0.22750000000000001</v>
          </cell>
        </row>
        <row r="7">
          <cell r="A7" t="str">
            <v>1010-70001-00</v>
          </cell>
          <cell r="B7" t="str">
            <v>MLD, Scavenger Top Cover GM-B, M19, 6F</v>
          </cell>
          <cell r="C7" t="str">
            <v>ea</v>
          </cell>
          <cell r="H7" t="str">
            <v>Obsolete</v>
          </cell>
          <cell r="I7" t="str">
            <v>Free Issue</v>
          </cell>
          <cell r="J7" t="str">
            <v>Floerke</v>
          </cell>
          <cell r="K7" t="str">
            <v>7200-1010-70001-00</v>
          </cell>
          <cell r="N7" t="str">
            <v>Floerke</v>
          </cell>
          <cell r="R7">
            <v>3.1</v>
          </cell>
          <cell r="S7" t="str">
            <v>EUR</v>
          </cell>
          <cell r="T7">
            <v>3.1</v>
          </cell>
        </row>
        <row r="8">
          <cell r="A8" t="str">
            <v>1010-70001-01</v>
          </cell>
          <cell r="B8" t="str">
            <v>MLD, Scavenger Top Cover GM-B, M19, 6F, M4*12mm PEMs</v>
          </cell>
          <cell r="C8" t="str">
            <v>ea</v>
          </cell>
          <cell r="H8" t="str">
            <v>Production</v>
          </cell>
          <cell r="I8" t="str">
            <v>Free Issue</v>
          </cell>
          <cell r="J8" t="str">
            <v>Floerke</v>
          </cell>
          <cell r="K8" t="str">
            <v>7200-1010-70001-01</v>
          </cell>
          <cell r="N8" t="str">
            <v>Floerke</v>
          </cell>
          <cell r="O8" t="str">
            <v>BOM Roll</v>
          </cell>
          <cell r="S8" t="str">
            <v>EUR</v>
          </cell>
          <cell r="T8">
            <v>0</v>
          </cell>
        </row>
        <row r="9">
          <cell r="A9" t="str">
            <v>1010-70002-00</v>
          </cell>
          <cell r="B9" t="str">
            <v>MLD, Scavenger Top Cover GM-A, M19, 6F</v>
          </cell>
          <cell r="C9" t="str">
            <v>ea</v>
          </cell>
          <cell r="H9" t="str">
            <v>Obsolete</v>
          </cell>
          <cell r="I9" t="str">
            <v>Free Issue</v>
          </cell>
          <cell r="J9" t="str">
            <v>Floerke</v>
          </cell>
          <cell r="K9" t="str">
            <v>7200-1010-70002-00</v>
          </cell>
          <cell r="N9" t="str">
            <v>Floerke</v>
          </cell>
          <cell r="R9">
            <v>3.1</v>
          </cell>
          <cell r="S9" t="str">
            <v>EUR</v>
          </cell>
          <cell r="T9">
            <v>3.1</v>
          </cell>
        </row>
        <row r="10">
          <cell r="A10" t="str">
            <v>1010-70002-01</v>
          </cell>
          <cell r="B10" t="str">
            <v>MLD, Scavenger Top Cover GM-A, M19, 6F, RS485, M4*12mm PEMs</v>
          </cell>
          <cell r="C10" t="str">
            <v>ea</v>
          </cell>
          <cell r="H10" t="str">
            <v>Production</v>
          </cell>
          <cell r="I10" t="str">
            <v>Free Issue</v>
          </cell>
          <cell r="J10" t="str">
            <v>Floerke</v>
          </cell>
          <cell r="K10" t="str">
            <v>7200-1010-70002-01</v>
          </cell>
          <cell r="N10" t="str">
            <v>Floerke</v>
          </cell>
          <cell r="O10" t="str">
            <v>BOM Roll</v>
          </cell>
          <cell r="S10" t="str">
            <v>EUR</v>
          </cell>
          <cell r="T10">
            <v>0</v>
          </cell>
        </row>
        <row r="11">
          <cell r="A11" t="str">
            <v>1010-70003-00</v>
          </cell>
          <cell r="B11" t="str">
            <v>MLD, Scavenger Top Cover PM-A, M25, 1F</v>
          </cell>
          <cell r="C11" t="str">
            <v>ea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7200-1010-70003-00</v>
          </cell>
          <cell r="N11" t="str">
            <v>Floerke</v>
          </cell>
          <cell r="R11">
            <v>3.1</v>
          </cell>
          <cell r="S11" t="str">
            <v>EUR</v>
          </cell>
          <cell r="T11">
            <v>3.1</v>
          </cell>
        </row>
        <row r="12">
          <cell r="A12" t="str">
            <v>1010-70003-01</v>
          </cell>
          <cell r="B12" t="str">
            <v>MLD, Scavenger Top Cover PM-A, M25, 1F, M4*12mm PEMs</v>
          </cell>
          <cell r="C12" t="str">
            <v>ea</v>
          </cell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7200-1010-70003-01</v>
          </cell>
          <cell r="N12" t="str">
            <v>Floerke</v>
          </cell>
          <cell r="O12" t="str">
            <v>BOM Roll</v>
          </cell>
          <cell r="S12" t="str">
            <v>EUR</v>
          </cell>
          <cell r="T12">
            <v>0</v>
          </cell>
        </row>
        <row r="13">
          <cell r="A13" t="str">
            <v>1010-70004-00</v>
          </cell>
          <cell r="B13" t="str">
            <v>MLD, Scavenger Top Cover PM-B, Hart, 1F</v>
          </cell>
          <cell r="C13" t="str">
            <v>ea</v>
          </cell>
          <cell r="H13" t="str">
            <v>Production</v>
          </cell>
          <cell r="I13" t="str">
            <v>Free Issue</v>
          </cell>
          <cell r="J13" t="str">
            <v>Floerke</v>
          </cell>
          <cell r="K13" t="str">
            <v>7200-70004-00</v>
          </cell>
          <cell r="N13" t="str">
            <v>Floerke</v>
          </cell>
          <cell r="R13">
            <v>3.1</v>
          </cell>
          <cell r="S13" t="str">
            <v>EUR</v>
          </cell>
          <cell r="T13">
            <v>3.1</v>
          </cell>
        </row>
        <row r="14">
          <cell r="A14" t="str">
            <v>1010-70005-00</v>
          </cell>
          <cell r="B14" t="str">
            <v>MLD, Scavenger Top Cover PM-C, M25, 2F</v>
          </cell>
          <cell r="C14" t="str">
            <v>ea</v>
          </cell>
          <cell r="H14" t="str">
            <v>Obsolete</v>
          </cell>
          <cell r="I14" t="str">
            <v>Free Issue</v>
          </cell>
          <cell r="J14" t="str">
            <v>Floerke</v>
          </cell>
          <cell r="K14" t="str">
            <v>7200-1010-70005-00</v>
          </cell>
          <cell r="N14" t="str">
            <v>Floerke</v>
          </cell>
          <cell r="R14">
            <v>3.1</v>
          </cell>
          <cell r="S14" t="str">
            <v>EUR</v>
          </cell>
          <cell r="T14">
            <v>3.1</v>
          </cell>
        </row>
        <row r="15">
          <cell r="A15" t="str">
            <v>1010-70005-01</v>
          </cell>
          <cell r="B15" t="str">
            <v>MLD, Scavenger Top Cover PM-C, M25, 2F, M4*12mm PEMs</v>
          </cell>
          <cell r="C15" t="str">
            <v>ea</v>
          </cell>
          <cell r="H15" t="str">
            <v>Production</v>
          </cell>
          <cell r="I15" t="str">
            <v>Free Issue</v>
          </cell>
          <cell r="J15" t="str">
            <v>Floerke</v>
          </cell>
          <cell r="K15" t="str">
            <v>7200-1010-70005-01</v>
          </cell>
          <cell r="N15" t="str">
            <v>Floerke</v>
          </cell>
          <cell r="O15" t="str">
            <v>BOM Roll</v>
          </cell>
          <cell r="S15" t="str">
            <v>EUR</v>
          </cell>
          <cell r="T15">
            <v>0</v>
          </cell>
        </row>
        <row r="16">
          <cell r="A16" t="str">
            <v>1010-70006-00</v>
          </cell>
          <cell r="B16" t="str">
            <v>MLD, Scavenger Top Cover PM-D, Hart, 2F</v>
          </cell>
          <cell r="C16" t="str">
            <v>ea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7200-70006-00</v>
          </cell>
          <cell r="N16" t="str">
            <v>Floerke</v>
          </cell>
          <cell r="R16">
            <v>3.1</v>
          </cell>
          <cell r="S16" t="str">
            <v>EUR</v>
          </cell>
          <cell r="T16">
            <v>3.1</v>
          </cell>
        </row>
        <row r="17">
          <cell r="A17" t="str">
            <v>1010-70007-00</v>
          </cell>
          <cell r="B17" t="str">
            <v>MLD, Scavenger Bottom Cover, M6*6mm PEMs</v>
          </cell>
          <cell r="C17" t="str">
            <v>ea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7200-70007-00</v>
          </cell>
          <cell r="N17" t="str">
            <v>Floerke</v>
          </cell>
          <cell r="O17" t="str">
            <v>BOM Roll</v>
          </cell>
          <cell r="S17" t="str">
            <v>EUR</v>
          </cell>
          <cell r="T17">
            <v>0</v>
          </cell>
        </row>
        <row r="18">
          <cell r="A18" t="str">
            <v>1010-70008-00</v>
          </cell>
          <cell r="B18" t="str">
            <v>MLD, Scavenger Top Cover GM-C, M19, 1F, RS485, No VT Logo</v>
          </cell>
          <cell r="C18" t="str">
            <v>ea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7200-70008-00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</row>
        <row r="19">
          <cell r="A19" t="str">
            <v>1010-70008-01</v>
          </cell>
          <cell r="B19" t="str">
            <v>MLD, Scavenger Top Cover GM-C, M19, 1F, RS485, M4*12mm PEMs, No VT Logo</v>
          </cell>
          <cell r="C19" t="str">
            <v>ea</v>
          </cell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7200-70008-00</v>
          </cell>
          <cell r="N19" t="str">
            <v>Floerke</v>
          </cell>
          <cell r="O19" t="str">
            <v>BOM Roll</v>
          </cell>
          <cell r="S19" t="str">
            <v>EUR</v>
          </cell>
          <cell r="T19">
            <v>0</v>
          </cell>
        </row>
        <row r="20">
          <cell r="A20" t="str">
            <v>1010-70009-01</v>
          </cell>
          <cell r="B20" t="str">
            <v>MLD, Scavenger Top Cover GM-D, M19, 1F, RS485, M4*12mm PEMs</v>
          </cell>
          <cell r="C20" t="str">
            <v>ea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7200-70009-00</v>
          </cell>
          <cell r="N20" t="str">
            <v>Floerke</v>
          </cell>
          <cell r="O20" t="str">
            <v>BOM Roll</v>
          </cell>
          <cell r="S20" t="str">
            <v>EUR</v>
          </cell>
          <cell r="T20">
            <v>0</v>
          </cell>
        </row>
        <row r="21">
          <cell r="A21" t="str">
            <v>1010-70010-01</v>
          </cell>
          <cell r="B21" t="str">
            <v>MLD, Scavenger Top Cover GM-E, M19, 5F, 2xPT100, M4*12mm PEMs</v>
          </cell>
          <cell r="C21" t="str">
            <v>ea</v>
          </cell>
          <cell r="H21" t="str">
            <v>UnReleased</v>
          </cell>
          <cell r="I21" t="str">
            <v>Free Issue</v>
          </cell>
          <cell r="J21" t="str">
            <v>Floerke</v>
          </cell>
          <cell r="K21" t="str">
            <v>7200-70010-00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1050-00010-00</v>
          </cell>
          <cell r="B22" t="str">
            <v>MLD, Breathable Vent, Black Body, Blue O-ring, with Nut, &gt;1000 ml/min@70mbar, IP68, M12</v>
          </cell>
          <cell r="C22" t="str">
            <v>ea</v>
          </cell>
          <cell r="D22" t="str">
            <v>Vent</v>
          </cell>
          <cell r="E22" t="str">
            <v>&gt;1000ml/min @70bar</v>
          </cell>
          <cell r="F22" t="str">
            <v>IP68</v>
          </cell>
          <cell r="G22" t="str">
            <v>M12</v>
          </cell>
          <cell r="H22" t="str">
            <v>Production</v>
          </cell>
          <cell r="I22" t="str">
            <v>Buy</v>
          </cell>
          <cell r="J22" t="str">
            <v>Amphenol LTW</v>
          </cell>
          <cell r="K22" t="str">
            <v>VENT-PS1YBK-N8001</v>
          </cell>
          <cell r="N22" t="str">
            <v>Avnet Abacus</v>
          </cell>
          <cell r="O22">
            <v>3915880673</v>
          </cell>
          <cell r="P22">
            <v>100</v>
          </cell>
          <cell r="R22">
            <v>0.91100000000000003</v>
          </cell>
          <cell r="S22" t="str">
            <v>EUR</v>
          </cell>
          <cell r="T22">
            <v>0.91100000000000003</v>
          </cell>
          <cell r="U22" t="str">
            <v>DDP</v>
          </cell>
          <cell r="V22">
            <v>20</v>
          </cell>
        </row>
        <row r="23">
          <cell r="A23" t="str">
            <v>1050-00010-00</v>
          </cell>
          <cell r="B23" t="str">
            <v>MLD, Breathable Vent, Black Body, Blue O-ring, with Nut, &gt;1000 ml/min@70mbar, IP68, M12</v>
          </cell>
          <cell r="C23" t="str">
            <v>ea</v>
          </cell>
          <cell r="D23" t="str">
            <v>Vent</v>
          </cell>
          <cell r="E23" t="str">
            <v>&gt;1000ml/min @70bar</v>
          </cell>
          <cell r="F23" t="str">
            <v>IP68</v>
          </cell>
          <cell r="G23" t="str">
            <v>M12</v>
          </cell>
          <cell r="H23" t="str">
            <v>Production</v>
          </cell>
          <cell r="I23" t="str">
            <v>Buy</v>
          </cell>
          <cell r="J23" t="str">
            <v>Amphenol LTW</v>
          </cell>
          <cell r="K23" t="str">
            <v>VENT-PS1YBK-N8001</v>
          </cell>
          <cell r="N23" t="str">
            <v>Avnet Abacus</v>
          </cell>
          <cell r="O23">
            <v>3915880673</v>
          </cell>
          <cell r="P23">
            <v>1000</v>
          </cell>
          <cell r="R23">
            <v>0.79300000000000004</v>
          </cell>
          <cell r="S23" t="str">
            <v>EUR</v>
          </cell>
          <cell r="T23">
            <v>0.79300000000000004</v>
          </cell>
          <cell r="U23" t="str">
            <v>DDP</v>
          </cell>
          <cell r="V23">
            <v>20</v>
          </cell>
        </row>
        <row r="24">
          <cell r="A24" t="str">
            <v>1050-00010-00</v>
          </cell>
          <cell r="B24" t="str">
            <v>MLD, Breathable Vent, Black Body, Blue O-ring, with Nut, &gt;1000 ml/min@70mbar, IP68, M12</v>
          </cell>
          <cell r="C24" t="str">
            <v>ea</v>
          </cell>
          <cell r="D24" t="str">
            <v>Vent</v>
          </cell>
          <cell r="E24" t="str">
            <v>&gt;1000ml/min @70bar</v>
          </cell>
          <cell r="F24" t="str">
            <v>IP68</v>
          </cell>
          <cell r="G24" t="str">
            <v>M12</v>
          </cell>
          <cell r="H24" t="str">
            <v>Production</v>
          </cell>
          <cell r="I24" t="str">
            <v>Buy</v>
          </cell>
          <cell r="J24" t="str">
            <v>Amphenol LTW</v>
          </cell>
          <cell r="K24" t="str">
            <v>VENT-PS1YBK-N8001</v>
          </cell>
          <cell r="M24" t="str">
            <v>[30/08/23] 5k price TBC</v>
          </cell>
          <cell r="N24" t="str">
            <v>Avnet Abacus</v>
          </cell>
          <cell r="O24">
            <v>3915880673</v>
          </cell>
          <cell r="P24">
            <v>5000</v>
          </cell>
          <cell r="R24">
            <v>0.79300000000000004</v>
          </cell>
          <cell r="S24" t="str">
            <v>EUR</v>
          </cell>
          <cell r="T24">
            <v>0.79300000000000004</v>
          </cell>
          <cell r="U24" t="str">
            <v>DDP</v>
          </cell>
          <cell r="V24">
            <v>20</v>
          </cell>
        </row>
        <row r="25">
          <cell r="A25" t="str">
            <v>1100-70016-00</v>
          </cell>
          <cell r="B25" t="str">
            <v>GSK, Scavenger Housing Gasket</v>
          </cell>
          <cell r="C25" t="str">
            <v>ea</v>
          </cell>
          <cell r="H25" t="str">
            <v>Production</v>
          </cell>
          <cell r="I25" t="str">
            <v>Free Issue</v>
          </cell>
          <cell r="J25" t="str">
            <v>Tocana</v>
          </cell>
          <cell r="K25" t="str">
            <v>44-vt-cm-gasket-02 (TOC9014)</v>
          </cell>
          <cell r="M25" t="str">
            <v>[24/01/24] NRE €245</v>
          </cell>
          <cell r="N25" t="str">
            <v>Tocana</v>
          </cell>
          <cell r="O25" t="str">
            <v>Email Chris McEvatt</v>
          </cell>
          <cell r="P25">
            <v>50</v>
          </cell>
          <cell r="R25">
            <v>3.05</v>
          </cell>
          <cell r="S25" t="str">
            <v>EUR</v>
          </cell>
          <cell r="T25">
            <v>3.05</v>
          </cell>
          <cell r="U25" t="str">
            <v>EXW</v>
          </cell>
          <cell r="V25">
            <v>2</v>
          </cell>
          <cell r="W25">
            <v>245</v>
          </cell>
        </row>
        <row r="26">
          <cell r="A26" t="str">
            <v>1100-70016-00</v>
          </cell>
          <cell r="B26" t="str">
            <v>GSK, Scavenger Housing Gasket</v>
          </cell>
          <cell r="C26" t="str">
            <v>ea</v>
          </cell>
          <cell r="H26" t="str">
            <v>Production</v>
          </cell>
          <cell r="I26" t="str">
            <v>Free Issue</v>
          </cell>
          <cell r="J26" t="str">
            <v>Tocana</v>
          </cell>
          <cell r="K26" t="str">
            <v>44-vt-cm-gasket-02 (TOC9014)</v>
          </cell>
          <cell r="M26" t="str">
            <v>[24/01/24] NRE €245</v>
          </cell>
          <cell r="N26" t="str">
            <v>Tocana</v>
          </cell>
          <cell r="O26" t="str">
            <v>Email Chris McEvatt</v>
          </cell>
          <cell r="P26">
            <v>250</v>
          </cell>
          <cell r="R26">
            <v>2.5</v>
          </cell>
          <cell r="S26" t="str">
            <v>EUR</v>
          </cell>
          <cell r="T26">
            <v>2.5</v>
          </cell>
          <cell r="U26" t="str">
            <v>EXW</v>
          </cell>
          <cell r="V26">
            <v>2</v>
          </cell>
          <cell r="W26">
            <v>245</v>
          </cell>
        </row>
        <row r="27">
          <cell r="A27" t="str">
            <v>1100-70016-00</v>
          </cell>
          <cell r="B27" t="str">
            <v>GSK, Scavenger Housing Gasket</v>
          </cell>
          <cell r="C27" t="str">
            <v>ea</v>
          </cell>
          <cell r="H27" t="str">
            <v>Production</v>
          </cell>
          <cell r="I27" t="str">
            <v>Free Issue</v>
          </cell>
          <cell r="J27" t="str">
            <v>Tocana</v>
          </cell>
          <cell r="K27" t="str">
            <v>44-vt-cm-gasket-02 (TOC9014)</v>
          </cell>
          <cell r="M27" t="str">
            <v>[24/01/24] NRE €245</v>
          </cell>
          <cell r="N27" t="str">
            <v>Tocana</v>
          </cell>
          <cell r="O27" t="str">
            <v>Email Chris McEvatt</v>
          </cell>
          <cell r="P27">
            <v>500</v>
          </cell>
          <cell r="R27">
            <v>2.2799999999999998</v>
          </cell>
          <cell r="S27" t="str">
            <v>EUR</v>
          </cell>
          <cell r="T27">
            <v>2.2799999999999998</v>
          </cell>
          <cell r="U27" t="str">
            <v>EXW</v>
          </cell>
          <cell r="V27">
            <v>2</v>
          </cell>
          <cell r="W27">
            <v>245</v>
          </cell>
        </row>
        <row r="28">
          <cell r="A28" t="str">
            <v>1100-70016-00</v>
          </cell>
          <cell r="B28" t="str">
            <v>GSK, Scavenger Housing Gasket</v>
          </cell>
          <cell r="C28" t="str">
            <v>ea</v>
          </cell>
          <cell r="H28" t="str">
            <v>Production</v>
          </cell>
          <cell r="I28" t="str">
            <v>Free Issue</v>
          </cell>
          <cell r="J28" t="str">
            <v>Tocana</v>
          </cell>
          <cell r="K28" t="str">
            <v>44-vt-cm-gasket-02 (TOC9014)</v>
          </cell>
          <cell r="M28" t="str">
            <v>[24/01/24] NRE €245</v>
          </cell>
          <cell r="N28" t="str">
            <v>Tocana</v>
          </cell>
          <cell r="O28" t="str">
            <v>Email Chris McEvatt</v>
          </cell>
          <cell r="P28">
            <v>1000</v>
          </cell>
          <cell r="R28">
            <v>2.04</v>
          </cell>
          <cell r="S28" t="str">
            <v>EUR</v>
          </cell>
          <cell r="T28">
            <v>2.04</v>
          </cell>
          <cell r="U28" t="str">
            <v>EXW</v>
          </cell>
          <cell r="V28">
            <v>2</v>
          </cell>
          <cell r="W28">
            <v>245</v>
          </cell>
        </row>
        <row r="29">
          <cell r="A29" t="str">
            <v>1100-70028-00</v>
          </cell>
          <cell r="B29" t="str">
            <v>GSK, O-Ring ID=10.50mm Dia=1.00mm, FKM, Black</v>
          </cell>
          <cell r="C29" t="str">
            <v>ea</v>
          </cell>
          <cell r="G29" t="str">
            <v>10.00 x 1.00mm</v>
          </cell>
          <cell r="H29" t="str">
            <v>Production</v>
          </cell>
          <cell r="I29" t="str">
            <v>Buy</v>
          </cell>
          <cell r="J29" t="str">
            <v>Radionics</v>
          </cell>
          <cell r="K29" t="str">
            <v>196-5625</v>
          </cell>
          <cell r="M29" t="str">
            <v>Confirm MFG &amp; MPN</v>
          </cell>
          <cell r="N29" t="str">
            <v>Radionics</v>
          </cell>
          <cell r="P29">
            <v>625</v>
          </cell>
          <cell r="Q29">
            <v>25</v>
          </cell>
          <cell r="R29">
            <v>0.3332</v>
          </cell>
          <cell r="S29" t="str">
            <v>EUR</v>
          </cell>
          <cell r="T29">
            <v>0.3332</v>
          </cell>
          <cell r="U29" t="str">
            <v>EXW</v>
          </cell>
          <cell r="V29" t="str">
            <v>TBA</v>
          </cell>
        </row>
        <row r="30">
          <cell r="A30" t="str">
            <v>1100-70036-00</v>
          </cell>
          <cell r="B30" t="str">
            <v>GSK, D-Ring M25, ID=27.00mm OD=34.00mm H=3.00mm, Silicone, Black</v>
          </cell>
          <cell r="C30" t="str">
            <v>ea</v>
          </cell>
          <cell r="H30" t="str">
            <v>Production</v>
          </cell>
          <cell r="I30" t="str">
            <v>Free Issue</v>
          </cell>
          <cell r="J30" t="str">
            <v>Tocana</v>
          </cell>
          <cell r="K30" t="str">
            <v>m25_push_lock_4pin_gasket-vt (TOC8499)</v>
          </cell>
          <cell r="M30" t="str">
            <v>[24/01/24] NRE €144</v>
          </cell>
          <cell r="N30" t="str">
            <v>Tocana</v>
          </cell>
          <cell r="O30" t="str">
            <v>Email Chris McEvatt</v>
          </cell>
          <cell r="P30">
            <v>50</v>
          </cell>
          <cell r="Q30">
            <v>1</v>
          </cell>
          <cell r="R30">
            <v>2.67</v>
          </cell>
          <cell r="S30" t="str">
            <v>EUR</v>
          </cell>
          <cell r="T30">
            <v>2.67</v>
          </cell>
          <cell r="U30" t="str">
            <v>EXW</v>
          </cell>
          <cell r="V30">
            <v>2</v>
          </cell>
          <cell r="W30">
            <v>144</v>
          </cell>
        </row>
        <row r="31">
          <cell r="A31" t="str">
            <v>1100-70036-00</v>
          </cell>
          <cell r="B31" t="str">
            <v>GSK, D-Ring M25, ID=27.00mm OD=34.00mm H=3.00mm, Silicone, Black</v>
          </cell>
          <cell r="C31" t="str">
            <v>ea</v>
          </cell>
          <cell r="H31" t="str">
            <v>Production</v>
          </cell>
          <cell r="I31" t="str">
            <v>Free Issue</v>
          </cell>
          <cell r="J31" t="str">
            <v>Tocana</v>
          </cell>
          <cell r="K31" t="str">
            <v>m25_push_lock_4pin_gasket-vt (TOC8499)</v>
          </cell>
          <cell r="M31" t="str">
            <v>[24/01/24] NRE €144</v>
          </cell>
          <cell r="N31" t="str">
            <v>Tocana</v>
          </cell>
          <cell r="O31" t="str">
            <v>Email Chris McEvatt</v>
          </cell>
          <cell r="P31">
            <v>250</v>
          </cell>
          <cell r="Q31">
            <v>1</v>
          </cell>
          <cell r="R31">
            <v>1.8</v>
          </cell>
          <cell r="S31" t="str">
            <v>EUR</v>
          </cell>
          <cell r="T31">
            <v>1.8</v>
          </cell>
          <cell r="U31" t="str">
            <v>EXW</v>
          </cell>
          <cell r="V31">
            <v>2</v>
          </cell>
          <cell r="W31">
            <v>144</v>
          </cell>
        </row>
        <row r="32">
          <cell r="A32" t="str">
            <v>1100-70036-00</v>
          </cell>
          <cell r="B32" t="str">
            <v>GSK, D-Ring M25, ID=27.00mm OD=34.00mm H=3.00mm, Silicone, Black</v>
          </cell>
          <cell r="C32" t="str">
            <v>ea</v>
          </cell>
          <cell r="H32" t="str">
            <v>Production</v>
          </cell>
          <cell r="I32" t="str">
            <v>Free Issue</v>
          </cell>
          <cell r="J32" t="str">
            <v>Tocana</v>
          </cell>
          <cell r="K32" t="str">
            <v>m25_push_lock_4pin_gasket-vt (TOC8499)</v>
          </cell>
          <cell r="M32" t="str">
            <v>[24/01/24] NRE €144</v>
          </cell>
          <cell r="N32" t="str">
            <v>Tocana</v>
          </cell>
          <cell r="O32" t="str">
            <v>Email Chris McEvatt</v>
          </cell>
          <cell r="P32">
            <v>500</v>
          </cell>
          <cell r="Q32">
            <v>1</v>
          </cell>
          <cell r="R32">
            <v>1.6</v>
          </cell>
          <cell r="S32" t="str">
            <v>EUR</v>
          </cell>
          <cell r="T32">
            <v>1.6</v>
          </cell>
          <cell r="U32" t="str">
            <v>EXW</v>
          </cell>
          <cell r="V32">
            <v>2</v>
          </cell>
          <cell r="W32">
            <v>144</v>
          </cell>
        </row>
        <row r="33">
          <cell r="A33" t="str">
            <v>1100-70036-00</v>
          </cell>
          <cell r="B33" t="str">
            <v>GSK, D-Ring M25, ID=27.00mm OD=34.00mm H=3.00mm, Silicone, Black</v>
          </cell>
          <cell r="C33" t="str">
            <v>ea</v>
          </cell>
          <cell r="H33" t="str">
            <v>Production</v>
          </cell>
          <cell r="I33" t="str">
            <v>Free Issue</v>
          </cell>
          <cell r="J33" t="str">
            <v>Tocana</v>
          </cell>
          <cell r="K33" t="str">
            <v>m25_push_lock_4pin_gasket-vt (TOC8499)</v>
          </cell>
          <cell r="M33" t="str">
            <v>[24/01/24] NRE €144</v>
          </cell>
          <cell r="N33" t="str">
            <v>Tocana</v>
          </cell>
          <cell r="O33" t="str">
            <v>Email Chris McEvatt</v>
          </cell>
          <cell r="P33">
            <v>1000</v>
          </cell>
          <cell r="Q33">
            <v>1</v>
          </cell>
          <cell r="R33">
            <v>1</v>
          </cell>
          <cell r="S33" t="str">
            <v>EUR</v>
          </cell>
          <cell r="T33">
            <v>1</v>
          </cell>
          <cell r="U33" t="str">
            <v>EXW</v>
          </cell>
          <cell r="V33">
            <v>2</v>
          </cell>
          <cell r="W33">
            <v>144</v>
          </cell>
        </row>
        <row r="34">
          <cell r="A34" t="str">
            <v>1200-00010-00</v>
          </cell>
          <cell r="B34" t="str">
            <v>RSN, Liquid Resin, Black</v>
          </cell>
          <cell r="C34" t="str">
            <v>gr</v>
          </cell>
          <cell r="H34" t="str">
            <v>Obsolete</v>
          </cell>
          <cell r="I34" t="str">
            <v>Reference Item</v>
          </cell>
          <cell r="J34" t="str">
            <v>TBA</v>
          </cell>
          <cell r="K34" t="str">
            <v>TBA</v>
          </cell>
          <cell r="S34" t="str">
            <v>EUR</v>
          </cell>
          <cell r="T34">
            <v>0</v>
          </cell>
        </row>
        <row r="35">
          <cell r="A35" t="str">
            <v>1300-70014-00</v>
          </cell>
          <cell r="B35" t="str">
            <v>MTL, Mounting Bracket, Pole, L=500mm, 2.00mm Galvanised Mild Steel, RAL 7024</v>
          </cell>
          <cell r="C35" t="str">
            <v>ea</v>
          </cell>
          <cell r="H35" t="str">
            <v>Obsolete</v>
          </cell>
          <cell r="I35" t="str">
            <v>Buy</v>
          </cell>
          <cell r="J35" t="str">
            <v>Meath Metals</v>
          </cell>
          <cell r="K35" t="str">
            <v>44-vt-cm-pole-bracket-02-rev01</v>
          </cell>
          <cell r="L35" t="str">
            <v>1300-70014-01</v>
          </cell>
          <cell r="N35" t="str">
            <v>Meath Metals</v>
          </cell>
          <cell r="P35">
            <v>50</v>
          </cell>
          <cell r="Q35">
            <v>1</v>
          </cell>
          <cell r="R35">
            <v>12.07</v>
          </cell>
          <cell r="S35" t="str">
            <v>EUR</v>
          </cell>
          <cell r="T35">
            <v>12.07</v>
          </cell>
          <cell r="U35" t="str">
            <v>EXW</v>
          </cell>
          <cell r="V35">
            <v>4</v>
          </cell>
        </row>
        <row r="36">
          <cell r="A36" t="str">
            <v>1300-70014-01</v>
          </cell>
          <cell r="B36" t="str">
            <v>MTL, Mounting Bracket, Pole, L=445mm, 2.00mm Galvanised Mild Steel, RAL 7024</v>
          </cell>
          <cell r="C36" t="str">
            <v>ea</v>
          </cell>
          <cell r="H36" t="str">
            <v>UnReleased</v>
          </cell>
          <cell r="I36" t="str">
            <v>Buy</v>
          </cell>
          <cell r="J36" t="str">
            <v>Meath Metals</v>
          </cell>
          <cell r="K36" t="str">
            <v>7200-1300-70014-01</v>
          </cell>
          <cell r="N36" t="str">
            <v>Meath Metals</v>
          </cell>
          <cell r="S36" t="str">
            <v>EUR</v>
          </cell>
          <cell r="T36">
            <v>0</v>
          </cell>
        </row>
        <row r="37">
          <cell r="A37" t="str">
            <v>1300-70015-04</v>
          </cell>
          <cell r="B37" t="str">
            <v>MTL, Mounting Bracket, Ground, L=300mm, 2.00mm Galvanised Mild Steel, RAL 7024</v>
          </cell>
          <cell r="C37" t="str">
            <v>ea</v>
          </cell>
          <cell r="H37" t="str">
            <v>Obsolete</v>
          </cell>
          <cell r="I37" t="str">
            <v>Buy</v>
          </cell>
          <cell r="J37" t="str">
            <v>Meath Metals</v>
          </cell>
          <cell r="K37" t="str">
            <v>44-vt-cm-ground-bracket-01-rev04</v>
          </cell>
          <cell r="L37" t="str">
            <v>1300-70015-05</v>
          </cell>
          <cell r="N37" t="str">
            <v>Meath Metals</v>
          </cell>
          <cell r="P37">
            <v>50</v>
          </cell>
          <cell r="Q37">
            <v>1</v>
          </cell>
          <cell r="R37">
            <v>10.07</v>
          </cell>
          <cell r="S37" t="str">
            <v>EUR</v>
          </cell>
          <cell r="T37">
            <v>10.07</v>
          </cell>
          <cell r="U37" t="str">
            <v>EXW</v>
          </cell>
          <cell r="V37">
            <v>4</v>
          </cell>
        </row>
        <row r="38">
          <cell r="A38" t="str">
            <v>1300-70015-05</v>
          </cell>
          <cell r="B38" t="str">
            <v>MTL, Mounting Bracket, Ground, L=300mm, 2.00mm Galvanised Mild Steel, RAL 7024</v>
          </cell>
          <cell r="C38" t="str">
            <v>ea</v>
          </cell>
          <cell r="H38" t="str">
            <v>UnReleased</v>
          </cell>
          <cell r="I38" t="str">
            <v>Buy</v>
          </cell>
          <cell r="J38" t="str">
            <v>Meath Metals</v>
          </cell>
          <cell r="K38" t="str">
            <v>7200-1300-70015-00</v>
          </cell>
          <cell r="N38" t="str">
            <v>Meath Metals</v>
          </cell>
          <cell r="S38" t="str">
            <v>EUR</v>
          </cell>
          <cell r="T38">
            <v>0</v>
          </cell>
        </row>
        <row r="39">
          <cell r="A39" t="str">
            <v>1300-70016-01</v>
          </cell>
          <cell r="B39" t="str">
            <v>MTL, Mounting Bracket, Ground, L=350mm, 2.00mm Galvanised Mild Steel, RAL 7024</v>
          </cell>
          <cell r="C39" t="str">
            <v>ea</v>
          </cell>
          <cell r="H39" t="str">
            <v>UnReleased</v>
          </cell>
          <cell r="I39" t="str">
            <v>Reference Item</v>
          </cell>
          <cell r="J39" t="str">
            <v>Meath Metals</v>
          </cell>
          <cell r="K39" t="str">
            <v>7200-1300-70016-01</v>
          </cell>
          <cell r="M39" t="str">
            <v>[14/02/24] Bracket only, see 3700-00030-00 for kit cost</v>
          </cell>
          <cell r="N39" t="str">
            <v>Meath Metals</v>
          </cell>
          <cell r="O39" t="str">
            <v>Ger quote 14/02/24</v>
          </cell>
          <cell r="P39">
            <v>100</v>
          </cell>
          <cell r="Q39">
            <v>1</v>
          </cell>
          <cell r="R39">
            <v>9.56</v>
          </cell>
          <cell r="S39" t="str">
            <v>EUR</v>
          </cell>
          <cell r="T39">
            <v>9.56</v>
          </cell>
          <cell r="V39">
            <v>6</v>
          </cell>
        </row>
        <row r="40">
          <cell r="A40" t="str">
            <v>1300-70016-01</v>
          </cell>
          <cell r="B40" t="str">
            <v>MTL, Mounting Bracket, Ground, L=350mm, 2.00mm Galvanised Mild Steel, RAL 7024</v>
          </cell>
          <cell r="C40" t="str">
            <v>ea</v>
          </cell>
          <cell r="H40" t="str">
            <v>UnReleased</v>
          </cell>
          <cell r="I40" t="str">
            <v>Reference Item</v>
          </cell>
          <cell r="J40" t="str">
            <v>Meath Metals</v>
          </cell>
          <cell r="K40" t="str">
            <v>7200-1300-70016-01</v>
          </cell>
          <cell r="M40" t="str">
            <v>[14/02/24] Bracket only, see 3700-00030-00 for kit cost</v>
          </cell>
          <cell r="N40" t="str">
            <v>Meath Metals</v>
          </cell>
          <cell r="O40" t="str">
            <v>Ger quote 14/02/24</v>
          </cell>
          <cell r="P40">
            <v>200</v>
          </cell>
          <cell r="Q40">
            <v>1</v>
          </cell>
          <cell r="R40">
            <v>9.0500000000000007</v>
          </cell>
          <cell r="S40" t="str">
            <v>EUR</v>
          </cell>
          <cell r="T40">
            <v>9.0500000000000007</v>
          </cell>
          <cell r="V40">
            <v>6</v>
          </cell>
        </row>
        <row r="41">
          <cell r="A41" t="str">
            <v>1300-70016-01</v>
          </cell>
          <cell r="B41" t="str">
            <v>MTL, Mounting Bracket, Ground, L=350mm, 2.00mm Galvanised Mild Steel, RAL 7024</v>
          </cell>
          <cell r="C41" t="str">
            <v>ea</v>
          </cell>
          <cell r="H41" t="str">
            <v>UnReleased</v>
          </cell>
          <cell r="I41" t="str">
            <v>Reference Item</v>
          </cell>
          <cell r="J41" t="str">
            <v>Meath Metals</v>
          </cell>
          <cell r="K41" t="str">
            <v>7200-1300-70016-01</v>
          </cell>
          <cell r="M41" t="str">
            <v>[14/02/24] Bracket only, see 3700-00030-00 for kit cost</v>
          </cell>
          <cell r="N41" t="str">
            <v>Meath Metals</v>
          </cell>
          <cell r="O41" t="str">
            <v>Ger quote 14/02/24</v>
          </cell>
          <cell r="P41">
            <v>500</v>
          </cell>
          <cell r="Q41">
            <v>1</v>
          </cell>
          <cell r="R41">
            <v>8.61</v>
          </cell>
          <cell r="S41" t="str">
            <v>EUR</v>
          </cell>
          <cell r="T41">
            <v>8.61</v>
          </cell>
          <cell r="V41">
            <v>6</v>
          </cell>
        </row>
        <row r="42">
          <cell r="A42" t="str">
            <v>1300-70016-01</v>
          </cell>
          <cell r="B42" t="str">
            <v>MTL, Mounting Bracket, Ground, L=350mm, 2.00mm Galvanised Mild Steel, RAL 7024</v>
          </cell>
          <cell r="C42" t="str">
            <v>ea</v>
          </cell>
          <cell r="H42" t="str">
            <v>UnReleased</v>
          </cell>
          <cell r="I42" t="str">
            <v>Reference Item</v>
          </cell>
          <cell r="J42" t="str">
            <v>Meath Metals</v>
          </cell>
          <cell r="K42" t="str">
            <v>7200-1300-70016-01</v>
          </cell>
          <cell r="M42" t="str">
            <v>[14/02/24] Bracket only, see 3700-00030-00 for kit cost</v>
          </cell>
          <cell r="N42" t="str">
            <v>Meath Metals</v>
          </cell>
          <cell r="O42" t="str">
            <v>Ger quote 14/02/24</v>
          </cell>
          <cell r="P42">
            <v>1000</v>
          </cell>
          <cell r="Q42">
            <v>1</v>
          </cell>
          <cell r="R42">
            <v>8.5500000000000007</v>
          </cell>
          <cell r="S42" t="str">
            <v>EUR</v>
          </cell>
          <cell r="T42">
            <v>8.5500000000000007</v>
          </cell>
          <cell r="V42">
            <v>6</v>
          </cell>
        </row>
        <row r="43">
          <cell r="A43" t="str">
            <v>1300-70017-00</v>
          </cell>
          <cell r="B43" t="str">
            <v>MTL, Mounting Bracket, Extension, L=235/150mm, 2.00mm Galvanised Mild Steel, RAL 7024</v>
          </cell>
          <cell r="C43" t="str">
            <v>ea</v>
          </cell>
          <cell r="H43" t="str">
            <v>UnReleased</v>
          </cell>
          <cell r="I43" t="str">
            <v>Buy</v>
          </cell>
          <cell r="J43" t="str">
            <v>Meath Metals</v>
          </cell>
          <cell r="K43" t="str">
            <v>7200-1300-70017-00</v>
          </cell>
          <cell r="N43" t="str">
            <v>Meath Metals</v>
          </cell>
          <cell r="O43" t="str">
            <v>Ger quote 08/02/24</v>
          </cell>
          <cell r="P43">
            <v>100</v>
          </cell>
          <cell r="Q43">
            <v>1</v>
          </cell>
          <cell r="R43">
            <v>4.74</v>
          </cell>
          <cell r="S43" t="str">
            <v>EUR</v>
          </cell>
          <cell r="T43">
            <v>4.74</v>
          </cell>
          <cell r="V43">
            <v>6</v>
          </cell>
        </row>
        <row r="44">
          <cell r="A44" t="str">
            <v>1800-70037-00</v>
          </cell>
          <cell r="B44" t="str">
            <v>ANT, Wide Band Flex Antenna 700MHz to 2700MHz, 180mm 1.37-IPEX MHFHT, 67.0 x 85.0 x 0.2mm</v>
          </cell>
          <cell r="C44" t="str">
            <v>ea</v>
          </cell>
          <cell r="E44" t="str">
            <v>180mm</v>
          </cell>
          <cell r="H44" t="str">
            <v>Production</v>
          </cell>
          <cell r="I44" t="str">
            <v>Buy</v>
          </cell>
          <cell r="J44" t="str">
            <v>Taoglas</v>
          </cell>
          <cell r="K44" t="str">
            <v>FXUB65.07.0180C</v>
          </cell>
          <cell r="M44" t="str">
            <v>[01/08/2023] VT Purchased 1,000pcs @ $2.00</v>
          </cell>
          <cell r="N44" t="str">
            <v>Taoglas</v>
          </cell>
          <cell r="P44">
            <v>1000</v>
          </cell>
          <cell r="Q44">
            <v>1000</v>
          </cell>
          <cell r="R44">
            <v>2</v>
          </cell>
          <cell r="S44" t="str">
            <v>USD</v>
          </cell>
          <cell r="T44">
            <v>1.8504811250925242</v>
          </cell>
          <cell r="U44" t="str">
            <v>EXW Taiwan</v>
          </cell>
          <cell r="V44">
            <v>8</v>
          </cell>
        </row>
        <row r="45">
          <cell r="A45" t="str">
            <v>1801-00010-00</v>
          </cell>
          <cell r="B45" t="str">
            <v>ANT, SMA(F) Bulkhead Straight Jack to 95mm of Ø1.13mm IPEX MHFIII</v>
          </cell>
          <cell r="C45" t="str">
            <v>ea</v>
          </cell>
          <cell r="D45" t="str">
            <v>SMA</v>
          </cell>
          <cell r="E45" t="str">
            <v>95mm</v>
          </cell>
          <cell r="H45" t="str">
            <v>Production</v>
          </cell>
          <cell r="I45" t="str">
            <v>Buy</v>
          </cell>
          <cell r="J45" t="str">
            <v>Taoglas</v>
          </cell>
          <cell r="K45" t="str">
            <v>CAB.A02</v>
          </cell>
          <cell r="M45" t="str">
            <v>Confirm MFG &amp; MPN</v>
          </cell>
          <cell r="N45" t="str">
            <v>Digikey</v>
          </cell>
          <cell r="P45">
            <v>100</v>
          </cell>
          <cell r="Q45">
            <v>100</v>
          </cell>
          <cell r="R45">
            <v>5.6548999999999996</v>
          </cell>
          <cell r="S45" t="str">
            <v>EUR</v>
          </cell>
          <cell r="T45">
            <v>5.6548999999999996</v>
          </cell>
          <cell r="U45" t="str">
            <v>DDP</v>
          </cell>
          <cell r="V45">
            <v>11</v>
          </cell>
        </row>
        <row r="46">
          <cell r="A46" t="str">
            <v>1801-00020-00</v>
          </cell>
          <cell r="B46" t="str">
            <v>ANT, SMA(F) Bulkhead Straight Jack to 120mm of Ø0.81mm IPEX MHFIII</v>
          </cell>
          <cell r="C46" t="str">
            <v>ea</v>
          </cell>
          <cell r="D46" t="str">
            <v>SMA</v>
          </cell>
          <cell r="E46" t="str">
            <v>120mm</v>
          </cell>
          <cell r="H46" t="str">
            <v>UnReleased</v>
          </cell>
          <cell r="I46" t="str">
            <v>Buy</v>
          </cell>
          <cell r="J46" t="str">
            <v>Taoglas</v>
          </cell>
          <cell r="K46" t="str">
            <v>CCD214137279D000120</v>
          </cell>
          <cell r="M46" t="str">
            <v>[13/09/23] Waiting Spec Sheet</v>
          </cell>
          <cell r="N46" t="str">
            <v>Taoglas</v>
          </cell>
          <cell r="O46" t="str">
            <v>34695</v>
          </cell>
          <cell r="P46">
            <v>1000</v>
          </cell>
          <cell r="Q46">
            <v>1000</v>
          </cell>
          <cell r="R46">
            <v>1.1200000000000001</v>
          </cell>
          <cell r="S46" t="str">
            <v>USD</v>
          </cell>
          <cell r="T46">
            <v>1.0362694300518136</v>
          </cell>
          <cell r="U46" t="str">
            <v>EXW Taiwan</v>
          </cell>
          <cell r="V46">
            <v>12</v>
          </cell>
        </row>
        <row r="47">
          <cell r="A47" t="str">
            <v>1801-00030-00</v>
          </cell>
          <cell r="B47" t="str">
            <v>ANT, SMA(F) Bulkhead Straight Jack to 150mm of Ø0.81mm IPEX MHFIII</v>
          </cell>
          <cell r="C47" t="str">
            <v>ea</v>
          </cell>
          <cell r="D47" t="str">
            <v>SMA</v>
          </cell>
          <cell r="E47" t="str">
            <v>150mm</v>
          </cell>
          <cell r="H47" t="str">
            <v>Production</v>
          </cell>
          <cell r="I47" t="str">
            <v>Buy</v>
          </cell>
          <cell r="J47" t="str">
            <v>Siretta Ltd</v>
          </cell>
          <cell r="K47" t="str">
            <v>ASMG015X113S17</v>
          </cell>
          <cell r="M47" t="str">
            <v>[13/09/23] Waiting Spec Sheet for Taoglas alternative; 1k @ $1.12</v>
          </cell>
          <cell r="N47" t="str">
            <v>Taoglas</v>
          </cell>
          <cell r="O47" t="str">
            <v>34695</v>
          </cell>
          <cell r="P47">
            <v>1000</v>
          </cell>
          <cell r="Q47">
            <v>1000</v>
          </cell>
          <cell r="R47">
            <v>1.1200000000000001</v>
          </cell>
          <cell r="S47" t="str">
            <v>USD</v>
          </cell>
          <cell r="T47">
            <v>1.0362694300518136</v>
          </cell>
          <cell r="U47" t="str">
            <v>EXW Taiwan</v>
          </cell>
          <cell r="V47">
            <v>12</v>
          </cell>
        </row>
        <row r="48">
          <cell r="A48" t="str">
            <v>1802-70020-00</v>
          </cell>
          <cell r="B48" t="str">
            <v>ANT, PUK Antenna 433MHz, 10m TGC-200 SMA(M), Dia=49mm H=29mm</v>
          </cell>
          <cell r="C48" t="str">
            <v>ea</v>
          </cell>
          <cell r="H48" t="str">
            <v>Production</v>
          </cell>
          <cell r="I48" t="str">
            <v>Buy</v>
          </cell>
          <cell r="J48" t="str">
            <v>Taoglas</v>
          </cell>
          <cell r="K48" t="str">
            <v>TBA</v>
          </cell>
          <cell r="N48" t="str">
            <v>Taoglas</v>
          </cell>
          <cell r="S48" t="str">
            <v>EUR</v>
          </cell>
          <cell r="T48">
            <v>0</v>
          </cell>
        </row>
        <row r="49">
          <cell r="A49" t="str">
            <v>1802-70021-00</v>
          </cell>
          <cell r="B49" t="str">
            <v>ANT, PUK Antenna 433MHz, 3m TGC-200 SMA(M), Dia=49mm H=29mm</v>
          </cell>
          <cell r="C49" t="str">
            <v>ea</v>
          </cell>
          <cell r="H49" t="str">
            <v>Production</v>
          </cell>
          <cell r="I49" t="str">
            <v>Buy</v>
          </cell>
          <cell r="J49" t="str">
            <v>Taoglas</v>
          </cell>
          <cell r="K49" t="str">
            <v>IS.01.B.305111</v>
          </cell>
          <cell r="N49" t="str">
            <v>Taoglas</v>
          </cell>
          <cell r="S49" t="str">
            <v>EUR</v>
          </cell>
          <cell r="T49">
            <v>0</v>
          </cell>
        </row>
        <row r="50">
          <cell r="A50" t="str">
            <v>1802-70038-00</v>
          </cell>
          <cell r="B50" t="str">
            <v>ANT, 5G/4G Terminal Mount Monopole Antenna, 90Deg Hinged SMA(M)</v>
          </cell>
          <cell r="C50" t="str">
            <v>ea</v>
          </cell>
          <cell r="H50" t="str">
            <v>Production</v>
          </cell>
          <cell r="I50" t="str">
            <v>Buy</v>
          </cell>
          <cell r="J50" t="str">
            <v>Taoglas</v>
          </cell>
          <cell r="K50" t="str">
            <v>TG.55.8113</v>
          </cell>
          <cell r="N50" t="str">
            <v>Taoglas</v>
          </cell>
          <cell r="O50" t="str">
            <v>36815-3</v>
          </cell>
          <cell r="P50">
            <v>100</v>
          </cell>
          <cell r="Q50">
            <v>100</v>
          </cell>
          <cell r="R50">
            <v>4.08</v>
          </cell>
          <cell r="S50" t="str">
            <v>USD</v>
          </cell>
          <cell r="T50">
            <v>3.774981495188749</v>
          </cell>
          <cell r="U50" t="str">
            <v>EXW Taiwan</v>
          </cell>
          <cell r="V50">
            <v>12</v>
          </cell>
        </row>
        <row r="51">
          <cell r="A51" t="str">
            <v>1802-70038-00</v>
          </cell>
          <cell r="B51" t="str">
            <v>ANT, 5G/4G Terminal Mount Monopole Antenna, 90Deg Hinged SMA(M)</v>
          </cell>
          <cell r="C51" t="str">
            <v>ea</v>
          </cell>
          <cell r="H51" t="str">
            <v>Production</v>
          </cell>
          <cell r="I51" t="str">
            <v>Buy</v>
          </cell>
          <cell r="J51" t="str">
            <v>Taoglas</v>
          </cell>
          <cell r="K51" t="str">
            <v>TG.55.8113</v>
          </cell>
          <cell r="N51" t="str">
            <v>Taoglas</v>
          </cell>
          <cell r="O51" t="str">
            <v>36815-3</v>
          </cell>
          <cell r="P51">
            <v>500</v>
          </cell>
          <cell r="Q51">
            <v>500</v>
          </cell>
          <cell r="R51">
            <v>3.92</v>
          </cell>
          <cell r="S51" t="str">
            <v>USD</v>
          </cell>
          <cell r="T51">
            <v>3.6269430051813472</v>
          </cell>
          <cell r="U51" t="str">
            <v>EXW Taiwan</v>
          </cell>
          <cell r="V51">
            <v>12</v>
          </cell>
        </row>
        <row r="52">
          <cell r="A52" t="str">
            <v>1802-70038-00</v>
          </cell>
          <cell r="B52" t="str">
            <v>ANT, 5G/4G Terminal Mount Monopole Antenna, 90Deg Hinged SMA(M)</v>
          </cell>
          <cell r="C52" t="str">
            <v>ea</v>
          </cell>
          <cell r="H52" t="str">
            <v>Production</v>
          </cell>
          <cell r="I52" t="str">
            <v>Buy</v>
          </cell>
          <cell r="J52" t="str">
            <v>Taoglas</v>
          </cell>
          <cell r="K52" t="str">
            <v>TG.55.8113</v>
          </cell>
          <cell r="N52" t="str">
            <v>Taoglas</v>
          </cell>
          <cell r="O52" t="str">
            <v>36815-3</v>
          </cell>
          <cell r="P52">
            <v>1000</v>
          </cell>
          <cell r="Q52">
            <v>1000</v>
          </cell>
          <cell r="R52">
            <v>3.76</v>
          </cell>
          <cell r="S52" t="str">
            <v>USD</v>
          </cell>
          <cell r="T52">
            <v>3.4789045151739453</v>
          </cell>
          <cell r="U52" t="str">
            <v>EXW Taiwan</v>
          </cell>
          <cell r="V52">
            <v>12</v>
          </cell>
        </row>
        <row r="53">
          <cell r="A53" t="str">
            <v>1802-70039-00</v>
          </cell>
          <cell r="B53" t="str">
            <v>ANT, Ultima II G35 LTE Permanent Mount Antenna, 3000mm TGC-200, SMA(M)</v>
          </cell>
          <cell r="C53" t="str">
            <v>ea</v>
          </cell>
          <cell r="H53" t="str">
            <v>UnReleased</v>
          </cell>
          <cell r="I53" t="str">
            <v>Buy</v>
          </cell>
          <cell r="J53" t="str">
            <v>Taoglas</v>
          </cell>
          <cell r="K53" t="str">
            <v>G35.A.305111</v>
          </cell>
          <cell r="N53" t="str">
            <v>Taoglas</v>
          </cell>
          <cell r="O53" t="str">
            <v>34695</v>
          </cell>
          <cell r="P53">
            <v>100</v>
          </cell>
          <cell r="Q53">
            <v>100</v>
          </cell>
          <cell r="R53">
            <v>33.94</v>
          </cell>
          <cell r="S53" t="str">
            <v>USD</v>
          </cell>
          <cell r="T53">
            <v>31.402664692820132</v>
          </cell>
          <cell r="U53" t="str">
            <v>EXW Taiwan</v>
          </cell>
          <cell r="V53">
            <v>12</v>
          </cell>
        </row>
        <row r="54">
          <cell r="A54" t="str">
            <v>1802-70039-00</v>
          </cell>
          <cell r="B54" t="str">
            <v>ANT, Ultima II G35 LTE Permanent Mount Antenna, 3000mm TGC-200, SMA(M)</v>
          </cell>
          <cell r="C54" t="str">
            <v>ea</v>
          </cell>
          <cell r="H54" t="str">
            <v>UnReleased</v>
          </cell>
          <cell r="I54" t="str">
            <v>Buy</v>
          </cell>
          <cell r="J54" t="str">
            <v>Taoglas</v>
          </cell>
          <cell r="K54" t="str">
            <v>G35.A.305111</v>
          </cell>
          <cell r="N54" t="str">
            <v>Taoglas</v>
          </cell>
          <cell r="O54" t="str">
            <v>34695</v>
          </cell>
          <cell r="P54">
            <v>500</v>
          </cell>
          <cell r="Q54">
            <v>500</v>
          </cell>
          <cell r="R54">
            <v>20.18</v>
          </cell>
          <cell r="S54" t="str">
            <v>USD</v>
          </cell>
          <cell r="T54">
            <v>18.671354552183569</v>
          </cell>
          <cell r="U54" t="str">
            <v>EXW Taiwan</v>
          </cell>
          <cell r="V54">
            <v>12</v>
          </cell>
        </row>
        <row r="55">
          <cell r="A55" t="str">
            <v>1802-70039-00</v>
          </cell>
          <cell r="B55" t="str">
            <v>ANT, Ultima II G35 LTE Permanent Mount Antenna, 3000mm TGC-200, SMA(M)</v>
          </cell>
          <cell r="C55" t="str">
            <v>ea</v>
          </cell>
          <cell r="H55" t="str">
            <v>UnReleased</v>
          </cell>
          <cell r="I55" t="str">
            <v>Buy</v>
          </cell>
          <cell r="J55" t="str">
            <v>Taoglas</v>
          </cell>
          <cell r="K55" t="str">
            <v>G35.A.305111</v>
          </cell>
          <cell r="N55" t="str">
            <v>Taoglas</v>
          </cell>
          <cell r="O55" t="str">
            <v>34695</v>
          </cell>
          <cell r="P55">
            <v>1000</v>
          </cell>
          <cell r="Q55">
            <v>1000</v>
          </cell>
          <cell r="R55">
            <v>18.82</v>
          </cell>
          <cell r="S55" t="str">
            <v>USD</v>
          </cell>
          <cell r="T55">
            <v>17.413027387120653</v>
          </cell>
          <cell r="U55" t="str">
            <v>EXW Taiwan</v>
          </cell>
          <cell r="V55">
            <v>12</v>
          </cell>
        </row>
        <row r="56">
          <cell r="A56" t="str">
            <v>1802-70040-00</v>
          </cell>
          <cell r="B56" t="str">
            <v>ANT, Ultima II G35 LTE Permanent Mount Antenna, 10000mm TGC-200, SMA(M)</v>
          </cell>
          <cell r="C56" t="str">
            <v>ea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G35.A.1005111</v>
          </cell>
          <cell r="N56" t="str">
            <v>Taoglas</v>
          </cell>
          <cell r="O56" t="str">
            <v>34695</v>
          </cell>
          <cell r="P56">
            <v>100</v>
          </cell>
          <cell r="Q56">
            <v>100</v>
          </cell>
          <cell r="R56">
            <v>63.66</v>
          </cell>
          <cell r="S56" t="str">
            <v>USD</v>
          </cell>
          <cell r="T56">
            <v>58.900814211695035</v>
          </cell>
          <cell r="U56" t="str">
            <v>EXW Taiwan</v>
          </cell>
          <cell r="V56">
            <v>12</v>
          </cell>
        </row>
        <row r="57">
          <cell r="A57" t="str">
            <v>1802-70040-00</v>
          </cell>
          <cell r="B57" t="str">
            <v>ANT, Ultima II G35 LTE Permanent Mount Antenna, 10000mm TGC-200, SMA(M)</v>
          </cell>
          <cell r="C57" t="str">
            <v>ea</v>
          </cell>
          <cell r="H57" t="str">
            <v>UnReleased</v>
          </cell>
          <cell r="I57" t="str">
            <v>Buy</v>
          </cell>
          <cell r="J57" t="str">
            <v>Taoglas</v>
          </cell>
          <cell r="K57" t="str">
            <v>G35.A.1005111</v>
          </cell>
          <cell r="N57" t="str">
            <v>Taoglas</v>
          </cell>
          <cell r="O57" t="str">
            <v>34695</v>
          </cell>
          <cell r="P57">
            <v>500</v>
          </cell>
          <cell r="Q57">
            <v>500</v>
          </cell>
          <cell r="R57">
            <v>38.22</v>
          </cell>
          <cell r="S57" t="str">
            <v>USD</v>
          </cell>
          <cell r="T57">
            <v>35.362694300518136</v>
          </cell>
          <cell r="U57" t="str">
            <v>EXW Taiwan</v>
          </cell>
          <cell r="V57">
            <v>12</v>
          </cell>
        </row>
        <row r="58">
          <cell r="A58" t="str">
            <v>1802-70040-00</v>
          </cell>
          <cell r="B58" t="str">
            <v>ANT, Ultima II G35 LTE Permanent Mount Antenna, 10000mm TGC-200, SMA(M)</v>
          </cell>
          <cell r="C58" t="str">
            <v>ea</v>
          </cell>
          <cell r="H58" t="str">
            <v>UnReleased</v>
          </cell>
          <cell r="I58" t="str">
            <v>Buy</v>
          </cell>
          <cell r="J58" t="str">
            <v>Taoglas</v>
          </cell>
          <cell r="K58" t="str">
            <v>G35.A.1005111</v>
          </cell>
          <cell r="N58" t="str">
            <v>Taoglas</v>
          </cell>
          <cell r="O58" t="str">
            <v>34695</v>
          </cell>
          <cell r="P58">
            <v>1000</v>
          </cell>
          <cell r="Q58">
            <v>1000</v>
          </cell>
          <cell r="R58">
            <v>36</v>
          </cell>
          <cell r="S58" t="str">
            <v>USD</v>
          </cell>
          <cell r="T58">
            <v>33.308660251665437</v>
          </cell>
          <cell r="U58" t="str">
            <v>EXW Taiwan</v>
          </cell>
          <cell r="V58">
            <v>12</v>
          </cell>
        </row>
        <row r="59">
          <cell r="A59" t="str">
            <v>1802-70041-00</v>
          </cell>
          <cell r="B59" t="str">
            <v>ANT, Olympian II G45 600-6000MHz Permanent Mount Antenna, RG-174 [3000mm] &amp; SMA PLUG GOLD (Male Pin)</v>
          </cell>
          <cell r="C59" t="str">
            <v>ea</v>
          </cell>
          <cell r="H59" t="str">
            <v>UnReleased</v>
          </cell>
          <cell r="I59" t="str">
            <v>Buy</v>
          </cell>
          <cell r="J59" t="str">
            <v>Taoglas</v>
          </cell>
          <cell r="K59" t="str">
            <v>G45.A.301111</v>
          </cell>
          <cell r="N59" t="str">
            <v>Taoglas</v>
          </cell>
          <cell r="O59" t="str">
            <v>34695</v>
          </cell>
          <cell r="P59">
            <v>100</v>
          </cell>
          <cell r="Q59">
            <v>100</v>
          </cell>
          <cell r="R59">
            <v>28.54</v>
          </cell>
          <cell r="S59" t="str">
            <v>USD</v>
          </cell>
          <cell r="T59">
            <v>26.406365655070317</v>
          </cell>
          <cell r="U59" t="str">
            <v>EXW Taiwan</v>
          </cell>
          <cell r="V59">
            <v>12</v>
          </cell>
        </row>
        <row r="60">
          <cell r="A60" t="str">
            <v>1802-70041-00</v>
          </cell>
          <cell r="B60" t="str">
            <v>ANT, Olympian II G45 600-6000MHz Permanent Mount Antenna, RG-174 [3000mm] &amp; SMA PLUG GOLD (Male Pin)</v>
          </cell>
          <cell r="C60" t="str">
            <v>ea</v>
          </cell>
          <cell r="H60" t="str">
            <v>UnReleased</v>
          </cell>
          <cell r="I60" t="str">
            <v>Buy</v>
          </cell>
          <cell r="J60" t="str">
            <v>Taoglas</v>
          </cell>
          <cell r="K60" t="str">
            <v>G45.A.301111</v>
          </cell>
          <cell r="N60" t="str">
            <v>Taoglas</v>
          </cell>
          <cell r="O60" t="str">
            <v>34695</v>
          </cell>
          <cell r="P60">
            <v>500</v>
          </cell>
          <cell r="Q60">
            <v>500</v>
          </cell>
          <cell r="R60">
            <v>20.58</v>
          </cell>
          <cell r="S60" t="str">
            <v>USD</v>
          </cell>
          <cell r="T60">
            <v>19.041450777202073</v>
          </cell>
          <cell r="U60" t="str">
            <v>EXW Taiwan</v>
          </cell>
          <cell r="V60">
            <v>12</v>
          </cell>
        </row>
        <row r="61">
          <cell r="A61" t="str">
            <v>1802-70041-00</v>
          </cell>
          <cell r="B61" t="str">
            <v>ANT, Olympian II G45 600-6000MHz Permanent Mount Antenna, RG-174 [3000mm] &amp; SMA PLUG GOLD (Male Pin)</v>
          </cell>
          <cell r="C61" t="str">
            <v>ea</v>
          </cell>
          <cell r="H61" t="str">
            <v>UnReleased</v>
          </cell>
          <cell r="I61" t="str">
            <v>Buy</v>
          </cell>
          <cell r="J61" t="str">
            <v>Taoglas</v>
          </cell>
          <cell r="K61" t="str">
            <v>G45.A.301111</v>
          </cell>
          <cell r="N61" t="str">
            <v>Taoglas</v>
          </cell>
          <cell r="O61" t="str">
            <v>34695</v>
          </cell>
          <cell r="P61">
            <v>1000</v>
          </cell>
          <cell r="Q61">
            <v>1000</v>
          </cell>
          <cell r="R61">
            <v>18.43</v>
          </cell>
          <cell r="S61" t="str">
            <v>USD</v>
          </cell>
          <cell r="T61">
            <v>17.05218356772761</v>
          </cell>
          <cell r="U61" t="str">
            <v>EXW Taiwan</v>
          </cell>
          <cell r="V61">
            <v>12</v>
          </cell>
        </row>
        <row r="62">
          <cell r="A62" t="str">
            <v>1802-70042-00</v>
          </cell>
          <cell r="B62" t="str">
            <v>ANT, Olympian II G45 600-6000MHz Permanent Mount Antenna, RG-174 [10000mm] &amp; SMA PLUG GOLD (Male Pin)</v>
          </cell>
          <cell r="C62" t="str">
            <v>ea</v>
          </cell>
          <cell r="H62" t="str">
            <v>UnReleased</v>
          </cell>
          <cell r="I62" t="str">
            <v>Buy</v>
          </cell>
          <cell r="J62" t="str">
            <v>Taoglas</v>
          </cell>
          <cell r="K62" t="str">
            <v>G45.A.1001111</v>
          </cell>
          <cell r="N62" t="str">
            <v>Taoglas</v>
          </cell>
          <cell r="O62" t="str">
            <v>34695</v>
          </cell>
          <cell r="P62">
            <v>100</v>
          </cell>
          <cell r="Q62">
            <v>100</v>
          </cell>
          <cell r="R62">
            <v>32.090000000000003</v>
          </cell>
          <cell r="S62" t="str">
            <v>USD</v>
          </cell>
          <cell r="T62">
            <v>29.690969652109551</v>
          </cell>
          <cell r="U62" t="str">
            <v>EXW Taiwan</v>
          </cell>
          <cell r="V62">
            <v>12</v>
          </cell>
        </row>
        <row r="63">
          <cell r="A63" t="str">
            <v>1802-70042-00</v>
          </cell>
          <cell r="B63" t="str">
            <v>ANT, Olympian II G45 600-6000MHz Permanent Mount Antenna, RG-174 [10000mm] &amp; SMA PLUG GOLD (Male Pin)</v>
          </cell>
          <cell r="C63" t="str">
            <v>ea</v>
          </cell>
          <cell r="H63" t="str">
            <v>UnReleased</v>
          </cell>
          <cell r="I63" t="str">
            <v>Buy</v>
          </cell>
          <cell r="J63" t="str">
            <v>Taoglas</v>
          </cell>
          <cell r="K63" t="str">
            <v>G45.A.1001111</v>
          </cell>
          <cell r="N63" t="str">
            <v>Taoglas</v>
          </cell>
          <cell r="O63" t="str">
            <v>34695</v>
          </cell>
          <cell r="P63">
            <v>500</v>
          </cell>
          <cell r="Q63">
            <v>500</v>
          </cell>
          <cell r="R63">
            <v>23.18</v>
          </cell>
          <cell r="S63" t="str">
            <v>USD</v>
          </cell>
          <cell r="T63">
            <v>21.447076239822355</v>
          </cell>
          <cell r="U63" t="str">
            <v>EXW Taiwan</v>
          </cell>
          <cell r="V63">
            <v>12</v>
          </cell>
        </row>
        <row r="64">
          <cell r="A64" t="str">
            <v>1802-70042-00</v>
          </cell>
          <cell r="B64" t="str">
            <v>ANT, Olympian II G45 600-6000MHz Permanent Mount Antenna, RG-174 [10000mm] &amp; SMA PLUG GOLD (Male Pin)</v>
          </cell>
          <cell r="C64" t="str">
            <v>ea</v>
          </cell>
          <cell r="H64" t="str">
            <v>UnReleased</v>
          </cell>
          <cell r="I64" t="str">
            <v>Buy</v>
          </cell>
          <cell r="J64" t="str">
            <v>Taoglas</v>
          </cell>
          <cell r="K64" t="str">
            <v>G45.A.1001111</v>
          </cell>
          <cell r="N64" t="str">
            <v>Taoglas</v>
          </cell>
          <cell r="O64" t="str">
            <v>34695</v>
          </cell>
          <cell r="P64">
            <v>1000</v>
          </cell>
          <cell r="Q64">
            <v>1000</v>
          </cell>
          <cell r="R64">
            <v>20.81</v>
          </cell>
          <cell r="S64" t="str">
            <v>USD</v>
          </cell>
          <cell r="T64">
            <v>19.254256106587711</v>
          </cell>
          <cell r="U64" t="str">
            <v>EXW Taiwan</v>
          </cell>
          <cell r="V64">
            <v>12</v>
          </cell>
        </row>
        <row r="65">
          <cell r="A65" t="str">
            <v>1802-70043-00</v>
          </cell>
          <cell r="B65" t="str">
            <v>ANT, PUK Ultima G24 850/900/1800/1900/2100MHz Permanent Mount Antenna, 3000mm NFC-200, SMA(M)</v>
          </cell>
          <cell r="C65" t="str">
            <v>ea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G24.A.305111</v>
          </cell>
          <cell r="M65" t="str">
            <v>[23/11/2023] Taoglas requoted $26.03 to $30.07
[16/02/2024] Requote $26.03</v>
          </cell>
          <cell r="N65" t="str">
            <v>Taoglas</v>
          </cell>
          <cell r="O65" t="str">
            <v>36815-3</v>
          </cell>
          <cell r="P65">
            <v>100</v>
          </cell>
          <cell r="Q65">
            <v>100</v>
          </cell>
          <cell r="R65">
            <v>26.03</v>
          </cell>
          <cell r="S65" t="str">
            <v>USD</v>
          </cell>
          <cell r="T65">
            <v>24.084011843079203</v>
          </cell>
          <cell r="U65" t="str">
            <v>EXW Taiwan</v>
          </cell>
          <cell r="V65">
            <v>12</v>
          </cell>
        </row>
        <row r="66">
          <cell r="A66" t="str">
            <v>1802-70043-00</v>
          </cell>
          <cell r="B66" t="str">
            <v>ANT, PUK Ultima G24 850/900/1800/1900/2100MHz Permanent Mount Antenna, 3000mm NFC-200, SMA(M)</v>
          </cell>
          <cell r="C66" t="str">
            <v>ea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G24.A.305111</v>
          </cell>
          <cell r="M66" t="str">
            <v>[23/11/2023] Taoglas requoted $24.23 to $28.07
[16/02/2024] Requote $24.23</v>
          </cell>
          <cell r="N66" t="str">
            <v>Taoglas</v>
          </cell>
          <cell r="O66" t="str">
            <v>36815-3</v>
          </cell>
          <cell r="P66">
            <v>500</v>
          </cell>
          <cell r="Q66">
            <v>500</v>
          </cell>
          <cell r="R66">
            <v>24.23</v>
          </cell>
          <cell r="S66" t="str">
            <v>USD</v>
          </cell>
          <cell r="T66">
            <v>22.418578830495928</v>
          </cell>
          <cell r="U66" t="str">
            <v>EXW Taiwan</v>
          </cell>
          <cell r="V66">
            <v>12</v>
          </cell>
        </row>
        <row r="67">
          <cell r="A67" t="str">
            <v>1802-70043-00</v>
          </cell>
          <cell r="B67" t="str">
            <v>ANT, PUK Ultima G24 850/900/1800/1900/2100MHz Permanent Mount Antenna, 3000mm NFC-200, SMA(M)</v>
          </cell>
          <cell r="C67" t="str">
            <v>ea</v>
          </cell>
          <cell r="H67" t="str">
            <v>Production</v>
          </cell>
          <cell r="I67" t="str">
            <v>Buy</v>
          </cell>
          <cell r="J67" t="str">
            <v>Taoglas</v>
          </cell>
          <cell r="K67" t="str">
            <v>G24.A.305111</v>
          </cell>
          <cell r="M67" t="str">
            <v>[23/11/2023] Taoglas requoted $22.60 to $26.26
[16/02/2024] Requote $22.60</v>
          </cell>
          <cell r="N67" t="str">
            <v>Taoglas</v>
          </cell>
          <cell r="O67" t="str">
            <v>36815-3</v>
          </cell>
          <cell r="P67">
            <v>1000</v>
          </cell>
          <cell r="Q67">
            <v>1000</v>
          </cell>
          <cell r="R67">
            <v>22.6</v>
          </cell>
          <cell r="S67" t="str">
            <v>USD</v>
          </cell>
          <cell r="T67">
            <v>20.910436713545522</v>
          </cell>
          <cell r="U67" t="str">
            <v>EXW Taiwan</v>
          </cell>
          <cell r="V67">
            <v>12</v>
          </cell>
        </row>
        <row r="68">
          <cell r="A68" t="str">
            <v>1802-70044-00</v>
          </cell>
          <cell r="B68" t="str">
            <v>ANT, PUK Ultima G24 850/900/1800/1900/2100MHz Permanent Mount Antenna, 10000mm TGC-200, SMA(M)</v>
          </cell>
          <cell r="C68" t="str">
            <v>ea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G24.A.1005111</v>
          </cell>
          <cell r="M68" t="str">
            <v>[16/02/2024] Taoglas Requote $45.02 to $99.64 (G24.A.1005111 to G24.K.100L111.fg) - Query in to Zara</v>
          </cell>
          <cell r="N68" t="str">
            <v>Taoglas</v>
          </cell>
          <cell r="O68" t="str">
            <v>34695</v>
          </cell>
          <cell r="P68">
            <v>100</v>
          </cell>
          <cell r="Q68">
            <v>100</v>
          </cell>
          <cell r="R68">
            <v>45.02</v>
          </cell>
          <cell r="S68" t="str">
            <v>USD</v>
          </cell>
          <cell r="T68">
            <v>41.654330125832722</v>
          </cell>
          <cell r="U68" t="str">
            <v>EXW Taiwan</v>
          </cell>
          <cell r="V68">
            <v>12</v>
          </cell>
        </row>
        <row r="69">
          <cell r="A69" t="str">
            <v>1802-70044-00</v>
          </cell>
          <cell r="B69" t="str">
            <v>ANT, PUK Ultima G24 850/900/1800/1900/2100MHz Permanent Mount Antenna, 10000mm TGC-200, SMA(M)</v>
          </cell>
          <cell r="C69" t="str">
            <v>ea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G24.A.1005111</v>
          </cell>
          <cell r="M69" t="str">
            <v>[16/02/2024] Taoglas Requote $43.27 to $94.15 (G24.A.1005111 to G24.K.100L111.fg) - Query in to Zara</v>
          </cell>
          <cell r="N69" t="str">
            <v>Taoglas</v>
          </cell>
          <cell r="O69" t="str">
            <v>34695</v>
          </cell>
          <cell r="P69">
            <v>500</v>
          </cell>
          <cell r="Q69">
            <v>500</v>
          </cell>
          <cell r="R69">
            <v>42.27</v>
          </cell>
          <cell r="S69" t="str">
            <v>USD</v>
          </cell>
          <cell r="T69">
            <v>39.109918578830502</v>
          </cell>
          <cell r="U69" t="str">
            <v>EXW Taiwan</v>
          </cell>
          <cell r="V69">
            <v>12</v>
          </cell>
        </row>
        <row r="70">
          <cell r="A70" t="str">
            <v>1802-70044-00</v>
          </cell>
          <cell r="B70" t="str">
            <v>ANT, PUK Ultima G24 850/900/1800/1900/2100MHz Permanent Mount Antenna, 10000mm TGC-200, SMA(M)</v>
          </cell>
          <cell r="C70" t="str">
            <v>ea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G24.A.1005111</v>
          </cell>
          <cell r="M70" t="str">
            <v>[16/02/2024] Taoglas Requote $39.79 to $85.06 (G24.A.1005111 to G24.K.100L111.fg) - Query in to Zara</v>
          </cell>
          <cell r="N70" t="str">
            <v>Taoglas</v>
          </cell>
          <cell r="O70" t="str">
            <v>34695</v>
          </cell>
          <cell r="P70">
            <v>1000</v>
          </cell>
          <cell r="Q70">
            <v>1000</v>
          </cell>
          <cell r="R70">
            <v>39.79</v>
          </cell>
          <cell r="S70" t="str">
            <v>USD</v>
          </cell>
          <cell r="T70">
            <v>36.815321983715769</v>
          </cell>
          <cell r="U70" t="str">
            <v>EXW Taiwan</v>
          </cell>
          <cell r="V70">
            <v>12</v>
          </cell>
        </row>
        <row r="71">
          <cell r="A71" t="str">
            <v>1802-70045-00</v>
          </cell>
          <cell r="B71" t="str">
            <v>ANT, Hercules G21 850/900/1800/1900/2100MHz Permanent Mount Antenna, 3000mm RG-174, SMA(M)</v>
          </cell>
          <cell r="C71" t="str">
            <v>ea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G21.B.301111</v>
          </cell>
          <cell r="N71" t="str">
            <v>Taoglas</v>
          </cell>
          <cell r="O71" t="str">
            <v>34695</v>
          </cell>
          <cell r="P71">
            <v>100</v>
          </cell>
          <cell r="Q71">
            <v>100</v>
          </cell>
          <cell r="R71">
            <v>30.09</v>
          </cell>
          <cell r="S71" t="str">
            <v>USD</v>
          </cell>
          <cell r="T71">
            <v>27.840488527017026</v>
          </cell>
          <cell r="U71" t="str">
            <v>EXW Taiwan</v>
          </cell>
          <cell r="V71">
            <v>12</v>
          </cell>
        </row>
        <row r="72">
          <cell r="A72" t="str">
            <v>1802-70045-00</v>
          </cell>
          <cell r="B72" t="str">
            <v>ANT, Hercules G21 850/900/1800/1900/2100MHz Permanent Mount Antenna, 3000mm RG-174, SMA(M)</v>
          </cell>
          <cell r="C72" t="str">
            <v>ea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G21.B.301111</v>
          </cell>
          <cell r="N72" t="str">
            <v>Taoglas</v>
          </cell>
          <cell r="O72" t="str">
            <v>34695</v>
          </cell>
          <cell r="P72">
            <v>500</v>
          </cell>
          <cell r="Q72">
            <v>500</v>
          </cell>
          <cell r="R72">
            <v>27.86</v>
          </cell>
          <cell r="S72" t="str">
            <v>USD</v>
          </cell>
          <cell r="T72">
            <v>25.777202072538859</v>
          </cell>
          <cell r="U72" t="str">
            <v>EXW Taiwan</v>
          </cell>
          <cell r="V72">
            <v>12</v>
          </cell>
        </row>
        <row r="73">
          <cell r="A73" t="str">
            <v>1802-70045-00</v>
          </cell>
          <cell r="B73" t="str">
            <v>ANT, Hercules G21 850/900/1800/1900/2100MHz Permanent Mount Antenna, 3000mm RG-174, SMA(M)</v>
          </cell>
          <cell r="C73" t="str">
            <v>ea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G21.B.301111</v>
          </cell>
          <cell r="N73" t="str">
            <v>Taoglas</v>
          </cell>
          <cell r="O73" t="str">
            <v>34695</v>
          </cell>
          <cell r="P73">
            <v>1000</v>
          </cell>
          <cell r="Q73">
            <v>1000</v>
          </cell>
          <cell r="R73">
            <v>24.52</v>
          </cell>
          <cell r="S73" t="str">
            <v>USD</v>
          </cell>
          <cell r="T73">
            <v>22.686898593634346</v>
          </cell>
          <cell r="U73" t="str">
            <v>EXW Taiwan</v>
          </cell>
          <cell r="V73">
            <v>12</v>
          </cell>
        </row>
        <row r="74">
          <cell r="A74" t="str">
            <v>1802-70046-00</v>
          </cell>
          <cell r="B74" t="str">
            <v>ANT, Hercules G21 850/900/1800/1900/2100MHz Permanent Mount Antenna, 10000mm RG-174, SMA(M)</v>
          </cell>
          <cell r="C74" t="str">
            <v>ea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G21.B.1001111</v>
          </cell>
          <cell r="N74" t="str">
            <v>Taoglas</v>
          </cell>
          <cell r="O74" t="str">
            <v>34695</v>
          </cell>
          <cell r="P74">
            <v>100</v>
          </cell>
          <cell r="Q74">
            <v>100</v>
          </cell>
          <cell r="R74">
            <v>35.770000000000003</v>
          </cell>
          <cell r="S74" t="str">
            <v>USD</v>
          </cell>
          <cell r="T74">
            <v>33.095854922279798</v>
          </cell>
          <cell r="U74" t="str">
            <v>EXW Taiwan</v>
          </cell>
          <cell r="V74">
            <v>12</v>
          </cell>
        </row>
        <row r="75">
          <cell r="A75" t="str">
            <v>1802-70046-00</v>
          </cell>
          <cell r="B75" t="str">
            <v>ANT, Hercules G21 850/900/1800/1900/2100MHz Permanent Mount Antenna, 10000mm RG-174, SMA(M)</v>
          </cell>
          <cell r="C75" t="str">
            <v>ea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G21.B.1001111</v>
          </cell>
          <cell r="N75" t="str">
            <v>Taoglas</v>
          </cell>
          <cell r="O75" t="str">
            <v>34695</v>
          </cell>
          <cell r="P75">
            <v>500</v>
          </cell>
          <cell r="Q75">
            <v>500</v>
          </cell>
          <cell r="R75">
            <v>33.229999999999997</v>
          </cell>
          <cell r="S75" t="str">
            <v>USD</v>
          </cell>
          <cell r="T75">
            <v>30.745743893412286</v>
          </cell>
          <cell r="U75" t="str">
            <v>EXW Taiwan</v>
          </cell>
          <cell r="V75">
            <v>12</v>
          </cell>
        </row>
        <row r="76">
          <cell r="A76" t="str">
            <v>1802-70046-00</v>
          </cell>
          <cell r="B76" t="str">
            <v>ANT, Hercules G21 850/900/1800/1900/2100MHz Permanent Mount Antenna, 10000mm RG-174, SMA(M)</v>
          </cell>
          <cell r="C76" t="str">
            <v>ea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G21.B.1001111</v>
          </cell>
          <cell r="N76" t="str">
            <v>Taoglas</v>
          </cell>
          <cell r="O76" t="str">
            <v>34695</v>
          </cell>
          <cell r="P76">
            <v>1000</v>
          </cell>
          <cell r="Q76">
            <v>1000</v>
          </cell>
          <cell r="R76">
            <v>29.34</v>
          </cell>
          <cell r="S76" t="str">
            <v>USD</v>
          </cell>
          <cell r="T76">
            <v>27.146558105107328</v>
          </cell>
          <cell r="U76" t="str">
            <v>EXW Taiwan</v>
          </cell>
          <cell r="V76">
            <v>12</v>
          </cell>
        </row>
        <row r="77">
          <cell r="A77" t="str">
            <v>1802-70047-00</v>
          </cell>
          <cell r="B77" t="str">
            <v>ANT, Ultima G24 850/900/1800/1900/2100MHz Permanent Mount Antenna, 1000mm TGC-200, SMA(M)</v>
          </cell>
          <cell r="C77" t="str">
            <v>ea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G24.A.105111</v>
          </cell>
          <cell r="N77" t="str">
            <v>Taoglas</v>
          </cell>
          <cell r="O77" t="str">
            <v>34695-7</v>
          </cell>
          <cell r="P77">
            <v>100</v>
          </cell>
          <cell r="Q77">
            <v>100</v>
          </cell>
          <cell r="R77">
            <v>25.8</v>
          </cell>
          <cell r="S77" t="str">
            <v>USD</v>
          </cell>
          <cell r="T77">
            <v>23.871206513693561</v>
          </cell>
          <cell r="U77" t="str">
            <v>EXW Taiwan</v>
          </cell>
          <cell r="V77">
            <v>12</v>
          </cell>
        </row>
        <row r="78">
          <cell r="A78" t="str">
            <v>1802-70047-00</v>
          </cell>
          <cell r="B78" t="str">
            <v>ANT, Ultima G24 850/900/1800/1900/2100MHz Permanent Mount Antenna, 1000mm TGC-200, SMA(M)</v>
          </cell>
          <cell r="C78" t="str">
            <v>ea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G24.A.105111</v>
          </cell>
          <cell r="N78" t="str">
            <v>Taoglas</v>
          </cell>
          <cell r="O78" t="str">
            <v>34695-7</v>
          </cell>
          <cell r="P78">
            <v>500</v>
          </cell>
          <cell r="Q78">
            <v>500</v>
          </cell>
          <cell r="R78">
            <v>24.01</v>
          </cell>
          <cell r="S78" t="str">
            <v>USD</v>
          </cell>
          <cell r="T78">
            <v>22.215025906735754</v>
          </cell>
          <cell r="U78" t="str">
            <v>EXW Taiwan</v>
          </cell>
          <cell r="V78">
            <v>12</v>
          </cell>
        </row>
        <row r="79">
          <cell r="A79" t="str">
            <v>1802-70047-00</v>
          </cell>
          <cell r="B79" t="str">
            <v>ANT, Ultima G24 850/900/1800/1900/2100MHz Permanent Mount Antenna, 1000mm TGC-200, SMA(M)</v>
          </cell>
          <cell r="C79" t="str">
            <v>ea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G24.A.105111</v>
          </cell>
          <cell r="N79" t="str">
            <v>Taoglas</v>
          </cell>
          <cell r="O79" t="str">
            <v>34695-7</v>
          </cell>
          <cell r="P79">
            <v>1000</v>
          </cell>
          <cell r="Q79">
            <v>1000</v>
          </cell>
          <cell r="R79">
            <v>22.4</v>
          </cell>
          <cell r="S79" t="str">
            <v>USD</v>
          </cell>
          <cell r="T79">
            <v>20.725388601036268</v>
          </cell>
          <cell r="U79" t="str">
            <v>EXW Taiwan</v>
          </cell>
          <cell r="V79">
            <v>12</v>
          </cell>
        </row>
        <row r="80">
          <cell r="A80" t="str">
            <v>1803-10010-00</v>
          </cell>
          <cell r="B80" t="str">
            <v>ANT, Cable SMA(M) to SMA (F), TGC-200/LMR-200/CFD-200, 7m</v>
          </cell>
          <cell r="C80" t="str">
            <v>ea</v>
          </cell>
          <cell r="H80" t="str">
            <v>UnReleased</v>
          </cell>
          <cell r="I80" t="str">
            <v>Buy</v>
          </cell>
          <cell r="J80" t="str">
            <v>Taoglas</v>
          </cell>
          <cell r="K80" t="str">
            <v>CCD01120T397D007000</v>
          </cell>
          <cell r="M80" t="str">
            <v>[16/02/2024] Query to Zara; performance with 3m PUK; Protective Boot</v>
          </cell>
          <cell r="N80" t="str">
            <v>Taoglas</v>
          </cell>
          <cell r="O80" t="str">
            <v>36815-3</v>
          </cell>
          <cell r="P80">
            <v>100</v>
          </cell>
          <cell r="Q80">
            <v>100</v>
          </cell>
          <cell r="R80">
            <v>18.43</v>
          </cell>
          <cell r="S80" t="str">
            <v>USD</v>
          </cell>
          <cell r="T80">
            <v>17.05218356772761</v>
          </cell>
          <cell r="U80" t="str">
            <v>EXW Taiwan</v>
          </cell>
          <cell r="V80">
            <v>12</v>
          </cell>
        </row>
        <row r="81">
          <cell r="A81" t="str">
            <v>1803-10010-00</v>
          </cell>
          <cell r="B81" t="str">
            <v>ANT, Cable SMA(M) to SMA (F), TGC-200/LMR-200/CFD-200, 7m</v>
          </cell>
          <cell r="C81" t="str">
            <v>ea</v>
          </cell>
          <cell r="H81" t="str">
            <v>UnReleased</v>
          </cell>
          <cell r="I81" t="str">
            <v>Buy</v>
          </cell>
          <cell r="J81" t="str">
            <v>Taoglas</v>
          </cell>
          <cell r="K81" t="str">
            <v>CCD01120T397D007000</v>
          </cell>
          <cell r="N81" t="str">
            <v>Taoglas</v>
          </cell>
          <cell r="O81" t="str">
            <v>36815-3</v>
          </cell>
          <cell r="P81">
            <v>500</v>
          </cell>
          <cell r="Q81">
            <v>500</v>
          </cell>
          <cell r="R81">
            <v>16.579999999999998</v>
          </cell>
          <cell r="S81" t="str">
            <v>USD</v>
          </cell>
          <cell r="T81">
            <v>15.340488527017023</v>
          </cell>
          <cell r="U81" t="str">
            <v>EXW Taiwan</v>
          </cell>
          <cell r="V81">
            <v>12</v>
          </cell>
        </row>
        <row r="82">
          <cell r="A82" t="str">
            <v>1803-10010-00</v>
          </cell>
          <cell r="B82" t="str">
            <v>ANT, Cable SMA(M) to SMA (F), TGC-200/LMR-200/CFD-200, 7m</v>
          </cell>
          <cell r="C82" t="str">
            <v>ea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CCD01120T397D007000</v>
          </cell>
          <cell r="N82" t="str">
            <v>Taoglas</v>
          </cell>
          <cell r="O82" t="str">
            <v>36815-3</v>
          </cell>
          <cell r="P82">
            <v>1000</v>
          </cell>
          <cell r="Q82">
            <v>1000</v>
          </cell>
          <cell r="R82">
            <v>7.27</v>
          </cell>
          <cell r="S82" t="str">
            <v>USD</v>
          </cell>
          <cell r="T82">
            <v>6.7264988897113245</v>
          </cell>
          <cell r="U82" t="str">
            <v>EXW Taiwan</v>
          </cell>
          <cell r="V82">
            <v>12</v>
          </cell>
        </row>
        <row r="83">
          <cell r="A83" t="str">
            <v>1899-00010-00</v>
          </cell>
          <cell r="B83" t="str">
            <v>ANT, Mounting Bracket, Universal, R/A</v>
          </cell>
          <cell r="C83" t="str">
            <v>ea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UMB.ALL.A</v>
          </cell>
          <cell r="N83" t="str">
            <v>Taoglas</v>
          </cell>
          <cell r="O83" t="str">
            <v>36815-3</v>
          </cell>
          <cell r="P83">
            <v>100</v>
          </cell>
          <cell r="Q83">
            <v>100</v>
          </cell>
          <cell r="R83">
            <v>15.25</v>
          </cell>
          <cell r="S83" t="str">
            <v>USD</v>
          </cell>
          <cell r="T83">
            <v>14.109918578830497</v>
          </cell>
          <cell r="U83" t="str">
            <v>EXW Taiwan</v>
          </cell>
          <cell r="V83">
            <v>12</v>
          </cell>
        </row>
        <row r="84">
          <cell r="A84" t="str">
            <v>1899-00010-00</v>
          </cell>
          <cell r="B84" t="str">
            <v>ANT, Mounting Bracket, Universal, R/A</v>
          </cell>
          <cell r="C84" t="str">
            <v>ea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UMB.ALL.A</v>
          </cell>
          <cell r="N84" t="str">
            <v>Taoglas</v>
          </cell>
          <cell r="O84" t="str">
            <v>36815-3</v>
          </cell>
          <cell r="P84">
            <v>500</v>
          </cell>
          <cell r="Q84">
            <v>500</v>
          </cell>
          <cell r="R84">
            <v>15</v>
          </cell>
          <cell r="S84" t="str">
            <v>USD</v>
          </cell>
          <cell r="T84">
            <v>13.878608438193931</v>
          </cell>
          <cell r="U84" t="str">
            <v>EXW Taiwan</v>
          </cell>
          <cell r="V84">
            <v>12</v>
          </cell>
        </row>
        <row r="85">
          <cell r="A85" t="str">
            <v>1899-00010-00</v>
          </cell>
          <cell r="B85" t="str">
            <v>ANT, Mounting Bracket, Universal, R/A</v>
          </cell>
          <cell r="C85" t="str">
            <v>ea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UMB.ALL.A</v>
          </cell>
          <cell r="N85" t="str">
            <v>Taoglas</v>
          </cell>
          <cell r="O85" t="str">
            <v>36815-3</v>
          </cell>
          <cell r="P85">
            <v>1000</v>
          </cell>
          <cell r="Q85">
            <v>1000</v>
          </cell>
          <cell r="R85">
            <v>14.85</v>
          </cell>
          <cell r="S85" t="str">
            <v>USD</v>
          </cell>
          <cell r="T85">
            <v>13.739822353811991</v>
          </cell>
          <cell r="U85" t="str">
            <v>EXW Taiwan</v>
          </cell>
          <cell r="V85">
            <v>12</v>
          </cell>
        </row>
        <row r="86">
          <cell r="A86" t="str">
            <v>1899-00020-00</v>
          </cell>
          <cell r="B86" t="str">
            <v>ANT, Mounting Bracket, Wall, R/A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WMB.L.SPA.31</v>
          </cell>
          <cell r="S86" t="str">
            <v>USD</v>
          </cell>
          <cell r="T86">
            <v>0</v>
          </cell>
        </row>
        <row r="87">
          <cell r="A87" t="str">
            <v>1899-00030-00</v>
          </cell>
          <cell r="B87" t="str">
            <v>ANT, Mounting Bracket, Wall, R/A, 50x100mm, pre-Galvanised &amp; Painted</v>
          </cell>
          <cell r="C87" t="str">
            <v>ea</v>
          </cell>
          <cell r="H87" t="str">
            <v>R&amp;D</v>
          </cell>
          <cell r="I87" t="str">
            <v>Buy</v>
          </cell>
          <cell r="J87" t="str">
            <v>TBA</v>
          </cell>
          <cell r="K87" t="str">
            <v>7200-1899-00030-00</v>
          </cell>
          <cell r="M87" t="str">
            <v>[22/02/2024] Proposal to Daniel &amp; Will</v>
          </cell>
          <cell r="N87" t="str">
            <v>Meath Metals</v>
          </cell>
          <cell r="P87">
            <v>100</v>
          </cell>
          <cell r="Q87">
            <v>100</v>
          </cell>
          <cell r="R87">
            <v>3.44</v>
          </cell>
          <cell r="S87" t="str">
            <v>EUR</v>
          </cell>
          <cell r="T87">
            <v>3.44</v>
          </cell>
          <cell r="U87" t="str">
            <v>EXW</v>
          </cell>
          <cell r="V87">
            <v>6</v>
          </cell>
        </row>
        <row r="88">
          <cell r="A88" t="str">
            <v>1899-00030-00</v>
          </cell>
          <cell r="B88" t="str">
            <v>ANT, Mounting Bracket, Wall, R/A, 50x100mm, pre-Galvanised &amp; Painted</v>
          </cell>
          <cell r="C88" t="str">
            <v>ea</v>
          </cell>
          <cell r="H88" t="str">
            <v>R&amp;D</v>
          </cell>
          <cell r="I88" t="str">
            <v>Buy</v>
          </cell>
          <cell r="J88" t="str">
            <v>TBA</v>
          </cell>
          <cell r="K88" t="str">
            <v>7200-1899-00030-00</v>
          </cell>
          <cell r="M88" t="str">
            <v>[22/02/2024] Proposal to Daniel &amp; Will</v>
          </cell>
          <cell r="N88" t="str">
            <v>Meath Metals</v>
          </cell>
          <cell r="P88">
            <v>250</v>
          </cell>
          <cell r="Q88">
            <v>250</v>
          </cell>
          <cell r="R88">
            <v>2.75</v>
          </cell>
          <cell r="S88" t="str">
            <v>EUR</v>
          </cell>
          <cell r="T88">
            <v>2.75</v>
          </cell>
          <cell r="U88" t="str">
            <v>EXW</v>
          </cell>
          <cell r="V88">
            <v>6</v>
          </cell>
        </row>
        <row r="89">
          <cell r="A89" t="str">
            <v>1899-00030-00</v>
          </cell>
          <cell r="B89" t="str">
            <v>ANT, Mounting Bracket, Wall, R/A, 50x100mm, pre-Galvanised &amp; Painted</v>
          </cell>
          <cell r="C89" t="str">
            <v>ea</v>
          </cell>
          <cell r="H89" t="str">
            <v>R&amp;D</v>
          </cell>
          <cell r="I89" t="str">
            <v>Buy</v>
          </cell>
          <cell r="J89" t="str">
            <v>TBA</v>
          </cell>
          <cell r="K89" t="str">
            <v>7200-1899-00030-00</v>
          </cell>
          <cell r="M89" t="str">
            <v>[22/02/2024] Proposal to Daniel &amp; Will</v>
          </cell>
          <cell r="N89" t="str">
            <v>Meath Metals</v>
          </cell>
          <cell r="P89">
            <v>500</v>
          </cell>
          <cell r="Q89">
            <v>500</v>
          </cell>
          <cell r="R89">
            <v>2.54</v>
          </cell>
          <cell r="S89" t="str">
            <v>EUR</v>
          </cell>
          <cell r="T89">
            <v>2.54</v>
          </cell>
          <cell r="U89" t="str">
            <v>EXW</v>
          </cell>
          <cell r="V89">
            <v>6</v>
          </cell>
        </row>
        <row r="90">
          <cell r="A90" t="str">
            <v>1899-00031-00</v>
          </cell>
          <cell r="B90" t="str">
            <v>ANT, Mounting Bracket, Wall, R/A, 50x100mm, SS</v>
          </cell>
          <cell r="C90" t="str">
            <v>ea</v>
          </cell>
          <cell r="H90" t="str">
            <v>R&amp;D</v>
          </cell>
          <cell r="I90" t="str">
            <v>Buy</v>
          </cell>
          <cell r="J90" t="str">
            <v>TBA</v>
          </cell>
          <cell r="K90" t="str">
            <v>7200-1899-00030-00</v>
          </cell>
          <cell r="N90" t="str">
            <v>Meath Metals</v>
          </cell>
          <cell r="P90">
            <v>100</v>
          </cell>
          <cell r="Q90">
            <v>100</v>
          </cell>
          <cell r="R90">
            <v>4.2</v>
          </cell>
          <cell r="S90" t="str">
            <v>EUR</v>
          </cell>
          <cell r="T90">
            <v>4.2</v>
          </cell>
          <cell r="U90" t="str">
            <v>EXW</v>
          </cell>
          <cell r="V90">
            <v>6</v>
          </cell>
        </row>
        <row r="91">
          <cell r="A91" t="str">
            <v>1899-00031-00</v>
          </cell>
          <cell r="B91" t="str">
            <v>ANT, Mounting Bracket, Wall, R/A, 50x100mm, SS</v>
          </cell>
          <cell r="C91" t="str">
            <v>ea</v>
          </cell>
          <cell r="H91" t="str">
            <v>R&amp;D</v>
          </cell>
          <cell r="I91" t="str">
            <v>Buy</v>
          </cell>
          <cell r="J91" t="str">
            <v>TBA</v>
          </cell>
          <cell r="K91" t="str">
            <v>7200-1899-00030-00</v>
          </cell>
          <cell r="N91" t="str">
            <v>Meath Metals</v>
          </cell>
          <cell r="P91">
            <v>250</v>
          </cell>
          <cell r="Q91">
            <v>250</v>
          </cell>
          <cell r="R91">
            <v>1.92</v>
          </cell>
          <cell r="S91" t="str">
            <v>EUR</v>
          </cell>
          <cell r="T91">
            <v>1.92</v>
          </cell>
          <cell r="U91" t="str">
            <v>EXW</v>
          </cell>
          <cell r="V91">
            <v>6</v>
          </cell>
        </row>
        <row r="92">
          <cell r="A92" t="str">
            <v>1899-00031-00</v>
          </cell>
          <cell r="B92" t="str">
            <v>ANT, Mounting Bracket, Wall, R/A, 50x100mm, SS</v>
          </cell>
          <cell r="C92" t="str">
            <v>ea</v>
          </cell>
          <cell r="H92" t="str">
            <v>R&amp;D</v>
          </cell>
          <cell r="I92" t="str">
            <v>Buy</v>
          </cell>
          <cell r="J92" t="str">
            <v>TBA</v>
          </cell>
          <cell r="K92" t="str">
            <v>7200-1899-00030-00</v>
          </cell>
          <cell r="N92" t="str">
            <v>Meath Metals</v>
          </cell>
          <cell r="P92">
            <v>500</v>
          </cell>
          <cell r="Q92">
            <v>500</v>
          </cell>
          <cell r="R92">
            <v>1.92</v>
          </cell>
          <cell r="S92" t="str">
            <v>EUR</v>
          </cell>
          <cell r="T92">
            <v>1.92</v>
          </cell>
          <cell r="U92" t="str">
            <v>EXW</v>
          </cell>
          <cell r="V92">
            <v>6</v>
          </cell>
        </row>
        <row r="93">
          <cell r="A93" t="str">
            <v>1899-10010-00</v>
          </cell>
          <cell r="B93" t="str">
            <v>ANT, Mounting Bracket, Internal, Formed, 121.39x44.70mm</v>
          </cell>
          <cell r="C93" t="str">
            <v>ea</v>
          </cell>
          <cell r="H93" t="str">
            <v>R&amp;D</v>
          </cell>
          <cell r="I93" t="str">
            <v>Buy</v>
          </cell>
          <cell r="J93" t="str">
            <v>TBA</v>
          </cell>
          <cell r="K93" t="str">
            <v>7200-1899-10010-00</v>
          </cell>
          <cell r="T93" t="e">
            <v>#N/A</v>
          </cell>
        </row>
        <row r="94">
          <cell r="A94" t="str">
            <v>2000-00010-00</v>
          </cell>
          <cell r="B94" t="str">
            <v>LBL, Blank Label, 50mm x 75mm, White</v>
          </cell>
          <cell r="C94" t="str">
            <v>ea</v>
          </cell>
          <cell r="H94" t="str">
            <v>Production</v>
          </cell>
          <cell r="I94" t="str">
            <v>Buy</v>
          </cell>
          <cell r="J94" t="str">
            <v>TBA</v>
          </cell>
          <cell r="K94" t="str">
            <v>TBA</v>
          </cell>
          <cell r="N94" t="str">
            <v>Estimate</v>
          </cell>
          <cell r="P94">
            <v>1000</v>
          </cell>
          <cell r="Q94">
            <v>1000</v>
          </cell>
          <cell r="R94">
            <v>0.05</v>
          </cell>
          <cell r="S94" t="str">
            <v>EUR</v>
          </cell>
          <cell r="T94">
            <v>0.05</v>
          </cell>
        </row>
        <row r="95">
          <cell r="A95" t="str">
            <v>2010-00010-00</v>
          </cell>
          <cell r="B95" t="str">
            <v>LBL, Size = 50x80mm, Text="M25 (F) to IPC, 3P+N, 2m, Qty =1"</v>
          </cell>
          <cell r="C95" t="str">
            <v>ea</v>
          </cell>
          <cell r="H95" t="str">
            <v>UnReleased</v>
          </cell>
          <cell r="I95" t="str">
            <v>Make</v>
          </cell>
          <cell r="J95" t="str">
            <v>Vendor</v>
          </cell>
          <cell r="K95" t="str">
            <v>TBA</v>
          </cell>
          <cell r="S95" t="str">
            <v>EUR</v>
          </cell>
          <cell r="T95">
            <v>0</v>
          </cell>
        </row>
        <row r="96">
          <cell r="A96" t="str">
            <v>2010-00020-00</v>
          </cell>
          <cell r="B96" t="str">
            <v>LBL, Size = 50x80mm, Text="M25 (F) to IPC, 1P+N, 2m, Qty =1"</v>
          </cell>
          <cell r="C96" t="str">
            <v>ea</v>
          </cell>
          <cell r="H96" t="str">
            <v>UnReleased</v>
          </cell>
          <cell r="I96" t="str">
            <v>Make</v>
          </cell>
          <cell r="J96" t="str">
            <v>Vendor</v>
          </cell>
          <cell r="K96" t="str">
            <v>TBA</v>
          </cell>
          <cell r="S96" t="str">
            <v>EUR</v>
          </cell>
          <cell r="T96">
            <v>0</v>
          </cell>
        </row>
        <row r="97">
          <cell r="A97" t="str">
            <v>2010-00030-00</v>
          </cell>
          <cell r="B97" t="str">
            <v>LBL, Size = 50x80mm, Text="M19 (F) to 4mm Plug, 3P+N, 6m, Qty =1"</v>
          </cell>
          <cell r="H97" t="str">
            <v>UnReleased</v>
          </cell>
          <cell r="I97" t="str">
            <v>Make</v>
          </cell>
          <cell r="J97" t="str">
            <v>Vendor</v>
          </cell>
          <cell r="K97" t="str">
            <v>TBA</v>
          </cell>
          <cell r="S97" t="str">
            <v>EUR</v>
          </cell>
          <cell r="T97">
            <v>0</v>
          </cell>
        </row>
        <row r="98">
          <cell r="A98" t="str">
            <v>2010-00040-00</v>
          </cell>
          <cell r="B98" t="str">
            <v>LBL, Size = 50x80mm, Text="3100-70017-00; 4x Drummond G-Clamps; 3x 1A Fused (Brown, Black &amp; Grey), 1x Unfused (Blue)"</v>
          </cell>
          <cell r="C98" t="str">
            <v>ea</v>
          </cell>
          <cell r="H98" t="str">
            <v>UnReleased</v>
          </cell>
          <cell r="I98" t="str">
            <v>Make</v>
          </cell>
          <cell r="J98" t="str">
            <v>EMS</v>
          </cell>
          <cell r="K98" t="str">
            <v>2010-00040-00</v>
          </cell>
          <cell r="N98" t="str">
            <v>EMS</v>
          </cell>
          <cell r="R98">
            <v>0.05</v>
          </cell>
          <cell r="S98" t="str">
            <v>EUR</v>
          </cell>
          <cell r="T98">
            <v>0.05</v>
          </cell>
          <cell r="V98">
            <v>1</v>
          </cell>
        </row>
        <row r="99">
          <cell r="A99" t="str">
            <v>2010-00041-00</v>
          </cell>
          <cell r="B99" t="str">
            <v>LBL, Size = 50x80mm, Text="3100-70018-00; 2x Drummond G-Clamps; 1x 1A Fused (Brown), 1x Unfused (Blue)"</v>
          </cell>
          <cell r="C99" t="str">
            <v>ea</v>
          </cell>
          <cell r="H99" t="str">
            <v>UnReleased</v>
          </cell>
          <cell r="I99" t="str">
            <v>Make</v>
          </cell>
          <cell r="J99" t="str">
            <v>EMS</v>
          </cell>
          <cell r="K99" t="str">
            <v>2010-00041-00</v>
          </cell>
          <cell r="N99" t="str">
            <v>EMS</v>
          </cell>
          <cell r="R99">
            <v>0.05</v>
          </cell>
          <cell r="S99" t="str">
            <v>EUR</v>
          </cell>
          <cell r="T99">
            <v>0.05</v>
          </cell>
          <cell r="V99">
            <v>1</v>
          </cell>
        </row>
        <row r="100">
          <cell r="A100" t="str">
            <v>2010-10010-00</v>
          </cell>
          <cell r="B100" t="str">
            <v>LBL, Carton Label 99.10 x38.10mm, Text="5010-30000-05 - FGS, Scavenger GM-B, M19, 6F"</v>
          </cell>
          <cell r="C100" t="str">
            <v>ea</v>
          </cell>
          <cell r="H100" t="str">
            <v>Obsolete</v>
          </cell>
          <cell r="I100" t="str">
            <v>Make</v>
          </cell>
          <cell r="J100" t="str">
            <v>Q-Connect</v>
          </cell>
          <cell r="K100" t="str">
            <v>KF26054</v>
          </cell>
          <cell r="M100" t="str">
            <v>Print in-house</v>
          </cell>
          <cell r="N100" t="str">
            <v>Hunt Office</v>
          </cell>
          <cell r="O100" t="str">
            <v>WWW</v>
          </cell>
          <cell r="P100">
            <v>1400</v>
          </cell>
          <cell r="Q100">
            <v>1400</v>
          </cell>
          <cell r="R100">
            <v>1.3564285714285713E-2</v>
          </cell>
          <cell r="S100" t="str">
            <v>EUR</v>
          </cell>
          <cell r="T100">
            <v>1.3564285714285713E-2</v>
          </cell>
          <cell r="V100">
            <v>1</v>
          </cell>
        </row>
        <row r="101">
          <cell r="A101" t="str">
            <v>2010-10010-01</v>
          </cell>
          <cell r="B101" t="str">
            <v>LBL, Carton Label 99.10 x38.10mm, Text="5010-30000-06 - FGS, Scavenger GM-B, M19, 6F"</v>
          </cell>
          <cell r="C101" t="str">
            <v>ea</v>
          </cell>
          <cell r="H101" t="str">
            <v>Production</v>
          </cell>
          <cell r="I101" t="str">
            <v>Make</v>
          </cell>
          <cell r="J101" t="str">
            <v>Q-Connect</v>
          </cell>
          <cell r="K101" t="str">
            <v>KF26054</v>
          </cell>
          <cell r="M101" t="str">
            <v>Print in-house</v>
          </cell>
          <cell r="N101" t="str">
            <v>Hunt Office</v>
          </cell>
          <cell r="O101" t="str">
            <v>WWW</v>
          </cell>
          <cell r="P101">
            <v>1400</v>
          </cell>
          <cell r="Q101">
            <v>1400</v>
          </cell>
          <cell r="R101">
            <v>1.3564285714285713E-2</v>
          </cell>
          <cell r="S101" t="str">
            <v>EUR</v>
          </cell>
          <cell r="T101">
            <v>1.3564285714285713E-2</v>
          </cell>
          <cell r="V101">
            <v>1</v>
          </cell>
        </row>
        <row r="102">
          <cell r="A102" t="str">
            <v>2010-10020-00</v>
          </cell>
          <cell r="B102" t="str">
            <v>LBL, Carton Label 99.10 x38.10mm, Text="5021-30000-00 - FGS, Scavenger PM-C, M25, 2F"</v>
          </cell>
          <cell r="C102" t="str">
            <v>ea</v>
          </cell>
          <cell r="H102" t="str">
            <v>Obsolete</v>
          </cell>
          <cell r="I102" t="str">
            <v>Make</v>
          </cell>
          <cell r="J102" t="str">
            <v>Q-Connect</v>
          </cell>
          <cell r="K102" t="str">
            <v>KF26054</v>
          </cell>
          <cell r="M102" t="str">
            <v>Print in-house</v>
          </cell>
          <cell r="N102" t="str">
            <v>Hunt Office</v>
          </cell>
          <cell r="O102" t="str">
            <v>WWW</v>
          </cell>
          <cell r="P102">
            <v>1400</v>
          </cell>
          <cell r="Q102">
            <v>1400</v>
          </cell>
          <cell r="R102">
            <v>1.3564285714285713E-2</v>
          </cell>
          <cell r="S102" t="str">
            <v>EUR</v>
          </cell>
          <cell r="T102">
            <v>1.3564285714285713E-2</v>
          </cell>
          <cell r="V102">
            <v>1</v>
          </cell>
        </row>
        <row r="103">
          <cell r="A103" t="str">
            <v>2010-10020-01</v>
          </cell>
          <cell r="B103" t="str">
            <v>LBL, Carton Label 99.10 x38.10mm, Text="5021-30000-01 - FGS, Scavenger PM-C, M25, 2F"</v>
          </cell>
          <cell r="C103" t="str">
            <v>ea</v>
          </cell>
          <cell r="H103" t="str">
            <v>Production</v>
          </cell>
          <cell r="I103" t="str">
            <v>Make</v>
          </cell>
          <cell r="J103" t="str">
            <v>Q-Connect</v>
          </cell>
          <cell r="K103" t="str">
            <v>KF26054</v>
          </cell>
          <cell r="M103" t="str">
            <v>Print in-house</v>
          </cell>
          <cell r="N103" t="str">
            <v>Hunt Office</v>
          </cell>
          <cell r="O103" t="str">
            <v>WWW</v>
          </cell>
          <cell r="P103">
            <v>1400</v>
          </cell>
          <cell r="Q103">
            <v>1400</v>
          </cell>
          <cell r="R103">
            <v>1.3564285714285713E-2</v>
          </cell>
          <cell r="S103" t="str">
            <v>EUR</v>
          </cell>
          <cell r="T103">
            <v>1.3564285714285713E-2</v>
          </cell>
          <cell r="V103">
            <v>1</v>
          </cell>
        </row>
        <row r="104">
          <cell r="A104" t="str">
            <v>2010-10030-00</v>
          </cell>
          <cell r="B104" t="str">
            <v>LBL, Carton Label 99.10 x38.10mm, Text="5020-60000-00 - FGS, Scavenger PM-A, M25, 1F"</v>
          </cell>
          <cell r="C104" t="str">
            <v>ea</v>
          </cell>
          <cell r="H104" t="str">
            <v>Obsolete</v>
          </cell>
          <cell r="I104" t="str">
            <v>Make</v>
          </cell>
          <cell r="J104" t="str">
            <v>Q-Connect</v>
          </cell>
          <cell r="K104" t="str">
            <v>KF26054</v>
          </cell>
          <cell r="M104" t="str">
            <v>Print in-house</v>
          </cell>
          <cell r="N104" t="str">
            <v>Hunt Office</v>
          </cell>
          <cell r="O104" t="str">
            <v>WWW</v>
          </cell>
          <cell r="P104">
            <v>1400</v>
          </cell>
          <cell r="Q104">
            <v>1400</v>
          </cell>
          <cell r="R104">
            <v>1.3564285714285713E-2</v>
          </cell>
          <cell r="S104" t="str">
            <v>EUR</v>
          </cell>
          <cell r="T104">
            <v>1.3564285714285713E-2</v>
          </cell>
          <cell r="V104">
            <v>1</v>
          </cell>
        </row>
        <row r="105">
          <cell r="A105" t="str">
            <v>2010-10030-01</v>
          </cell>
          <cell r="B105" t="str">
            <v>LBL, Carton Label 99.10 x38.10mm, Text="5020-60000-01 - FGS, Scavenger PM-A, M25, 1F"</v>
          </cell>
          <cell r="C105" t="str">
            <v>ea</v>
          </cell>
          <cell r="H105" t="str">
            <v>Production</v>
          </cell>
          <cell r="I105" t="str">
            <v>Make</v>
          </cell>
          <cell r="J105" t="str">
            <v>Q-Connect</v>
          </cell>
          <cell r="K105" t="str">
            <v>KF26054</v>
          </cell>
          <cell r="M105" t="str">
            <v>Print in-house</v>
          </cell>
          <cell r="N105" t="str">
            <v>Hunt Office</v>
          </cell>
          <cell r="O105" t="str">
            <v>WWW</v>
          </cell>
          <cell r="P105">
            <v>1400</v>
          </cell>
          <cell r="Q105">
            <v>1400</v>
          </cell>
          <cell r="R105">
            <v>1.3564285714285713E-2</v>
          </cell>
          <cell r="S105" t="str">
            <v>EUR</v>
          </cell>
          <cell r="T105">
            <v>1.3564285714285713E-2</v>
          </cell>
          <cell r="V105">
            <v>1</v>
          </cell>
        </row>
        <row r="106">
          <cell r="A106" t="str">
            <v>2010-20010-00</v>
          </cell>
          <cell r="B106" t="str">
            <v>LBL, Kit Contents Options Label 195 x 85mm</v>
          </cell>
          <cell r="C106" t="str">
            <v>ea</v>
          </cell>
          <cell r="H106" t="str">
            <v>UnReleased</v>
          </cell>
          <cell r="I106" t="str">
            <v>Buy</v>
          </cell>
          <cell r="N106" t="str">
            <v>Estimate</v>
          </cell>
          <cell r="P106">
            <v>1000</v>
          </cell>
          <cell r="Q106">
            <v>1000</v>
          </cell>
          <cell r="R106">
            <v>0.25</v>
          </cell>
          <cell r="S106" t="str">
            <v>EUR</v>
          </cell>
          <cell r="T106">
            <v>0.25</v>
          </cell>
          <cell r="V106">
            <v>2</v>
          </cell>
        </row>
        <row r="107">
          <cell r="A107" t="str">
            <v>2030-70019-00</v>
          </cell>
          <cell r="B107" t="str">
            <v>LBL, Scavenger Acrylic label 100.90 x 105.40mm</v>
          </cell>
          <cell r="C107" t="str">
            <v>ea</v>
          </cell>
          <cell r="H107" t="str">
            <v>Obsolete</v>
          </cell>
          <cell r="I107" t="str">
            <v>Buy</v>
          </cell>
          <cell r="J107" t="str">
            <v>LTHD</v>
          </cell>
          <cell r="K107" t="str">
            <v>DCZ-PCDA-X105410 09-PC025-001</v>
          </cell>
          <cell r="N107" t="str">
            <v>LTHD</v>
          </cell>
          <cell r="O107" t="str">
            <v>OC16126</v>
          </cell>
          <cell r="P107">
            <v>50</v>
          </cell>
          <cell r="Q107">
            <v>50</v>
          </cell>
          <cell r="R107">
            <v>4.4000000000000004</v>
          </cell>
          <cell r="S107" t="str">
            <v>EUR</v>
          </cell>
          <cell r="T107">
            <v>4.4000000000000004</v>
          </cell>
          <cell r="U107" t="str">
            <v>EXW Bucharest</v>
          </cell>
          <cell r="V107">
            <v>2</v>
          </cell>
        </row>
        <row r="108">
          <cell r="A108" t="str">
            <v>2030-70019-00</v>
          </cell>
          <cell r="B108" t="str">
            <v>LBL, Scavenger Acrylic label 100.90 x 105.40mm</v>
          </cell>
          <cell r="C108" t="str">
            <v>ea</v>
          </cell>
          <cell r="H108" t="str">
            <v>Obsolete</v>
          </cell>
          <cell r="I108" t="str">
            <v>Buy</v>
          </cell>
          <cell r="J108" t="str">
            <v>LTHD</v>
          </cell>
          <cell r="K108" t="str">
            <v>DCZ-PCDA-X105410 09-PC025-001</v>
          </cell>
          <cell r="N108" t="str">
            <v>LTHD</v>
          </cell>
          <cell r="O108" t="str">
            <v>OC16126</v>
          </cell>
          <cell r="P108">
            <v>500</v>
          </cell>
          <cell r="Q108">
            <v>500</v>
          </cell>
          <cell r="R108">
            <v>3.2</v>
          </cell>
          <cell r="S108" t="str">
            <v>EUR</v>
          </cell>
          <cell r="T108">
            <v>3.2</v>
          </cell>
          <cell r="U108" t="str">
            <v>EXW Bucharest</v>
          </cell>
          <cell r="V108">
            <v>2</v>
          </cell>
        </row>
        <row r="109">
          <cell r="A109" t="str">
            <v>2030-70019-00</v>
          </cell>
          <cell r="B109" t="str">
            <v>LBL, Scavenger Acrylic label 100.90 x 105.40mm</v>
          </cell>
          <cell r="C109" t="str">
            <v>ea</v>
          </cell>
          <cell r="H109" t="str">
            <v>Obsolete</v>
          </cell>
          <cell r="I109" t="str">
            <v>Buy</v>
          </cell>
          <cell r="J109" t="str">
            <v>LTHD</v>
          </cell>
          <cell r="K109" t="str">
            <v>DCZ-PCDA-X105410 09-PC025-001</v>
          </cell>
          <cell r="N109" t="str">
            <v>LTHD</v>
          </cell>
          <cell r="O109" t="str">
            <v>OC16126</v>
          </cell>
          <cell r="P109">
            <v>1000</v>
          </cell>
          <cell r="Q109">
            <v>1000</v>
          </cell>
          <cell r="R109">
            <v>2.2999999999999998</v>
          </cell>
          <cell r="S109" t="str">
            <v>EUR</v>
          </cell>
          <cell r="T109">
            <v>2.2999999999999998</v>
          </cell>
          <cell r="U109" t="str">
            <v>EXW Bucharest</v>
          </cell>
          <cell r="V109">
            <v>2</v>
          </cell>
        </row>
        <row r="110">
          <cell r="A110" t="str">
            <v>2030-70019-01</v>
          </cell>
          <cell r="B110" t="str">
            <v>LBL, Scavenger Acrylic label 100.90 x 105.40mm</v>
          </cell>
          <cell r="C110" t="str">
            <v>ea</v>
          </cell>
          <cell r="H110" t="str">
            <v>Production</v>
          </cell>
          <cell r="I110" t="str">
            <v>Buy</v>
          </cell>
          <cell r="J110" t="str">
            <v>LTHD</v>
          </cell>
          <cell r="K110" t="str">
            <v>DCZ-PCDA-X105410 09-PC025-002</v>
          </cell>
          <cell r="N110" t="str">
            <v>LTHD</v>
          </cell>
          <cell r="O110" t="str">
            <v>OC16170</v>
          </cell>
          <cell r="P110">
            <v>50</v>
          </cell>
          <cell r="Q110">
            <v>50</v>
          </cell>
          <cell r="R110">
            <v>7</v>
          </cell>
          <cell r="S110" t="str">
            <v>EUR</v>
          </cell>
          <cell r="T110">
            <v>7</v>
          </cell>
          <cell r="U110" t="str">
            <v>EXW Bucharest</v>
          </cell>
          <cell r="V110">
            <v>2</v>
          </cell>
        </row>
        <row r="111">
          <cell r="A111" t="str">
            <v>2030-70019-01</v>
          </cell>
          <cell r="B111" t="str">
            <v>LBL, Scavenger Acrylic label 100.90 x 105.40mm</v>
          </cell>
          <cell r="C111" t="str">
            <v>ea</v>
          </cell>
          <cell r="H111" t="str">
            <v>Production</v>
          </cell>
          <cell r="I111" t="str">
            <v>Buy</v>
          </cell>
          <cell r="J111" t="str">
            <v>LTHD</v>
          </cell>
          <cell r="K111" t="str">
            <v>DCZ-PCDA-X105410 09-PC025-002</v>
          </cell>
          <cell r="N111" t="str">
            <v>LTHD</v>
          </cell>
          <cell r="O111" t="str">
            <v>OC16170</v>
          </cell>
          <cell r="P111">
            <v>500</v>
          </cell>
          <cell r="Q111">
            <v>500</v>
          </cell>
          <cell r="R111">
            <v>3.5</v>
          </cell>
          <cell r="S111" t="str">
            <v>EUR</v>
          </cell>
          <cell r="T111">
            <v>3.5</v>
          </cell>
          <cell r="U111" t="str">
            <v>EXW Bucharest</v>
          </cell>
          <cell r="V111">
            <v>2</v>
          </cell>
        </row>
        <row r="112">
          <cell r="A112" t="str">
            <v>2030-70019-01</v>
          </cell>
          <cell r="B112" t="str">
            <v>LBL, Scavenger Acrylic label 100.90 x 105.40mm</v>
          </cell>
          <cell r="C112" t="str">
            <v>ea</v>
          </cell>
          <cell r="H112" t="str">
            <v>Production</v>
          </cell>
          <cell r="I112" t="str">
            <v>Buy</v>
          </cell>
          <cell r="J112" t="str">
            <v>LTHD</v>
          </cell>
          <cell r="K112" t="str">
            <v>DCZ-PCDA-X105410 09-PC025-002</v>
          </cell>
          <cell r="N112" t="str">
            <v>LTHD</v>
          </cell>
          <cell r="O112" t="str">
            <v>OC16170</v>
          </cell>
          <cell r="P112">
            <v>1000</v>
          </cell>
          <cell r="Q112">
            <v>1000</v>
          </cell>
          <cell r="R112">
            <v>2.52</v>
          </cell>
          <cell r="S112" t="str">
            <v>EUR</v>
          </cell>
          <cell r="T112">
            <v>2.52</v>
          </cell>
          <cell r="U112" t="str">
            <v>EXW Bucharest</v>
          </cell>
          <cell r="V112">
            <v>2</v>
          </cell>
        </row>
        <row r="113">
          <cell r="A113" t="str">
            <v>2040-70026-00</v>
          </cell>
          <cell r="B113" t="str">
            <v>LBL, Alu 30x30m, Die-Cut, Device ID &amp; QR code</v>
          </cell>
          <cell r="C113" t="str">
            <v>ea</v>
          </cell>
          <cell r="G113" t="str">
            <v>30 x 30mm</v>
          </cell>
          <cell r="H113" t="str">
            <v>Production</v>
          </cell>
          <cell r="I113" t="str">
            <v>Buy</v>
          </cell>
          <cell r="J113" t="str">
            <v>LTHD</v>
          </cell>
          <cell r="K113" t="str">
            <v>DMP-MPZ-ALDA-S03000300-AL05-001</v>
          </cell>
          <cell r="N113" t="str">
            <v>LTHD</v>
          </cell>
          <cell r="O113" t="str">
            <v>OC16192</v>
          </cell>
          <cell r="P113">
            <v>50</v>
          </cell>
          <cell r="Q113">
            <v>50</v>
          </cell>
          <cell r="R113">
            <v>5.5</v>
          </cell>
          <cell r="S113" t="str">
            <v>EUR</v>
          </cell>
          <cell r="T113">
            <v>5.5</v>
          </cell>
          <cell r="U113" t="str">
            <v>EXW Bucharest</v>
          </cell>
          <cell r="V113">
            <v>2</v>
          </cell>
        </row>
        <row r="114">
          <cell r="A114" t="str">
            <v>2040-70026-00</v>
          </cell>
          <cell r="B114" t="str">
            <v>LBL, Alu 30x30m, Die-Cut, Device ID &amp; QR code</v>
          </cell>
          <cell r="C114" t="str">
            <v>ea</v>
          </cell>
          <cell r="G114" t="str">
            <v>30 x 30mm</v>
          </cell>
          <cell r="H114" t="str">
            <v>Production</v>
          </cell>
          <cell r="I114" t="str">
            <v>Buy</v>
          </cell>
          <cell r="J114" t="str">
            <v>LTHD</v>
          </cell>
          <cell r="K114" t="str">
            <v>DMP-MPZ-ALDA-S03000300-AL05-001</v>
          </cell>
          <cell r="N114" t="str">
            <v>LTHD</v>
          </cell>
          <cell r="O114" t="str">
            <v>OC16192</v>
          </cell>
          <cell r="P114">
            <v>500</v>
          </cell>
          <cell r="Q114">
            <v>500</v>
          </cell>
          <cell r="R114">
            <v>2.2999999999999998</v>
          </cell>
          <cell r="S114" t="str">
            <v>EUR</v>
          </cell>
          <cell r="T114">
            <v>2.2999999999999998</v>
          </cell>
          <cell r="U114" t="str">
            <v>EXW Bucharest</v>
          </cell>
          <cell r="V114">
            <v>2</v>
          </cell>
        </row>
        <row r="115">
          <cell r="A115" t="str">
            <v>2040-70026-00</v>
          </cell>
          <cell r="B115" t="str">
            <v>LBL, Alu 30x30m, Die-Cut, Device ID &amp; QR code</v>
          </cell>
          <cell r="C115" t="str">
            <v>ea</v>
          </cell>
          <cell r="G115" t="str">
            <v>30 x 30mm</v>
          </cell>
          <cell r="H115" t="str">
            <v>Production</v>
          </cell>
          <cell r="I115" t="str">
            <v>Buy</v>
          </cell>
          <cell r="J115" t="str">
            <v>LTHD</v>
          </cell>
          <cell r="K115" t="str">
            <v>DMP-MPZ-ALDA-S03000300-AL05-001</v>
          </cell>
          <cell r="N115" t="str">
            <v>LTHD</v>
          </cell>
          <cell r="O115" t="str">
            <v>OC16192</v>
          </cell>
          <cell r="P115">
            <v>1000</v>
          </cell>
          <cell r="Q115">
            <v>1000</v>
          </cell>
          <cell r="R115">
            <v>1.6</v>
          </cell>
          <cell r="S115" t="str">
            <v>EUR</v>
          </cell>
          <cell r="T115">
            <v>1.6</v>
          </cell>
          <cell r="U115" t="str">
            <v>EXW Bucharest</v>
          </cell>
          <cell r="V115">
            <v>2</v>
          </cell>
        </row>
        <row r="116">
          <cell r="A116" t="str">
            <v>2200-00010-00</v>
          </cell>
          <cell r="B116" t="str">
            <v>MED, 64GB MicroSD Card, class 10</v>
          </cell>
          <cell r="C116" t="str">
            <v>ea</v>
          </cell>
          <cell r="D116" t="str">
            <v>64GB</v>
          </cell>
          <cell r="E116" t="str">
            <v>Class 10</v>
          </cell>
          <cell r="G116" t="str">
            <v>uSD</v>
          </cell>
          <cell r="H116" t="str">
            <v>Production</v>
          </cell>
          <cell r="I116" t="str">
            <v>Free Issue</v>
          </cell>
          <cell r="J116" t="str">
            <v>Hama</v>
          </cell>
          <cell r="K116" t="str">
            <v>00124152</v>
          </cell>
          <cell r="M116" t="str">
            <v>[30/11/23] RFQ to Hama in Bucharest
[30/11/23] RFQ to Futura for alternative; 500pcs @ €4.40 EX Dublin 4-wks
[07/12/23] Samples (10x) requested, ETA 20/12</v>
          </cell>
          <cell r="N116" t="str">
            <v>Digikey</v>
          </cell>
          <cell r="P116">
            <v>1</v>
          </cell>
          <cell r="R116">
            <v>7.6544100000000004</v>
          </cell>
          <cell r="S116" t="str">
            <v>EUR</v>
          </cell>
          <cell r="T116">
            <v>7.6544100000000004</v>
          </cell>
          <cell r="U116" t="str">
            <v>DDP</v>
          </cell>
          <cell r="V116">
            <v>8</v>
          </cell>
        </row>
        <row r="117">
          <cell r="A117" t="str">
            <v>2202-00010-00</v>
          </cell>
          <cell r="B117" t="str">
            <v>SIM, MicroSIM Card, Aeris LTE</v>
          </cell>
          <cell r="C117" t="str">
            <v>ea</v>
          </cell>
          <cell r="G117" t="str">
            <v>uSIM</v>
          </cell>
          <cell r="H117" t="str">
            <v>Production</v>
          </cell>
          <cell r="I117" t="str">
            <v>Free Issue</v>
          </cell>
          <cell r="J117" t="str">
            <v>TBA</v>
          </cell>
          <cell r="K117" t="str">
            <v>TBA</v>
          </cell>
          <cell r="N117" t="str">
            <v>ESTIMATE</v>
          </cell>
          <cell r="R117">
            <v>1</v>
          </cell>
          <cell r="S117" t="str">
            <v>EUR</v>
          </cell>
          <cell r="T117">
            <v>1</v>
          </cell>
          <cell r="U117" t="str">
            <v>DDP</v>
          </cell>
          <cell r="V117">
            <v>4</v>
          </cell>
        </row>
        <row r="118">
          <cell r="A118" t="str">
            <v>2300-10001-00</v>
          </cell>
          <cell r="B118" t="str">
            <v>CTN, Carton Corrugated 0201 Style, Single Wall, 260 x 160 x 70mm, Brown</v>
          </cell>
          <cell r="C118" t="str">
            <v>ea</v>
          </cell>
          <cell r="H118" t="str">
            <v>Production</v>
          </cell>
          <cell r="I118" t="str">
            <v>Buy</v>
          </cell>
          <cell r="J118" t="str">
            <v>Paff SRL</v>
          </cell>
          <cell r="K118" t="str">
            <v>CB5400-3N</v>
          </cell>
          <cell r="N118" t="str">
            <v>Paff SRL</v>
          </cell>
          <cell r="P118">
            <v>1000</v>
          </cell>
          <cell r="Q118">
            <v>1000</v>
          </cell>
          <cell r="R118">
            <v>1.06</v>
          </cell>
          <cell r="S118" t="str">
            <v>LEU</v>
          </cell>
          <cell r="T118">
            <v>0.21326680482063459</v>
          </cell>
          <cell r="U118" t="str">
            <v>EXW</v>
          </cell>
          <cell r="V118" t="str">
            <v>TBA</v>
          </cell>
        </row>
        <row r="119">
          <cell r="A119" t="str">
            <v>2300-10010-00</v>
          </cell>
          <cell r="B119" t="str">
            <v>CTN, Carton Corrugated 0427 Style, Single Wall ???, 550 x 200 x 230mm, White, c/w 2 Colour print</v>
          </cell>
          <cell r="C119" t="str">
            <v>ea</v>
          </cell>
          <cell r="H119" t="str">
            <v>UnReleased</v>
          </cell>
          <cell r="I119" t="str">
            <v>Buy</v>
          </cell>
          <cell r="J119" t="str">
            <v>Smurfit Kappa</v>
          </cell>
          <cell r="K119" t="str">
            <v>349016-1</v>
          </cell>
          <cell r="N119" t="str">
            <v>Smurfit Kappa</v>
          </cell>
          <cell r="O119" t="str">
            <v>349016-1</v>
          </cell>
          <cell r="P119">
            <v>420</v>
          </cell>
          <cell r="Q119">
            <v>420</v>
          </cell>
          <cell r="R119">
            <v>2.4500000000000002</v>
          </cell>
          <cell r="S119" t="str">
            <v>EUR</v>
          </cell>
          <cell r="T119">
            <v>2.4500000000000002</v>
          </cell>
          <cell r="U119" t="str">
            <v>DDP</v>
          </cell>
          <cell r="V119">
            <v>4</v>
          </cell>
        </row>
        <row r="120">
          <cell r="A120" t="str">
            <v>2300-10010-00</v>
          </cell>
          <cell r="B120" t="str">
            <v>CTN, Carton Corrugated 0427 Style, Single Wall ???, 550 x 200 x 230mm, White, c/w 2 Colour print</v>
          </cell>
          <cell r="C120" t="str">
            <v>ea</v>
          </cell>
          <cell r="H120" t="str">
            <v>UnReleased</v>
          </cell>
          <cell r="I120" t="str">
            <v>Buy</v>
          </cell>
          <cell r="J120" t="str">
            <v>Smurfit Kappa</v>
          </cell>
          <cell r="K120" t="str">
            <v>349016-1</v>
          </cell>
          <cell r="N120" t="str">
            <v>Smurfit Kappa</v>
          </cell>
          <cell r="O120" t="str">
            <v>349016-1</v>
          </cell>
          <cell r="P120">
            <v>550</v>
          </cell>
          <cell r="Q120">
            <v>550</v>
          </cell>
          <cell r="R120">
            <v>2.35</v>
          </cell>
          <cell r="S120" t="str">
            <v>EUR</v>
          </cell>
          <cell r="T120">
            <v>2.35</v>
          </cell>
          <cell r="U120" t="str">
            <v>DDP</v>
          </cell>
          <cell r="V120">
            <v>4</v>
          </cell>
        </row>
        <row r="121">
          <cell r="A121" t="str">
            <v>2300-10010-00</v>
          </cell>
          <cell r="B121" t="str">
            <v>CTN, Carton Corrugated 0427 Style, Single Wall ???, 550 x 200 x 230mm, White, c/w 2 Colour print</v>
          </cell>
          <cell r="C121" t="str">
            <v>ea</v>
          </cell>
          <cell r="H121" t="str">
            <v>UnReleased</v>
          </cell>
          <cell r="I121" t="str">
            <v>Buy</v>
          </cell>
          <cell r="J121" t="str">
            <v>Smurfit Kappa</v>
          </cell>
          <cell r="K121" t="str">
            <v>349016-1</v>
          </cell>
          <cell r="N121" t="str">
            <v>Smurfit Kappa</v>
          </cell>
          <cell r="O121" t="str">
            <v>349016-1</v>
          </cell>
          <cell r="P121">
            <v>1000</v>
          </cell>
          <cell r="Q121">
            <v>1000</v>
          </cell>
          <cell r="R121">
            <v>2.3149999999999999</v>
          </cell>
          <cell r="S121" t="str">
            <v>EUR</v>
          </cell>
          <cell r="T121">
            <v>2.3149999999999999</v>
          </cell>
          <cell r="U121" t="str">
            <v>DDP</v>
          </cell>
          <cell r="V121">
            <v>4</v>
          </cell>
        </row>
        <row r="122">
          <cell r="A122" t="str">
            <v>2300-10020-00</v>
          </cell>
          <cell r="B122" t="str">
            <v>CTN, Carton Corrugated 0427 Style, Single Wall, Ext Dim 580 x 190 x 200mm, White, c/w 2 Colour print</v>
          </cell>
          <cell r="C122" t="str">
            <v>ea</v>
          </cell>
          <cell r="H122" t="str">
            <v>UnReleased</v>
          </cell>
          <cell r="I122" t="str">
            <v>Buy</v>
          </cell>
          <cell r="J122" t="str">
            <v>Smurfit Kappa</v>
          </cell>
          <cell r="K122" t="str">
            <v>TBA</v>
          </cell>
          <cell r="S122" t="str">
            <v>EUR</v>
          </cell>
          <cell r="T122">
            <v>0</v>
          </cell>
        </row>
        <row r="123">
          <cell r="A123" t="str">
            <v>2300-10030-00</v>
          </cell>
          <cell r="B123" t="str">
            <v>CTN, Carton Corrugated 0427 Style, Single Wall, Ext Dim 390 x 190 x 200mm, White, c/w 2 Colour print</v>
          </cell>
          <cell r="C123" t="str">
            <v>ea</v>
          </cell>
          <cell r="H123" t="str">
            <v>UnReleased</v>
          </cell>
          <cell r="I123" t="str">
            <v>Buy</v>
          </cell>
          <cell r="J123" t="str">
            <v>Smurfit Kappa</v>
          </cell>
          <cell r="K123" t="str">
            <v>TBA</v>
          </cell>
          <cell r="S123" t="str">
            <v>EUR</v>
          </cell>
          <cell r="T123">
            <v>0</v>
          </cell>
        </row>
        <row r="124">
          <cell r="A124" t="str">
            <v>2301-00010-00</v>
          </cell>
          <cell r="B124" t="str">
            <v>BAG, PolyBag Grip Seal, 280 x 406mm, 200gauge, Clear</v>
          </cell>
          <cell r="C124" t="str">
            <v>ea</v>
          </cell>
          <cell r="H124" t="str">
            <v>Production</v>
          </cell>
          <cell r="I124" t="str">
            <v>Buy</v>
          </cell>
          <cell r="J124" t="str">
            <v>IPS Packaging</v>
          </cell>
          <cell r="K124" t="str">
            <v>Clear Grip Seal PL15</v>
          </cell>
          <cell r="M124" t="str">
            <v>Need to check if size OK</v>
          </cell>
          <cell r="N124" t="str">
            <v>IPS Packaging</v>
          </cell>
          <cell r="P124">
            <v>1000</v>
          </cell>
          <cell r="R124">
            <v>0.10300000000000001</v>
          </cell>
          <cell r="S124" t="str">
            <v>EUR</v>
          </cell>
          <cell r="T124">
            <v>0.10300000000000001</v>
          </cell>
          <cell r="U124" t="str">
            <v>EXW Limerick</v>
          </cell>
          <cell r="V124">
            <v>2</v>
          </cell>
        </row>
        <row r="125">
          <cell r="A125" t="str">
            <v>2301-00020-00</v>
          </cell>
          <cell r="B125" t="str">
            <v>BAG, PolyBag Grip Seal, 76 x 83mm, 200gauge, Clear</v>
          </cell>
          <cell r="C125" t="str">
            <v>ea</v>
          </cell>
          <cell r="H125" t="str">
            <v>Production</v>
          </cell>
          <cell r="I125" t="str">
            <v>Buy</v>
          </cell>
          <cell r="J125" t="str">
            <v>IPS Packaging</v>
          </cell>
          <cell r="K125" t="str">
            <v>Clear Grip Seal PL3</v>
          </cell>
          <cell r="N125" t="str">
            <v>IPS Packaging</v>
          </cell>
          <cell r="S125" t="str">
            <v>EUR</v>
          </cell>
          <cell r="T125">
            <v>0</v>
          </cell>
        </row>
        <row r="126">
          <cell r="A126" t="str">
            <v>3000-00010-00</v>
          </cell>
          <cell r="B126" t="str">
            <v>CBL, 1-Core 1.5mm2 H07ZZ-F Cable, IP67, Brown</v>
          </cell>
          <cell r="C126" t="str">
            <v>m</v>
          </cell>
          <cell r="H126" t="str">
            <v>Production</v>
          </cell>
          <cell r="I126" t="str">
            <v>Reference Item</v>
          </cell>
          <cell r="J126" t="str">
            <v>TBA</v>
          </cell>
          <cell r="K126" t="str">
            <v>TBA</v>
          </cell>
          <cell r="N126" t="str">
            <v>Wexford Cable</v>
          </cell>
          <cell r="S126" t="str">
            <v>EUR</v>
          </cell>
          <cell r="T126">
            <v>0</v>
          </cell>
        </row>
        <row r="127">
          <cell r="A127" t="str">
            <v>3000-00020-00</v>
          </cell>
          <cell r="B127" t="str">
            <v>CBL, 1-Core 1.5mm2 H07ZZ-F Cable, IP67, Black</v>
          </cell>
          <cell r="C127" t="str">
            <v>m</v>
          </cell>
          <cell r="H127" t="str">
            <v>Production</v>
          </cell>
          <cell r="I127" t="str">
            <v>Reference Item</v>
          </cell>
          <cell r="J127" t="str">
            <v>TBA</v>
          </cell>
          <cell r="K127" t="str">
            <v>TBA</v>
          </cell>
          <cell r="N127" t="str">
            <v>Wexford Cable</v>
          </cell>
          <cell r="S127" t="str">
            <v>EUR</v>
          </cell>
          <cell r="T127">
            <v>0</v>
          </cell>
        </row>
        <row r="128">
          <cell r="A128" t="str">
            <v>3000-00030-00</v>
          </cell>
          <cell r="B128" t="str">
            <v>CBL, 1-Core 1.5mm2 H07ZZ-F Cable, IP67, Grey</v>
          </cell>
          <cell r="C128" t="str">
            <v>m</v>
          </cell>
          <cell r="H128" t="str">
            <v>Production</v>
          </cell>
          <cell r="I128" t="str">
            <v>Reference Item</v>
          </cell>
          <cell r="J128" t="str">
            <v>TBA</v>
          </cell>
          <cell r="K128" t="str">
            <v>TBA</v>
          </cell>
          <cell r="N128" t="str">
            <v>Wexford Cable</v>
          </cell>
          <cell r="S128" t="str">
            <v>EUR</v>
          </cell>
          <cell r="T128">
            <v>0</v>
          </cell>
        </row>
        <row r="129">
          <cell r="A129" t="str">
            <v>3000-00040-00</v>
          </cell>
          <cell r="B129" t="str">
            <v>CBL, 1-Core 1.5mm2 H07ZZ-F Cable, IP67, Blue</v>
          </cell>
          <cell r="C129" t="str">
            <v>m</v>
          </cell>
          <cell r="H129" t="str">
            <v>Production</v>
          </cell>
          <cell r="I129" t="str">
            <v>Reference Item</v>
          </cell>
          <cell r="J129" t="str">
            <v>TBA</v>
          </cell>
          <cell r="K129" t="str">
            <v>TBA</v>
          </cell>
          <cell r="N129" t="str">
            <v>Wexford Cable</v>
          </cell>
          <cell r="S129" t="str">
            <v>EUR</v>
          </cell>
          <cell r="T129">
            <v>0</v>
          </cell>
        </row>
        <row r="130">
          <cell r="A130" t="str">
            <v>3000-00110-00</v>
          </cell>
          <cell r="B130" t="str">
            <v>CBL, 1-Core 6.0mm2 H07RN-F Cable, IP67, Brown</v>
          </cell>
          <cell r="C130" t="str">
            <v>m</v>
          </cell>
          <cell r="H130" t="str">
            <v>Production</v>
          </cell>
          <cell r="I130" t="str">
            <v>Reference Item</v>
          </cell>
          <cell r="J130" t="str">
            <v>TBA</v>
          </cell>
          <cell r="K130" t="str">
            <v>TBA</v>
          </cell>
          <cell r="N130" t="str">
            <v>Wexford Cable</v>
          </cell>
          <cell r="S130" t="str">
            <v>EUR</v>
          </cell>
          <cell r="T130">
            <v>0</v>
          </cell>
        </row>
        <row r="131">
          <cell r="A131" t="str">
            <v>3000-00120-00</v>
          </cell>
          <cell r="B131" t="str">
            <v>CBL, 1-Core 6.0mm2 H07RN-F Cable, IP67, Black</v>
          </cell>
          <cell r="C131" t="str">
            <v>m</v>
          </cell>
          <cell r="H131" t="str">
            <v>Production</v>
          </cell>
          <cell r="I131" t="str">
            <v>Reference Item</v>
          </cell>
          <cell r="J131" t="str">
            <v>TBA</v>
          </cell>
          <cell r="K131" t="str">
            <v>TBA</v>
          </cell>
          <cell r="N131" t="str">
            <v>Wexford Cable</v>
          </cell>
          <cell r="S131" t="str">
            <v>EUR</v>
          </cell>
          <cell r="T131">
            <v>0</v>
          </cell>
        </row>
        <row r="132">
          <cell r="A132" t="str">
            <v>3000-00130-00</v>
          </cell>
          <cell r="B132" t="str">
            <v>CBL, 1-Core 6.0mm2 H07RN-F Cable, IP67, Grey</v>
          </cell>
          <cell r="C132" t="str">
            <v>m</v>
          </cell>
          <cell r="H132" t="str">
            <v>Production</v>
          </cell>
          <cell r="I132" t="str">
            <v>Reference Item</v>
          </cell>
          <cell r="J132" t="str">
            <v>TBA</v>
          </cell>
          <cell r="K132" t="str">
            <v>TBA</v>
          </cell>
          <cell r="N132" t="str">
            <v>Wexford Cable</v>
          </cell>
          <cell r="S132" t="str">
            <v>EUR</v>
          </cell>
          <cell r="T132">
            <v>0</v>
          </cell>
        </row>
        <row r="133">
          <cell r="A133" t="str">
            <v>3000-00140-00</v>
          </cell>
          <cell r="B133" t="str">
            <v>CBL, 1-Core 6.0mm2 H07RN-F Cable, IP67, Blue</v>
          </cell>
          <cell r="C133" t="str">
            <v>m</v>
          </cell>
          <cell r="H133" t="str">
            <v>Production</v>
          </cell>
          <cell r="I133" t="str">
            <v>Reference Item</v>
          </cell>
          <cell r="J133" t="str">
            <v>TBA</v>
          </cell>
          <cell r="K133" t="str">
            <v>TBA</v>
          </cell>
          <cell r="N133" t="str">
            <v>Wexford Cable</v>
          </cell>
          <cell r="S133" t="str">
            <v>EUR</v>
          </cell>
          <cell r="T133">
            <v>0</v>
          </cell>
        </row>
        <row r="134">
          <cell r="A134" t="str">
            <v>3000-20001-00</v>
          </cell>
          <cell r="B134" t="str">
            <v>CBL, 4-Core 6.0mm2 H07RN-F Cable, IP67, Br/Bk/Gy/Bl</v>
          </cell>
          <cell r="C134" t="str">
            <v>m</v>
          </cell>
          <cell r="H134" t="str">
            <v>Production</v>
          </cell>
          <cell r="I134" t="str">
            <v>Buy</v>
          </cell>
          <cell r="J134" t="str">
            <v>Jnicon</v>
          </cell>
          <cell r="K134" t="str">
            <v>4-Core 6.0sqmm H07RN-F</v>
          </cell>
          <cell r="N134" t="str">
            <v>Jnicon</v>
          </cell>
          <cell r="P134">
            <v>3000</v>
          </cell>
          <cell r="R134">
            <v>5.45</v>
          </cell>
          <cell r="S134" t="str">
            <v>USD</v>
          </cell>
          <cell r="T134">
            <v>5.0425610658771287</v>
          </cell>
          <cell r="U134" t="str">
            <v>EXW Shenzhen</v>
          </cell>
          <cell r="V134" t="str">
            <v>TBA</v>
          </cell>
        </row>
        <row r="135">
          <cell r="A135" t="str">
            <v>3000-20002-00</v>
          </cell>
          <cell r="B135" t="str">
            <v>CBL, 4-Core 1.5mm2 H07ZZ-F Cable, IP67, Br/Bk/Gy/Bl</v>
          </cell>
          <cell r="C135" t="str">
            <v>m</v>
          </cell>
          <cell r="H135" t="str">
            <v>Production</v>
          </cell>
          <cell r="I135" t="str">
            <v>Buy</v>
          </cell>
          <cell r="J135" t="str">
            <v>Jnicon</v>
          </cell>
          <cell r="K135" t="str">
            <v>4-Core 1.5sqmm H07ZZ-F</v>
          </cell>
          <cell r="N135" t="str">
            <v>Jnicon</v>
          </cell>
          <cell r="P135">
            <v>3000</v>
          </cell>
          <cell r="R135">
            <v>2.0499999999999998</v>
          </cell>
          <cell r="S135" t="str">
            <v>USD</v>
          </cell>
          <cell r="T135">
            <v>1.8967431532198371</v>
          </cell>
          <cell r="U135" t="str">
            <v>EXW Shenzhen</v>
          </cell>
          <cell r="V135" t="str">
            <v>TBA</v>
          </cell>
        </row>
        <row r="136">
          <cell r="A136" t="str">
            <v>3000-30000-00</v>
          </cell>
          <cell r="B136" t="str">
            <v>CBL, 1-Core 24-AWG 7/0.16 Cable, Black</v>
          </cell>
          <cell r="C136" t="str">
            <v>m</v>
          </cell>
          <cell r="H136" t="str">
            <v>Production</v>
          </cell>
          <cell r="I136" t="str">
            <v>Reference Item</v>
          </cell>
          <cell r="J136" t="str">
            <v>Alpha Wire</v>
          </cell>
          <cell r="K136" t="str">
            <v>3050 BK001</v>
          </cell>
          <cell r="N136" t="str">
            <v>TME</v>
          </cell>
          <cell r="O136" t="str">
            <v>WWW</v>
          </cell>
          <cell r="P136">
            <v>305</v>
          </cell>
          <cell r="Q136">
            <v>305</v>
          </cell>
          <cell r="R136">
            <v>0.18081967213114752</v>
          </cell>
          <cell r="S136" t="str">
            <v>EUR</v>
          </cell>
          <cell r="T136">
            <v>0.18081967213114752</v>
          </cell>
          <cell r="U136" t="str">
            <v>EXW</v>
          </cell>
          <cell r="V136">
            <v>10</v>
          </cell>
        </row>
        <row r="137">
          <cell r="A137" t="str">
            <v>3000-30010-00</v>
          </cell>
          <cell r="B137" t="str">
            <v>CBL, 1-Core 24-AWG 7/0.16 Cable, Brown</v>
          </cell>
          <cell r="C137" t="str">
            <v>m</v>
          </cell>
          <cell r="H137" t="str">
            <v>Production</v>
          </cell>
          <cell r="I137" t="str">
            <v>Reference Item</v>
          </cell>
          <cell r="J137" t="str">
            <v>Alpha Wire</v>
          </cell>
          <cell r="K137" t="str">
            <v>3050 BR001</v>
          </cell>
          <cell r="N137" t="str">
            <v>TME</v>
          </cell>
          <cell r="O137" t="str">
            <v>WWW</v>
          </cell>
          <cell r="P137">
            <v>305</v>
          </cell>
          <cell r="Q137">
            <v>305</v>
          </cell>
          <cell r="R137">
            <v>0.18081967213114752</v>
          </cell>
          <cell r="S137" t="str">
            <v>EUR</v>
          </cell>
          <cell r="T137">
            <v>0.18081967213114752</v>
          </cell>
          <cell r="U137" t="str">
            <v>EXW</v>
          </cell>
          <cell r="V137">
            <v>10</v>
          </cell>
        </row>
        <row r="138">
          <cell r="A138" t="str">
            <v>3000-30020-00</v>
          </cell>
          <cell r="B138" t="str">
            <v>CBL, 1-Core 24-AWG 7/0.16 Cable, Red</v>
          </cell>
          <cell r="C138" t="str">
            <v>m</v>
          </cell>
          <cell r="H138" t="str">
            <v>Production</v>
          </cell>
          <cell r="I138" t="str">
            <v>Reference Item</v>
          </cell>
          <cell r="J138" t="str">
            <v>Alpha Wire</v>
          </cell>
          <cell r="K138" t="str">
            <v>3050 RD001</v>
          </cell>
          <cell r="N138" t="str">
            <v>TME</v>
          </cell>
          <cell r="O138" t="str">
            <v>WWW</v>
          </cell>
          <cell r="P138">
            <v>305</v>
          </cell>
          <cell r="Q138">
            <v>305</v>
          </cell>
          <cell r="R138">
            <v>0.18081967213114752</v>
          </cell>
          <cell r="S138" t="str">
            <v>EUR</v>
          </cell>
          <cell r="T138">
            <v>0.18081967213114752</v>
          </cell>
          <cell r="U138" t="str">
            <v>EXW</v>
          </cell>
          <cell r="V138">
            <v>10</v>
          </cell>
        </row>
        <row r="139">
          <cell r="A139" t="str">
            <v>3000-30030-00</v>
          </cell>
          <cell r="B139" t="str">
            <v>CBL, 1-Core 24-AWG 7/0.16 Cable, Yellow</v>
          </cell>
          <cell r="C139" t="str">
            <v>m</v>
          </cell>
          <cell r="H139" t="str">
            <v>Production</v>
          </cell>
          <cell r="I139" t="str">
            <v>Reference Item</v>
          </cell>
          <cell r="J139" t="str">
            <v>Alpha Wire</v>
          </cell>
          <cell r="K139" t="str">
            <v>3050 YL001</v>
          </cell>
          <cell r="N139" t="str">
            <v>TME</v>
          </cell>
          <cell r="O139" t="str">
            <v>WWW</v>
          </cell>
          <cell r="P139">
            <v>305</v>
          </cell>
          <cell r="Q139">
            <v>305</v>
          </cell>
          <cell r="R139">
            <v>0.18081967213114752</v>
          </cell>
          <cell r="S139" t="str">
            <v>EUR</v>
          </cell>
          <cell r="T139">
            <v>0.18081967213114752</v>
          </cell>
          <cell r="U139" t="str">
            <v>EXW</v>
          </cell>
          <cell r="V139">
            <v>10</v>
          </cell>
        </row>
        <row r="140">
          <cell r="A140" t="str">
            <v>3000-30040-00</v>
          </cell>
          <cell r="B140" t="str">
            <v>CBL, 1-Core 24-AWG 7/0.16 Cable, Green</v>
          </cell>
          <cell r="C140" t="str">
            <v>m</v>
          </cell>
          <cell r="H140" t="str">
            <v>Production</v>
          </cell>
          <cell r="I140" t="str">
            <v>Reference Item</v>
          </cell>
          <cell r="J140" t="str">
            <v>Alpha Wire</v>
          </cell>
          <cell r="K140" t="str">
            <v>3050 GR001</v>
          </cell>
          <cell r="N140" t="str">
            <v>TME</v>
          </cell>
          <cell r="O140" t="str">
            <v>WWW</v>
          </cell>
          <cell r="P140">
            <v>305</v>
          </cell>
          <cell r="Q140">
            <v>305</v>
          </cell>
          <cell r="R140">
            <v>0.18081967213114752</v>
          </cell>
          <cell r="S140" t="str">
            <v>EUR</v>
          </cell>
          <cell r="T140">
            <v>0.18081967213114752</v>
          </cell>
          <cell r="U140" t="str">
            <v>EXW</v>
          </cell>
          <cell r="V140">
            <v>10</v>
          </cell>
        </row>
        <row r="141">
          <cell r="A141" t="str">
            <v>3000-30050-00</v>
          </cell>
          <cell r="B141" t="str">
            <v>CBL, 1-Core 24-AWG 7/0.16 Cable, Blue</v>
          </cell>
          <cell r="C141" t="str">
            <v>m</v>
          </cell>
          <cell r="H141" t="str">
            <v>Production</v>
          </cell>
          <cell r="I141" t="str">
            <v>Reference Item</v>
          </cell>
          <cell r="J141" t="str">
            <v>Alpha Wire</v>
          </cell>
          <cell r="K141" t="str">
            <v>3050 BL001</v>
          </cell>
          <cell r="N141" t="str">
            <v>TME</v>
          </cell>
          <cell r="O141" t="str">
            <v>WWW</v>
          </cell>
          <cell r="P141">
            <v>305</v>
          </cell>
          <cell r="Q141">
            <v>305</v>
          </cell>
          <cell r="R141">
            <v>0.18081967213114752</v>
          </cell>
          <cell r="S141" t="str">
            <v>EUR</v>
          </cell>
          <cell r="T141">
            <v>0.18081967213114752</v>
          </cell>
          <cell r="U141" t="str">
            <v>EXW</v>
          </cell>
          <cell r="V141">
            <v>10</v>
          </cell>
        </row>
        <row r="142">
          <cell r="A142" t="str">
            <v>3000-30060-00</v>
          </cell>
          <cell r="B142" t="str">
            <v>CBL, 1-Core 24-AWG 7/0.16 Cable, Grey</v>
          </cell>
          <cell r="C142" t="str">
            <v>m</v>
          </cell>
          <cell r="H142" t="str">
            <v>Production</v>
          </cell>
          <cell r="I142" t="str">
            <v>Reference Item</v>
          </cell>
          <cell r="J142" t="str">
            <v>Alpha Wire</v>
          </cell>
          <cell r="K142" t="str">
            <v>3050 SL001</v>
          </cell>
          <cell r="N142" t="str">
            <v>TME</v>
          </cell>
          <cell r="O142" t="str">
            <v>WWW</v>
          </cell>
          <cell r="P142">
            <v>305</v>
          </cell>
          <cell r="Q142">
            <v>305</v>
          </cell>
          <cell r="R142">
            <v>0.18081967213114752</v>
          </cell>
          <cell r="S142" t="str">
            <v>EUR</v>
          </cell>
          <cell r="T142">
            <v>0.18081967213114752</v>
          </cell>
          <cell r="U142" t="str">
            <v>EXW</v>
          </cell>
          <cell r="V142">
            <v>10</v>
          </cell>
        </row>
        <row r="143">
          <cell r="A143" t="str">
            <v>3000-30070-00</v>
          </cell>
          <cell r="B143" t="str">
            <v>CBL, 1-Core 24-AWG 7/0.16 Cable, White</v>
          </cell>
          <cell r="C143" t="str">
            <v>m</v>
          </cell>
          <cell r="H143" t="str">
            <v>Production</v>
          </cell>
          <cell r="I143" t="str">
            <v>Reference Item</v>
          </cell>
          <cell r="J143" t="str">
            <v>Alpha Wire</v>
          </cell>
          <cell r="K143" t="str">
            <v>3050 WH001</v>
          </cell>
          <cell r="N143" t="str">
            <v>TME</v>
          </cell>
          <cell r="O143" t="str">
            <v>WWW</v>
          </cell>
          <cell r="P143">
            <v>305</v>
          </cell>
          <cell r="Q143">
            <v>305</v>
          </cell>
          <cell r="R143">
            <v>0.18081967213114752</v>
          </cell>
          <cell r="S143" t="str">
            <v>EUR</v>
          </cell>
          <cell r="T143">
            <v>0.18081967213114752</v>
          </cell>
          <cell r="U143" t="str">
            <v>EXW</v>
          </cell>
          <cell r="V143">
            <v>10</v>
          </cell>
        </row>
        <row r="144">
          <cell r="A144" t="str">
            <v>3000-30100-00</v>
          </cell>
          <cell r="B144" t="str">
            <v>CBL, 1-Core 16-AWG 30/0.255mm Cable, Brown</v>
          </cell>
          <cell r="C144" t="str">
            <v>m</v>
          </cell>
          <cell r="H144" t="str">
            <v>Production</v>
          </cell>
          <cell r="I144" t="str">
            <v>Reference Item</v>
          </cell>
          <cell r="J144" t="str">
            <v>Lapp Kabel</v>
          </cell>
          <cell r="K144" t="str">
            <v>4520031</v>
          </cell>
          <cell r="N144" t="str">
            <v>Farnell</v>
          </cell>
          <cell r="O144" t="str">
            <v>WWW</v>
          </cell>
          <cell r="P144">
            <v>100</v>
          </cell>
          <cell r="Q144">
            <v>100</v>
          </cell>
          <cell r="R144">
            <v>0.45250000000000001</v>
          </cell>
          <cell r="S144" t="str">
            <v>EUR</v>
          </cell>
          <cell r="T144">
            <v>0.45250000000000001</v>
          </cell>
          <cell r="U144" t="str">
            <v>EXW</v>
          </cell>
          <cell r="V144">
            <v>10</v>
          </cell>
        </row>
        <row r="145">
          <cell r="A145" t="str">
            <v>3000-30110-00</v>
          </cell>
          <cell r="B145" t="str">
            <v>CBL, 1-Core 16-AWG 30/0.255mm Cable, Black</v>
          </cell>
          <cell r="C145" t="str">
            <v>m</v>
          </cell>
          <cell r="H145" t="str">
            <v>Production</v>
          </cell>
          <cell r="I145" t="str">
            <v>Reference Item</v>
          </cell>
          <cell r="J145" t="str">
            <v>Lapp Kabel</v>
          </cell>
          <cell r="K145" t="str">
            <v>4520011</v>
          </cell>
          <cell r="N145" t="str">
            <v>Farnell</v>
          </cell>
          <cell r="O145" t="str">
            <v>WWW</v>
          </cell>
          <cell r="P145">
            <v>100</v>
          </cell>
          <cell r="Q145">
            <v>100</v>
          </cell>
          <cell r="R145">
            <v>0.45429999999999998</v>
          </cell>
          <cell r="S145" t="str">
            <v>EUR</v>
          </cell>
          <cell r="T145">
            <v>0.45429999999999998</v>
          </cell>
          <cell r="U145" t="str">
            <v>EXW</v>
          </cell>
          <cell r="V145">
            <v>10</v>
          </cell>
        </row>
        <row r="146">
          <cell r="A146" t="str">
            <v>3000-30120-00</v>
          </cell>
          <cell r="B146" t="str">
            <v>CBL, 1-Core 16-AWG 30/0.255mm Cable, Grey</v>
          </cell>
          <cell r="C146" t="str">
            <v>m</v>
          </cell>
          <cell r="H146" t="str">
            <v>Production</v>
          </cell>
          <cell r="I146" t="str">
            <v>Reference Item</v>
          </cell>
          <cell r="J146" t="str">
            <v>Lapp Kabel</v>
          </cell>
          <cell r="K146" t="str">
            <v>4520061</v>
          </cell>
          <cell r="N146" t="str">
            <v>Farnell</v>
          </cell>
          <cell r="O146" t="str">
            <v>WWW</v>
          </cell>
          <cell r="P146">
            <v>100</v>
          </cell>
          <cell r="Q146">
            <v>100</v>
          </cell>
          <cell r="R146">
            <v>0.44169999999999998</v>
          </cell>
          <cell r="S146" t="str">
            <v>EUR</v>
          </cell>
          <cell r="T146">
            <v>0.44169999999999998</v>
          </cell>
          <cell r="U146" t="str">
            <v>EXW</v>
          </cell>
          <cell r="V146">
            <v>10</v>
          </cell>
        </row>
        <row r="147">
          <cell r="A147" t="str">
            <v>3000-30130-00</v>
          </cell>
          <cell r="B147" t="str">
            <v>CBL, 1-Core 16-AWG 30/0.255mm Cable, Blue</v>
          </cell>
          <cell r="C147" t="str">
            <v>m</v>
          </cell>
          <cell r="H147" t="str">
            <v>Production</v>
          </cell>
          <cell r="I147" t="str">
            <v>Reference Item</v>
          </cell>
          <cell r="J147" t="str">
            <v>Lapp Kabel</v>
          </cell>
          <cell r="K147" t="str">
            <v>4520021</v>
          </cell>
          <cell r="N147" t="str">
            <v>Farnell</v>
          </cell>
          <cell r="O147" t="str">
            <v>WWW</v>
          </cell>
          <cell r="P147">
            <v>100</v>
          </cell>
          <cell r="Q147">
            <v>100</v>
          </cell>
          <cell r="R147">
            <v>0.44679999999999997</v>
          </cell>
          <cell r="S147" t="str">
            <v>EUR</v>
          </cell>
          <cell r="T147">
            <v>0.44679999999999997</v>
          </cell>
          <cell r="U147" t="str">
            <v>EXW</v>
          </cell>
          <cell r="V147">
            <v>10</v>
          </cell>
        </row>
        <row r="148">
          <cell r="A148" t="str">
            <v>3001-30001-00</v>
          </cell>
          <cell r="B148" t="str">
            <v>CBL, Rogowski Current Cable, M12 A-Code, F, 3P+N, Ø125mm, 3M (2.50+0.50)</v>
          </cell>
          <cell r="C148" t="str">
            <v>ea</v>
          </cell>
          <cell r="D148" t="str">
            <v>3P+1N</v>
          </cell>
          <cell r="E148" t="str">
            <v>3m</v>
          </cell>
          <cell r="F148" t="str">
            <v>GM</v>
          </cell>
          <cell r="H148" t="str">
            <v>Production</v>
          </cell>
          <cell r="I148" t="str">
            <v>Buy</v>
          </cell>
          <cell r="J148" t="str">
            <v>Meatrol Electrical</v>
          </cell>
          <cell r="K148" t="str">
            <v>STP-N125-30001</v>
          </cell>
          <cell r="N148" t="str">
            <v>Meatrol</v>
          </cell>
          <cell r="O148" t="str">
            <v>Email Will 20/02/2024</v>
          </cell>
          <cell r="P148">
            <v>500</v>
          </cell>
          <cell r="Q148">
            <v>1</v>
          </cell>
          <cell r="R148">
            <v>106.8</v>
          </cell>
          <cell r="S148" t="str">
            <v>USD</v>
          </cell>
          <cell r="T148">
            <v>98.815692079940789</v>
          </cell>
          <cell r="U148" t="str">
            <v>EXW Shanghai</v>
          </cell>
          <cell r="V148">
            <v>8</v>
          </cell>
        </row>
        <row r="149">
          <cell r="A149" t="str">
            <v>3001-30001-00</v>
          </cell>
          <cell r="B149" t="str">
            <v>CBL, Rogowski Current Cable, M12 A-Code, F, 3P+N, Ø125mm, 3M (2.50+0.50)</v>
          </cell>
          <cell r="C149" t="str">
            <v>ea</v>
          </cell>
          <cell r="D149" t="str">
            <v>3P+1N</v>
          </cell>
          <cell r="E149" t="str">
            <v>3m</v>
          </cell>
          <cell r="F149" t="str">
            <v>GM</v>
          </cell>
          <cell r="H149" t="str">
            <v>Production</v>
          </cell>
          <cell r="I149" t="str">
            <v>Buy</v>
          </cell>
          <cell r="J149" t="str">
            <v>Meatrol Electrical</v>
          </cell>
          <cell r="K149" t="str">
            <v>STP-N125-30001</v>
          </cell>
          <cell r="N149" t="str">
            <v>Meatrol</v>
          </cell>
          <cell r="O149" t="str">
            <v>Email Will 20/02/2024</v>
          </cell>
          <cell r="P149">
            <v>1000</v>
          </cell>
          <cell r="Q149">
            <v>1</v>
          </cell>
          <cell r="R149">
            <v>86.8</v>
          </cell>
          <cell r="S149" t="str">
            <v>USD</v>
          </cell>
          <cell r="T149">
            <v>80.310880829015545</v>
          </cell>
          <cell r="U149" t="str">
            <v>EXW Shanghai</v>
          </cell>
          <cell r="V149">
            <v>8</v>
          </cell>
        </row>
        <row r="150">
          <cell r="A150" t="str">
            <v>3001-30001-00</v>
          </cell>
          <cell r="B150" t="str">
            <v>CBL, Rogowski Current Cable, M12 A-Code, F, 3P+N, Ø125mm, 3M (2.50+0.50)</v>
          </cell>
          <cell r="C150" t="str">
            <v>ea</v>
          </cell>
          <cell r="D150" t="str">
            <v>3P+1N</v>
          </cell>
          <cell r="E150" t="str">
            <v>3m</v>
          </cell>
          <cell r="F150" t="str">
            <v>GM</v>
          </cell>
          <cell r="H150" t="str">
            <v>Production</v>
          </cell>
          <cell r="I150" t="str">
            <v>Buy</v>
          </cell>
          <cell r="J150" t="str">
            <v>Meatrol Electrical</v>
          </cell>
          <cell r="K150" t="str">
            <v>STP-N125-30001</v>
          </cell>
          <cell r="N150" t="str">
            <v>Meatrol</v>
          </cell>
          <cell r="O150" t="str">
            <v>Email Will 20/02/2024</v>
          </cell>
          <cell r="P150">
            <v>3500</v>
          </cell>
          <cell r="Q150">
            <v>1</v>
          </cell>
          <cell r="R150">
            <v>74.8</v>
          </cell>
          <cell r="S150" t="str">
            <v>USD</v>
          </cell>
          <cell r="T150">
            <v>69.207994078460402</v>
          </cell>
          <cell r="U150" t="str">
            <v>EXW Shanghai</v>
          </cell>
          <cell r="V150">
            <v>8</v>
          </cell>
        </row>
        <row r="151">
          <cell r="A151" t="str">
            <v>3001-30002-00</v>
          </cell>
          <cell r="B151" t="str">
            <v>CBL, Rogowski Current Cable, M12 A-Code, F, 3P+N, Ø60mm, 1M (0.75+0.25)</v>
          </cell>
          <cell r="C151" t="str">
            <v>ea</v>
          </cell>
          <cell r="D151" t="str">
            <v>3P+1N</v>
          </cell>
          <cell r="E151" t="str">
            <v>1m</v>
          </cell>
          <cell r="F151" t="str">
            <v>PM</v>
          </cell>
          <cell r="H151" t="str">
            <v>Production</v>
          </cell>
          <cell r="I151" t="str">
            <v>Buy</v>
          </cell>
          <cell r="J151" t="str">
            <v>Meatrol Electrical</v>
          </cell>
          <cell r="K151" t="str">
            <v>STP-N60-30002</v>
          </cell>
          <cell r="N151" t="str">
            <v>Meatrol</v>
          </cell>
          <cell r="O151" t="str">
            <v>Email Will 20/02/2024</v>
          </cell>
          <cell r="P151">
            <v>500</v>
          </cell>
          <cell r="Q151">
            <v>1</v>
          </cell>
          <cell r="R151">
            <v>83.8</v>
          </cell>
          <cell r="S151" t="str">
            <v>USD</v>
          </cell>
          <cell r="T151">
            <v>77.535159141376752</v>
          </cell>
          <cell r="U151" t="str">
            <v>EXW Shanghai</v>
          </cell>
          <cell r="V151">
            <v>8</v>
          </cell>
        </row>
        <row r="152">
          <cell r="A152" t="str">
            <v>3001-30002-00</v>
          </cell>
          <cell r="B152" t="str">
            <v>CBL, Rogowski Current Cable, M12 A-Code, F, 3P+N, Ø60mm, 1M (0.75+0.25)</v>
          </cell>
          <cell r="C152" t="str">
            <v>ea</v>
          </cell>
          <cell r="D152" t="str">
            <v>3P+1N</v>
          </cell>
          <cell r="E152" t="str">
            <v>1m</v>
          </cell>
          <cell r="F152" t="str">
            <v>PM</v>
          </cell>
          <cell r="H152" t="str">
            <v>Production</v>
          </cell>
          <cell r="I152" t="str">
            <v>Buy</v>
          </cell>
          <cell r="J152" t="str">
            <v>Meatrol Electrical</v>
          </cell>
          <cell r="K152" t="str">
            <v>STP-N60-30002</v>
          </cell>
          <cell r="N152" t="str">
            <v>Meatrol</v>
          </cell>
          <cell r="O152" t="str">
            <v>Email Will 20/02/2024</v>
          </cell>
          <cell r="P152">
            <v>1000</v>
          </cell>
          <cell r="Q152">
            <v>1</v>
          </cell>
          <cell r="R152">
            <v>67.8</v>
          </cell>
          <cell r="S152" t="str">
            <v>USD</v>
          </cell>
          <cell r="T152">
            <v>62.731310140636566</v>
          </cell>
          <cell r="U152" t="str">
            <v>EXW Shanghai</v>
          </cell>
          <cell r="V152">
            <v>8</v>
          </cell>
        </row>
        <row r="153">
          <cell r="A153" t="str">
            <v>3001-30002-00</v>
          </cell>
          <cell r="B153" t="str">
            <v>CBL, Rogowski Current Cable, M12 A-Code, F, 3P+N, Ø60mm, 1M (0.75+0.25)</v>
          </cell>
          <cell r="C153" t="str">
            <v>ea</v>
          </cell>
          <cell r="D153" t="str">
            <v>3P+1N</v>
          </cell>
          <cell r="E153" t="str">
            <v>1m</v>
          </cell>
          <cell r="F153" t="str">
            <v>PM</v>
          </cell>
          <cell r="H153" t="str">
            <v>Production</v>
          </cell>
          <cell r="I153" t="str">
            <v>Buy</v>
          </cell>
          <cell r="J153" t="str">
            <v>Meatrol Electrical</v>
          </cell>
          <cell r="K153" t="str">
            <v>STP-N60-30002</v>
          </cell>
          <cell r="N153" t="str">
            <v>Meatrol</v>
          </cell>
          <cell r="O153" t="str">
            <v>Email Will 20/02/2024</v>
          </cell>
          <cell r="P153">
            <v>3500</v>
          </cell>
          <cell r="Q153">
            <v>1</v>
          </cell>
          <cell r="R153">
            <v>59.5</v>
          </cell>
          <cell r="S153" t="str">
            <v>USD</v>
          </cell>
          <cell r="T153">
            <v>55.051813471502591</v>
          </cell>
          <cell r="U153" t="str">
            <v>EXW Shanghai</v>
          </cell>
          <cell r="V153">
            <v>8</v>
          </cell>
        </row>
        <row r="154">
          <cell r="A154" t="str">
            <v>3001-30003-00</v>
          </cell>
          <cell r="B154" t="str">
            <v>CBL, Rogowski Current Cable, M12 A-Code, F, 3P+N, Ø125mm, 6M (5.50+0.50)</v>
          </cell>
          <cell r="C154" t="str">
            <v>ea</v>
          </cell>
          <cell r="D154" t="str">
            <v>3P+1N</v>
          </cell>
          <cell r="E154" t="str">
            <v>6m</v>
          </cell>
          <cell r="F154" t="str">
            <v>GM</v>
          </cell>
          <cell r="H154" t="str">
            <v>Production</v>
          </cell>
          <cell r="I154" t="str">
            <v>Buy</v>
          </cell>
          <cell r="J154" t="str">
            <v>Meatrol Electrical</v>
          </cell>
          <cell r="K154" t="str">
            <v>STP-N125-30003</v>
          </cell>
          <cell r="N154" t="str">
            <v>Meatrol</v>
          </cell>
          <cell r="O154" t="str">
            <v>24PY02162W</v>
          </cell>
          <cell r="P154">
            <v>32</v>
          </cell>
          <cell r="Q154">
            <v>1</v>
          </cell>
          <cell r="R154">
            <v>111.8</v>
          </cell>
          <cell r="S154" t="str">
            <v>USD</v>
          </cell>
          <cell r="T154">
            <v>103.4418948926721</v>
          </cell>
          <cell r="U154" t="str">
            <v>EXW Shanghai</v>
          </cell>
          <cell r="V154">
            <v>8</v>
          </cell>
        </row>
        <row r="155">
          <cell r="A155" t="str">
            <v>3001-30004-00</v>
          </cell>
          <cell r="B155" t="str">
            <v>CBL, Rogowski Current Cable, M12 A-Code, F, 3P+N, Ø60mm, 3M (2.50+0.50)</v>
          </cell>
          <cell r="C155" t="str">
            <v>ea</v>
          </cell>
          <cell r="D155" t="str">
            <v>3P+1N</v>
          </cell>
          <cell r="E155" t="str">
            <v>3m</v>
          </cell>
          <cell r="H155" t="str">
            <v>R&amp;D</v>
          </cell>
          <cell r="I155" t="str">
            <v>Buy</v>
          </cell>
          <cell r="J155" t="str">
            <v>Meatrol Electrical</v>
          </cell>
          <cell r="K155" t="str">
            <v>TBA</v>
          </cell>
          <cell r="M155" t="str">
            <v>[21/02/24] Will RFQ to Ivy</v>
          </cell>
          <cell r="N155" t="str">
            <v>Meatrol</v>
          </cell>
          <cell r="T155" t="e">
            <v>#N/A</v>
          </cell>
        </row>
        <row r="156">
          <cell r="A156" t="str">
            <v>3001-30005-00</v>
          </cell>
          <cell r="B156" t="str">
            <v>CBL, Rogowski Current Cable, M12 A-Code, F, 3P+N, Ø60mm, 6M (5.50+0.50)</v>
          </cell>
          <cell r="C156" t="str">
            <v>ea</v>
          </cell>
          <cell r="D156" t="str">
            <v>3P+1N</v>
          </cell>
          <cell r="E156" t="str">
            <v>6m</v>
          </cell>
          <cell r="H156" t="str">
            <v>R&amp;D</v>
          </cell>
          <cell r="I156" t="str">
            <v>Buy</v>
          </cell>
          <cell r="J156" t="str">
            <v>Meatrol Electrical</v>
          </cell>
          <cell r="K156" t="str">
            <v>TBA</v>
          </cell>
          <cell r="M156" t="str">
            <v>[21/02/24] Will RFQ to Ivy</v>
          </cell>
          <cell r="N156" t="str">
            <v>Meatrol</v>
          </cell>
          <cell r="T156" t="e">
            <v>#N/A</v>
          </cell>
        </row>
        <row r="157">
          <cell r="A157" t="str">
            <v>3001-30015-00</v>
          </cell>
          <cell r="B157" t="str">
            <v>CBL, Rogowski Current Cable, M12 A-Code, F, 1P+N, Ø60mm, 1M (0.75+0.25)</v>
          </cell>
          <cell r="C157" t="str">
            <v>ea</v>
          </cell>
          <cell r="D157" t="str">
            <v>1P+1N</v>
          </cell>
          <cell r="E157" t="str">
            <v>1m</v>
          </cell>
          <cell r="F157" t="str">
            <v>PM</v>
          </cell>
          <cell r="H157" t="str">
            <v>Production</v>
          </cell>
          <cell r="I157" t="str">
            <v>Buy</v>
          </cell>
          <cell r="J157" t="str">
            <v>Meatrol Electrical</v>
          </cell>
          <cell r="K157" t="str">
            <v>STP-N60-30015</v>
          </cell>
          <cell r="N157" t="str">
            <v>Meatrol</v>
          </cell>
          <cell r="O157" t="str">
            <v>Email Will 20/02/2024</v>
          </cell>
          <cell r="P157">
            <v>500</v>
          </cell>
          <cell r="Q157">
            <v>1</v>
          </cell>
          <cell r="R157">
            <v>45.8</v>
          </cell>
          <cell r="S157" t="str">
            <v>USD</v>
          </cell>
          <cell r="T157">
            <v>42.376017764618801</v>
          </cell>
          <cell r="U157" t="str">
            <v>EXW Shanghai</v>
          </cell>
          <cell r="V157">
            <v>8</v>
          </cell>
        </row>
        <row r="158">
          <cell r="A158" t="str">
            <v>3001-30015-00</v>
          </cell>
          <cell r="B158" t="str">
            <v>CBL, Rogowski Current Cable, M12 A-Code, F, 1P+N, Ø60mm, 1M (0.75+0.25)</v>
          </cell>
          <cell r="C158" t="str">
            <v>ea</v>
          </cell>
          <cell r="D158" t="str">
            <v>1P+1N</v>
          </cell>
          <cell r="E158" t="str">
            <v>1m</v>
          </cell>
          <cell r="F158" t="str">
            <v>PM</v>
          </cell>
          <cell r="H158" t="str">
            <v>Production</v>
          </cell>
          <cell r="I158" t="str">
            <v>Buy</v>
          </cell>
          <cell r="J158" t="str">
            <v>Meatrol Electrical</v>
          </cell>
          <cell r="K158" t="str">
            <v>STP-N60-30015</v>
          </cell>
          <cell r="N158" t="str">
            <v>Meatrol</v>
          </cell>
          <cell r="O158" t="str">
            <v>Email Will 20/02/2024</v>
          </cell>
          <cell r="P158">
            <v>1000</v>
          </cell>
          <cell r="Q158">
            <v>1</v>
          </cell>
          <cell r="R158">
            <v>38.299999999999997</v>
          </cell>
          <cell r="S158" t="str">
            <v>USD</v>
          </cell>
          <cell r="T158">
            <v>35.436713545521833</v>
          </cell>
          <cell r="U158" t="str">
            <v>EXW Shanghai</v>
          </cell>
          <cell r="V158">
            <v>8</v>
          </cell>
        </row>
        <row r="159">
          <cell r="A159" t="str">
            <v>3001-30015-00</v>
          </cell>
          <cell r="B159" t="str">
            <v>CBL, Rogowski Current Cable, M12 A-Code, F, 1P+N, Ø60mm, 1M (0.75+0.25)</v>
          </cell>
          <cell r="C159" t="str">
            <v>ea</v>
          </cell>
          <cell r="D159" t="str">
            <v>1P+1N</v>
          </cell>
          <cell r="E159" t="str">
            <v>1m</v>
          </cell>
          <cell r="F159" t="str">
            <v>PM</v>
          </cell>
          <cell r="H159" t="str">
            <v>Production</v>
          </cell>
          <cell r="I159" t="str">
            <v>Buy</v>
          </cell>
          <cell r="J159" t="str">
            <v>Meatrol Electrical</v>
          </cell>
          <cell r="K159" t="str">
            <v>STP-N60-30015</v>
          </cell>
          <cell r="N159" t="str">
            <v>Meatrol</v>
          </cell>
          <cell r="O159" t="str">
            <v>Email Will 20/02/2024</v>
          </cell>
          <cell r="P159">
            <v>3500</v>
          </cell>
          <cell r="Q159">
            <v>1</v>
          </cell>
          <cell r="R159">
            <v>34</v>
          </cell>
          <cell r="S159" t="str">
            <v>USD</v>
          </cell>
          <cell r="T159">
            <v>31.458179126572908</v>
          </cell>
          <cell r="U159" t="str">
            <v>EXW Shanghai</v>
          </cell>
          <cell r="V159">
            <v>8</v>
          </cell>
        </row>
        <row r="160">
          <cell r="A160" t="str">
            <v>3001-30023-00</v>
          </cell>
          <cell r="B160" t="str">
            <v>CBL, Rogowski Current Cable, M12 A-Code, F, 1P+N, 3M (2.50+0.50)</v>
          </cell>
          <cell r="C160" t="str">
            <v>ea</v>
          </cell>
          <cell r="D160" t="str">
            <v>1P+1N</v>
          </cell>
          <cell r="E160" t="str">
            <v>3m</v>
          </cell>
          <cell r="F160" t="str">
            <v>PM</v>
          </cell>
          <cell r="H160" t="str">
            <v>UnReleased</v>
          </cell>
          <cell r="I160" t="str">
            <v>Buy</v>
          </cell>
          <cell r="J160" t="str">
            <v>Meatrol Electrical</v>
          </cell>
          <cell r="K160" t="str">
            <v>TBA</v>
          </cell>
          <cell r="S160" t="str">
            <v>USD</v>
          </cell>
          <cell r="T160">
            <v>0</v>
          </cell>
          <cell r="U160" t="str">
            <v>EXW Shanghai</v>
          </cell>
          <cell r="V160">
            <v>8</v>
          </cell>
        </row>
        <row r="161">
          <cell r="A161" t="str">
            <v>3001-30024-00</v>
          </cell>
          <cell r="B161" t="str">
            <v>CBL, Rogowski Current Cable, M12 A-Code, F, 1P+N, 6M (5.50+0.50)</v>
          </cell>
          <cell r="C161" t="str">
            <v>ea</v>
          </cell>
          <cell r="D161" t="str">
            <v>1P+1N</v>
          </cell>
          <cell r="E161" t="str">
            <v>6m</v>
          </cell>
          <cell r="F161" t="str">
            <v>PM</v>
          </cell>
          <cell r="H161" t="str">
            <v>UnReleased</v>
          </cell>
          <cell r="I161" t="str">
            <v>Buy</v>
          </cell>
          <cell r="J161" t="str">
            <v>Meatrol Electrical</v>
          </cell>
          <cell r="K161" t="str">
            <v>TBA</v>
          </cell>
          <cell r="S161" t="str">
            <v>USD</v>
          </cell>
          <cell r="T161">
            <v>0</v>
          </cell>
          <cell r="U161" t="str">
            <v>EXW Shanghai</v>
          </cell>
          <cell r="V161">
            <v>8</v>
          </cell>
        </row>
        <row r="162">
          <cell r="A162" t="str">
            <v>3001-30025-00</v>
          </cell>
          <cell r="B162" t="str">
            <v>CBL, Rogowski Current Cable, M12 A-Code, F, 3P, 1M (0.75+0.25)</v>
          </cell>
          <cell r="C162" t="str">
            <v>ea</v>
          </cell>
          <cell r="D162" t="str">
            <v>3P</v>
          </cell>
          <cell r="E162" t="str">
            <v>1m</v>
          </cell>
          <cell r="F162" t="str">
            <v>PM</v>
          </cell>
          <cell r="H162" t="str">
            <v>Production</v>
          </cell>
          <cell r="I162" t="str">
            <v>Buy</v>
          </cell>
          <cell r="J162" t="str">
            <v>Meatrol Electrical</v>
          </cell>
          <cell r="K162" t="str">
            <v>STP-N60</v>
          </cell>
          <cell r="N162" t="str">
            <v>Meatrol</v>
          </cell>
          <cell r="O162" t="str">
            <v>23PY121207W</v>
          </cell>
          <cell r="P162">
            <v>11</v>
          </cell>
          <cell r="Q162">
            <v>11</v>
          </cell>
          <cell r="R162">
            <v>64.8</v>
          </cell>
          <cell r="S162" t="str">
            <v>USD</v>
          </cell>
          <cell r="T162">
            <v>59.95558845299778</v>
          </cell>
          <cell r="U162" t="str">
            <v>EXW Shanghai</v>
          </cell>
          <cell r="V162">
            <v>8</v>
          </cell>
        </row>
        <row r="163">
          <cell r="A163" t="str">
            <v>3002-00010-00</v>
          </cell>
          <cell r="B163" t="str">
            <v>CBL, RS485 Panel Mount M12 (M), 1m</v>
          </cell>
          <cell r="C163" t="str">
            <v>ea</v>
          </cell>
          <cell r="H163" t="str">
            <v>UnReleased</v>
          </cell>
          <cell r="I163" t="str">
            <v>Make</v>
          </cell>
          <cell r="J163" t="str">
            <v>TBA</v>
          </cell>
          <cell r="K163" t="str">
            <v>TBA</v>
          </cell>
          <cell r="S163" t="str">
            <v>EUR</v>
          </cell>
          <cell r="T163">
            <v>0</v>
          </cell>
        </row>
        <row r="164">
          <cell r="A164" t="str">
            <v>3003-70025-00</v>
          </cell>
          <cell r="B164" t="str">
            <v>CBL, Cable Tie, 300x7.6mm, 535N, Black Nylon (PA66)</v>
          </cell>
          <cell r="C164" t="str">
            <v>ea</v>
          </cell>
          <cell r="H164" t="str">
            <v>Production</v>
          </cell>
          <cell r="I164" t="str">
            <v>Buy</v>
          </cell>
          <cell r="J164" t="str">
            <v>Hellermann</v>
          </cell>
          <cell r="K164" t="str">
            <v>111-12230 T120I-PA66W-BK</v>
          </cell>
          <cell r="N164" t="str">
            <v>Radionics</v>
          </cell>
          <cell r="P164">
            <v>100</v>
          </cell>
          <cell r="R164">
            <v>0.18809999999999999</v>
          </cell>
          <cell r="S164" t="str">
            <v>EUR</v>
          </cell>
          <cell r="T164">
            <v>0.18809999999999999</v>
          </cell>
          <cell r="U164" t="str">
            <v>EXW</v>
          </cell>
        </row>
        <row r="165">
          <cell r="A165" t="str">
            <v>3004-00010-00</v>
          </cell>
          <cell r="B165" t="str">
            <v>CBL, Test Lead, Double Insulation Silicon, 2x 4mm Plug 45deg, 1m, Blue</v>
          </cell>
          <cell r="C165" t="str">
            <v>ea</v>
          </cell>
          <cell r="H165" t="str">
            <v>UnReleased</v>
          </cell>
          <cell r="I165" t="str">
            <v>Buy</v>
          </cell>
          <cell r="J165" t="str">
            <v>Demesne Electrical Sales</v>
          </cell>
          <cell r="K165" t="str">
            <v>MP25-PX2-1M-BL (CMPMP25-PX2-1M-SET)</v>
          </cell>
          <cell r="M165" t="str">
            <v>[15/09/23] Requote due, costing used is based on 4m version
[19/09/23] Offered Kit of 4 @ €34.95 (CMPMP25-PX2-1M-SET)</v>
          </cell>
          <cell r="N165" t="str">
            <v>Demesne Electrical Sales</v>
          </cell>
          <cell r="P165">
            <v>250</v>
          </cell>
          <cell r="Q165">
            <v>250</v>
          </cell>
          <cell r="R165">
            <v>8.7375000000000007</v>
          </cell>
          <cell r="S165" t="str">
            <v>EUR</v>
          </cell>
          <cell r="T165">
            <v>8.7375000000000007</v>
          </cell>
          <cell r="U165" t="str">
            <v>EXW UK</v>
          </cell>
          <cell r="V165">
            <v>16</v>
          </cell>
        </row>
        <row r="166">
          <cell r="A166" t="str">
            <v>3004-00011-00</v>
          </cell>
          <cell r="B166" t="str">
            <v>CBL, Test Lead, Double Insulation Silicon, 2x 4mm Plug 90deg, 1m, Blue</v>
          </cell>
          <cell r="C166" t="str">
            <v>ea</v>
          </cell>
          <cell r="H166" t="str">
            <v>UnReleased</v>
          </cell>
          <cell r="I166" t="str">
            <v>Buy</v>
          </cell>
          <cell r="J166" t="str">
            <v>Demesne Electrical Sales</v>
          </cell>
          <cell r="K166" t="str">
            <v>TBA</v>
          </cell>
          <cell r="M166" t="str">
            <v>[13/09/23] Martindale checking availability of 90deg</v>
          </cell>
          <cell r="N166" t="str">
            <v>Demesne Electrical Sales</v>
          </cell>
          <cell r="S166" t="str">
            <v>EUR</v>
          </cell>
          <cell r="T166">
            <v>0</v>
          </cell>
          <cell r="U166" t="str">
            <v>TBA</v>
          </cell>
          <cell r="V166" t="str">
            <v>TBA</v>
          </cell>
        </row>
        <row r="167">
          <cell r="A167" t="str">
            <v>3004-00020-00</v>
          </cell>
          <cell r="B167" t="str">
            <v>CBL, Test Lead, Double Insulation Silicon, 2x 4mm Plug 45deg, 1m, Brown</v>
          </cell>
          <cell r="C167" t="str">
            <v>ea</v>
          </cell>
          <cell r="H167" t="str">
            <v>UnReleased</v>
          </cell>
          <cell r="I167" t="str">
            <v>Buy</v>
          </cell>
          <cell r="J167" t="str">
            <v>Demesne Electrical Sales</v>
          </cell>
          <cell r="K167" t="str">
            <v>MP25-PX2-1M-BR (CMPMP25-PX2-1M-SET)</v>
          </cell>
          <cell r="M167" t="str">
            <v>[15/09/23] Requote due, costing used is based on 4m version
[19/09/23] Offered Kit of 4 @ €34.95 (CMPMP25-PX2-1M-SET)</v>
          </cell>
          <cell r="N167" t="str">
            <v>Demesne Electrical Sales</v>
          </cell>
          <cell r="R167">
            <v>8.7375000000000007</v>
          </cell>
          <cell r="S167" t="str">
            <v>EUR</v>
          </cell>
          <cell r="T167">
            <v>8.7375000000000007</v>
          </cell>
          <cell r="U167" t="str">
            <v>EXW UK</v>
          </cell>
          <cell r="V167">
            <v>16</v>
          </cell>
        </row>
        <row r="168">
          <cell r="A168" t="str">
            <v>3004-00021-00</v>
          </cell>
          <cell r="B168" t="str">
            <v>CBL, Test Lead, Double Insulation Silicon, 2x 4mm Plug 90deg, 1m, Brown</v>
          </cell>
          <cell r="C168" t="str">
            <v>ea</v>
          </cell>
          <cell r="H168" t="str">
            <v>UnReleased</v>
          </cell>
          <cell r="I168" t="str">
            <v>Buy</v>
          </cell>
          <cell r="J168" t="str">
            <v>Demesne Electrical Sales</v>
          </cell>
          <cell r="K168" t="str">
            <v>TBA</v>
          </cell>
          <cell r="M168" t="str">
            <v>[13/09/23] Martindale checking availability of 90deg</v>
          </cell>
          <cell r="N168" t="str">
            <v>Demesne Electrical Sales</v>
          </cell>
          <cell r="S168" t="str">
            <v>EUR</v>
          </cell>
          <cell r="T168">
            <v>0</v>
          </cell>
          <cell r="U168" t="str">
            <v>TBA</v>
          </cell>
          <cell r="V168" t="str">
            <v>TBA</v>
          </cell>
        </row>
        <row r="169">
          <cell r="A169" t="str">
            <v>3004-00030-00</v>
          </cell>
          <cell r="B169" t="str">
            <v>CBL, Test Lead, Double Insulation Silicon, 2x 4mm Plug 45deg, 1m, Black</v>
          </cell>
          <cell r="C169" t="str">
            <v>ea</v>
          </cell>
          <cell r="H169" t="str">
            <v>UnReleased</v>
          </cell>
          <cell r="I169" t="str">
            <v>Buy</v>
          </cell>
          <cell r="J169" t="str">
            <v>Demesne Electrical Sales</v>
          </cell>
          <cell r="K169" t="str">
            <v>MP25-PX2-1M-BK (CMPMP25-PX2-1M-SET)</v>
          </cell>
          <cell r="M169" t="str">
            <v>[15/09/23] Requote due, costing used is based on 4m version
[19/09/23] Offered Kit of 4 @ €34.95 (CMPMP25-PX2-1M-SET)</v>
          </cell>
          <cell r="N169" t="str">
            <v>Demesne Electrical Sales</v>
          </cell>
          <cell r="R169">
            <v>8.7375000000000007</v>
          </cell>
          <cell r="S169" t="str">
            <v>EUR</v>
          </cell>
          <cell r="T169">
            <v>8.7375000000000007</v>
          </cell>
          <cell r="U169" t="str">
            <v>EXW UK</v>
          </cell>
          <cell r="V169">
            <v>16</v>
          </cell>
        </row>
        <row r="170">
          <cell r="A170" t="str">
            <v>3004-00031-00</v>
          </cell>
          <cell r="B170" t="str">
            <v>CBL, Test Lead, Double Insulation Silicon, 2x 4mm Plug 90deg, 1m, Black</v>
          </cell>
          <cell r="C170" t="str">
            <v>ea</v>
          </cell>
          <cell r="H170" t="str">
            <v>UnReleased</v>
          </cell>
          <cell r="I170" t="str">
            <v>Buy</v>
          </cell>
          <cell r="J170" t="str">
            <v>Demesne Electrical Sales</v>
          </cell>
          <cell r="K170" t="str">
            <v>TBA</v>
          </cell>
          <cell r="M170" t="str">
            <v>[13/09/23] Martindale checking availability of 90deg</v>
          </cell>
          <cell r="N170" t="str">
            <v>Demesne Electrical Sales</v>
          </cell>
          <cell r="S170" t="str">
            <v>EUR</v>
          </cell>
          <cell r="T170">
            <v>0</v>
          </cell>
          <cell r="U170" t="str">
            <v>TBA</v>
          </cell>
          <cell r="V170" t="str">
            <v>TBA</v>
          </cell>
        </row>
        <row r="171">
          <cell r="A171" t="str">
            <v>3004-00040-00</v>
          </cell>
          <cell r="B171" t="str">
            <v>CBL, Test Lead, Double Insulation Silicon, 2x 4mm Plug 45deg, 1m, Grey</v>
          </cell>
          <cell r="C171" t="str">
            <v>ea</v>
          </cell>
          <cell r="H171" t="str">
            <v>UnReleased</v>
          </cell>
          <cell r="I171" t="str">
            <v>Buy</v>
          </cell>
          <cell r="J171" t="str">
            <v>Demesne Electrical Sales</v>
          </cell>
          <cell r="K171" t="str">
            <v>MP25-PX2-1M-GY (CMPMP25-PX2-1M-SET)</v>
          </cell>
          <cell r="M171" t="str">
            <v>[15/09/23] Requote due, costing used is based on 4m version
[19/09/23] Offered Kit of 4 @ €34.95 (CMPMP25-PX2-1M-SET)</v>
          </cell>
          <cell r="N171" t="str">
            <v>Demesne Electrical Sales</v>
          </cell>
          <cell r="R171">
            <v>8.7375000000000007</v>
          </cell>
          <cell r="S171" t="str">
            <v>EUR</v>
          </cell>
          <cell r="T171">
            <v>8.7375000000000007</v>
          </cell>
          <cell r="U171" t="str">
            <v>EXW UK</v>
          </cell>
          <cell r="V171">
            <v>16</v>
          </cell>
        </row>
        <row r="172">
          <cell r="A172" t="str">
            <v>3004-00041-00</v>
          </cell>
          <cell r="B172" t="str">
            <v>CBL, Test Lead, Double Insulation Silicon, 2x 4mm Plug 90deg, 1m, Grey</v>
          </cell>
          <cell r="C172" t="str">
            <v>ea</v>
          </cell>
          <cell r="H172" t="str">
            <v>Production</v>
          </cell>
          <cell r="I172" t="str">
            <v>Buy</v>
          </cell>
          <cell r="J172" t="str">
            <v>Demesne Electrical Sales</v>
          </cell>
          <cell r="K172" t="str">
            <v>TBA</v>
          </cell>
          <cell r="M172" t="str">
            <v>[13/09/23] Martindale checking availability of 90deg</v>
          </cell>
          <cell r="N172" t="str">
            <v>Demesne Electrical Sales</v>
          </cell>
          <cell r="S172" t="str">
            <v>EUR</v>
          </cell>
          <cell r="T172">
            <v>0</v>
          </cell>
          <cell r="U172" t="str">
            <v>TBA</v>
          </cell>
          <cell r="V172" t="str">
            <v>TBA</v>
          </cell>
        </row>
        <row r="173">
          <cell r="A173" t="str">
            <v>3004-00110-00</v>
          </cell>
          <cell r="B173" t="str">
            <v>CBL, Test Lead, Double Insulation Silicon, 2x 4mm Plug 45deg, 4m, Blue</v>
          </cell>
          <cell r="C173" t="str">
            <v>ea</v>
          </cell>
          <cell r="H173" t="str">
            <v>R&amp;D</v>
          </cell>
          <cell r="I173" t="str">
            <v>Buy</v>
          </cell>
          <cell r="J173" t="str">
            <v>Demesne Electrical Sales</v>
          </cell>
          <cell r="K173" t="str">
            <v>MP25-PX2-4M-BL</v>
          </cell>
          <cell r="N173" t="str">
            <v>Demesne Electrical Sales</v>
          </cell>
          <cell r="O173" t="str">
            <v>Inv 8537857</v>
          </cell>
          <cell r="P173">
            <v>3</v>
          </cell>
          <cell r="R173">
            <v>10.5</v>
          </cell>
          <cell r="S173" t="str">
            <v>EUR</v>
          </cell>
          <cell r="T173">
            <v>10.5</v>
          </cell>
          <cell r="U173" t="str">
            <v>DDP</v>
          </cell>
          <cell r="V173" t="str">
            <v>TBA</v>
          </cell>
        </row>
        <row r="174">
          <cell r="A174" t="str">
            <v>3004-00111-00</v>
          </cell>
          <cell r="B174" t="str">
            <v>CBL, Test Lead, Double Insulation Silicon, 2x 4mm Plug 90deg, 4m, Blue</v>
          </cell>
          <cell r="C174" t="str">
            <v>ea</v>
          </cell>
          <cell r="H174" t="str">
            <v>Production</v>
          </cell>
          <cell r="I174" t="str">
            <v>Buy</v>
          </cell>
          <cell r="J174" t="str">
            <v>Demesne Electrical Sales</v>
          </cell>
          <cell r="K174" t="str">
            <v>TBA</v>
          </cell>
          <cell r="N174" t="str">
            <v>Demesne Electrical Sales</v>
          </cell>
          <cell r="S174" t="str">
            <v>EUR</v>
          </cell>
          <cell r="T174">
            <v>0</v>
          </cell>
        </row>
        <row r="175">
          <cell r="A175" t="str">
            <v>3004-00120-00</v>
          </cell>
          <cell r="B175" t="str">
            <v>CBL, Test Lead, Double Insulation Silicon, 2x 4mm Plug 45deg, 4m, Brown</v>
          </cell>
          <cell r="C175" t="str">
            <v>ea</v>
          </cell>
          <cell r="H175" t="str">
            <v>R&amp;D</v>
          </cell>
          <cell r="I175" t="str">
            <v>Buy</v>
          </cell>
          <cell r="J175" t="str">
            <v>Demesne Electrical Sales</v>
          </cell>
          <cell r="K175" t="str">
            <v>MP25-PX2-4M-BR</v>
          </cell>
          <cell r="N175" t="str">
            <v>Demesne Electrical Sales</v>
          </cell>
          <cell r="O175" t="str">
            <v>Inv 8537857</v>
          </cell>
          <cell r="P175">
            <v>3</v>
          </cell>
          <cell r="R175">
            <v>10.5</v>
          </cell>
          <cell r="S175" t="str">
            <v>EUR</v>
          </cell>
          <cell r="T175">
            <v>10.5</v>
          </cell>
          <cell r="U175" t="str">
            <v>DDP</v>
          </cell>
          <cell r="V175" t="str">
            <v>TBA</v>
          </cell>
        </row>
        <row r="176">
          <cell r="A176" t="str">
            <v>3004-00121-00</v>
          </cell>
          <cell r="B176" t="str">
            <v>CBL, Test Lead, Double Insulation Silicon, 2x 4mm Plug 90deg, 4m, Brown</v>
          </cell>
          <cell r="C176" t="str">
            <v>ea</v>
          </cell>
          <cell r="H176" t="str">
            <v>Production</v>
          </cell>
          <cell r="I176" t="str">
            <v>Buy</v>
          </cell>
          <cell r="J176" t="str">
            <v>Demesne Electrical Sales</v>
          </cell>
          <cell r="K176" t="str">
            <v>TBA</v>
          </cell>
          <cell r="N176" t="str">
            <v>Demesne Electrical Sales</v>
          </cell>
          <cell r="S176" t="str">
            <v>EUR</v>
          </cell>
          <cell r="T176">
            <v>0</v>
          </cell>
        </row>
        <row r="177">
          <cell r="A177" t="str">
            <v>3004-00130-00</v>
          </cell>
          <cell r="B177" t="str">
            <v>CBL, Test Lead, Double Insulation Silicon, 2x 4mm Plug 45deg, 4m, Black</v>
          </cell>
          <cell r="C177" t="str">
            <v>ea</v>
          </cell>
          <cell r="H177" t="str">
            <v>R&amp;D</v>
          </cell>
          <cell r="I177" t="str">
            <v>Buy</v>
          </cell>
          <cell r="J177" t="str">
            <v>Demesne Electrical Sales</v>
          </cell>
          <cell r="K177" t="str">
            <v>MP25-PX2-4M-BK</v>
          </cell>
          <cell r="N177" t="str">
            <v>Demesne Electrical Sales</v>
          </cell>
          <cell r="O177" t="str">
            <v>Inv 8537857</v>
          </cell>
          <cell r="P177">
            <v>3</v>
          </cell>
          <cell r="R177">
            <v>10.5</v>
          </cell>
          <cell r="S177" t="str">
            <v>EUR</v>
          </cell>
          <cell r="T177">
            <v>10.5</v>
          </cell>
          <cell r="U177" t="str">
            <v>DDP</v>
          </cell>
          <cell r="V177" t="str">
            <v>TBA</v>
          </cell>
        </row>
        <row r="178">
          <cell r="A178" t="str">
            <v>3004-00131-00</v>
          </cell>
          <cell r="B178" t="str">
            <v>CBL, Test Lead, Double Insulation Silicon, 2x 4mm Plug 90deg, 4m, Black</v>
          </cell>
          <cell r="C178" t="str">
            <v>ea</v>
          </cell>
          <cell r="H178" t="str">
            <v>Production</v>
          </cell>
          <cell r="I178" t="str">
            <v>Buy</v>
          </cell>
          <cell r="J178" t="str">
            <v>Demesne Electrical Sales</v>
          </cell>
          <cell r="K178" t="str">
            <v>TBA</v>
          </cell>
          <cell r="N178" t="str">
            <v>Demesne Electrical Sales</v>
          </cell>
          <cell r="S178" t="str">
            <v>EUR</v>
          </cell>
          <cell r="T178">
            <v>0</v>
          </cell>
        </row>
        <row r="179">
          <cell r="A179" t="str">
            <v>3004-00140-00</v>
          </cell>
          <cell r="B179" t="str">
            <v>CBL, Test Lead, Double Insulation Silicon, 2x 4mm Plug 45deg, 4m, Grey</v>
          </cell>
          <cell r="C179" t="str">
            <v>ea</v>
          </cell>
          <cell r="H179" t="str">
            <v>R&amp;D</v>
          </cell>
          <cell r="I179" t="str">
            <v>Buy</v>
          </cell>
          <cell r="J179" t="str">
            <v>Demesne Electrical Sales</v>
          </cell>
          <cell r="K179" t="str">
            <v>MP25-PX2-4M-GY</v>
          </cell>
          <cell r="N179" t="str">
            <v>Demesne Electrical Sales</v>
          </cell>
          <cell r="O179" t="str">
            <v>Inv 8537857</v>
          </cell>
          <cell r="P179">
            <v>3</v>
          </cell>
          <cell r="R179">
            <v>10.5</v>
          </cell>
          <cell r="S179" t="str">
            <v>EUR</v>
          </cell>
          <cell r="T179">
            <v>10.5</v>
          </cell>
          <cell r="U179" t="str">
            <v>DDP</v>
          </cell>
          <cell r="V179" t="str">
            <v>TBA</v>
          </cell>
        </row>
        <row r="180">
          <cell r="A180" t="str">
            <v>3004-00141-00</v>
          </cell>
          <cell r="B180" t="str">
            <v>CBL, Test Lead, Double Insulation Silicon, 2x 4mm Plug 90deg, 5m, Grey</v>
          </cell>
          <cell r="C180" t="str">
            <v>ea</v>
          </cell>
          <cell r="H180" t="str">
            <v>Production</v>
          </cell>
          <cell r="I180" t="str">
            <v>Buy</v>
          </cell>
          <cell r="J180" t="str">
            <v>Demesne Electrical Sales</v>
          </cell>
          <cell r="K180" t="str">
            <v>TBA</v>
          </cell>
          <cell r="N180" t="str">
            <v>Demesne Electrical Sales</v>
          </cell>
          <cell r="S180" t="str">
            <v>EUR</v>
          </cell>
          <cell r="T180">
            <v>0</v>
          </cell>
        </row>
        <row r="181">
          <cell r="A181" t="str">
            <v>3100-00010-00</v>
          </cell>
          <cell r="B181" t="str">
            <v>CBL, M25 (F), Push Lock, Moulded Cable Assembly, 4*6.0sqmm H07RN-F, 1.7m</v>
          </cell>
          <cell r="C181" t="str">
            <v>ea</v>
          </cell>
          <cell r="E181" t="str">
            <v>1.7m</v>
          </cell>
          <cell r="G181" t="str">
            <v>M25</v>
          </cell>
          <cell r="H181" t="str">
            <v>Production</v>
          </cell>
          <cell r="I181" t="str">
            <v>Buy</v>
          </cell>
          <cell r="J181" t="str">
            <v>Jnicon</v>
          </cell>
          <cell r="K181" t="str">
            <v>M25, 4-Pin, Push Lock, Female connector molded with 4*6.0sqmm H07RN-F cable 1.7m(without cable cost)</v>
          </cell>
          <cell r="N181" t="str">
            <v>Jnicon</v>
          </cell>
          <cell r="O181" t="str">
            <v>JN-CA-202308A1719</v>
          </cell>
          <cell r="P181">
            <v>3000</v>
          </cell>
          <cell r="Q181">
            <v>1</v>
          </cell>
          <cell r="R181">
            <v>4.3</v>
          </cell>
          <cell r="S181" t="str">
            <v>USD</v>
          </cell>
          <cell r="T181">
            <v>3.9785344189489265</v>
          </cell>
          <cell r="U181" t="str">
            <v>EXW Shenzhen</v>
          </cell>
          <cell r="V181" t="str">
            <v>TBA</v>
          </cell>
        </row>
        <row r="182">
          <cell r="A182" t="str">
            <v>3100-00020-00</v>
          </cell>
          <cell r="B182" t="str">
            <v>CBL, M19 (F), Push Lock, Moulded Cable Assembly, 4*1.5sqmm H07ZZ-F, 2.7m</v>
          </cell>
          <cell r="C182" t="str">
            <v>ea</v>
          </cell>
          <cell r="E182" t="str">
            <v>2.7m</v>
          </cell>
          <cell r="G182" t="str">
            <v>M19</v>
          </cell>
          <cell r="H182" t="str">
            <v>Production</v>
          </cell>
          <cell r="I182" t="str">
            <v>Buy</v>
          </cell>
          <cell r="J182" t="str">
            <v>Jnicon</v>
          </cell>
          <cell r="K182" t="str">
            <v>M19, 4-Pin, Push Lock, Female connector molded with 4*1.5sqmm H07ZZ-F cable 2.7m(without cable cost)</v>
          </cell>
          <cell r="N182" t="str">
            <v>Jnicon</v>
          </cell>
          <cell r="O182" t="str">
            <v>JN-CA-202308A1719</v>
          </cell>
          <cell r="P182">
            <v>3000</v>
          </cell>
          <cell r="Q182">
            <v>1</v>
          </cell>
          <cell r="R182">
            <v>3</v>
          </cell>
          <cell r="S182" t="str">
            <v>USD</v>
          </cell>
          <cell r="T182">
            <v>2.7757216876387862</v>
          </cell>
          <cell r="U182" t="str">
            <v>EXW Shenzhen</v>
          </cell>
          <cell r="V182" t="str">
            <v>TBA</v>
          </cell>
        </row>
        <row r="183">
          <cell r="A183" t="str">
            <v>3100-00030-00</v>
          </cell>
          <cell r="B183" t="str">
            <v>CBL, M19 (F), Push Lock, Moulded Cable Assembly, 4*1.5sqmm H07ZZ-F, 5.7m</v>
          </cell>
          <cell r="C183" t="str">
            <v>ea</v>
          </cell>
          <cell r="E183" t="str">
            <v>5.7m</v>
          </cell>
          <cell r="G183" t="str">
            <v>M19</v>
          </cell>
          <cell r="H183" t="str">
            <v>Production</v>
          </cell>
          <cell r="I183" t="str">
            <v>Buy</v>
          </cell>
          <cell r="J183" t="str">
            <v>Jnicon</v>
          </cell>
          <cell r="K183" t="str">
            <v>M19, 4-Pin, Push Lock, Female connector molded with 4*1.5sqmm H07ZZ-F cable 5.7m(without cable cost)</v>
          </cell>
          <cell r="N183" t="str">
            <v>Jnicon</v>
          </cell>
          <cell r="O183" t="str">
            <v>JN-CA-202308A1719</v>
          </cell>
          <cell r="P183">
            <v>3000</v>
          </cell>
          <cell r="Q183">
            <v>1</v>
          </cell>
          <cell r="R183">
            <v>3.6</v>
          </cell>
          <cell r="S183" t="str">
            <v>USD</v>
          </cell>
          <cell r="T183">
            <v>3.3308660251665434</v>
          </cell>
          <cell r="U183" t="str">
            <v>EXW Shenzhen</v>
          </cell>
          <cell r="V183" t="str">
            <v>TBA</v>
          </cell>
        </row>
        <row r="184">
          <cell r="A184" t="str">
            <v>3100-50018-00</v>
          </cell>
          <cell r="B184" t="str">
            <v>ASY, Current Cable Kit, GM, M12-A, 3P+N, 3m</v>
          </cell>
          <cell r="C184" t="str">
            <v>ea</v>
          </cell>
          <cell r="H184" t="str">
            <v>Production</v>
          </cell>
          <cell r="I184" t="str">
            <v>Make</v>
          </cell>
          <cell r="J184" t="str">
            <v>TBA</v>
          </cell>
          <cell r="K184" t="str">
            <v>TBA</v>
          </cell>
          <cell r="S184" t="str">
            <v>EUR</v>
          </cell>
          <cell r="T184">
            <v>0</v>
          </cell>
        </row>
        <row r="185">
          <cell r="A185" t="str">
            <v>3100-50019-00</v>
          </cell>
          <cell r="B185" t="str">
            <v>ASY, Current Cable Kit, PM, M12-A, 3P+N, 1m</v>
          </cell>
          <cell r="C185" t="str">
            <v>ea</v>
          </cell>
          <cell r="H185" t="str">
            <v>Production</v>
          </cell>
          <cell r="I185" t="str">
            <v>Make</v>
          </cell>
          <cell r="J185" t="str">
            <v>TBA</v>
          </cell>
          <cell r="K185" t="str">
            <v>TBA</v>
          </cell>
          <cell r="S185" t="str">
            <v>EUR</v>
          </cell>
          <cell r="T185">
            <v>0</v>
          </cell>
        </row>
        <row r="186">
          <cell r="A186" t="str">
            <v>3100-50020-00</v>
          </cell>
          <cell r="B186" t="str">
            <v>ASY, Current Cable Kit, PM, M12-A, 1P+N, 1m</v>
          </cell>
          <cell r="C186" t="str">
            <v>ea</v>
          </cell>
          <cell r="H186" t="str">
            <v>Production</v>
          </cell>
          <cell r="I186" t="str">
            <v>Make</v>
          </cell>
          <cell r="J186" t="str">
            <v>TBA</v>
          </cell>
          <cell r="K186" t="str">
            <v>TBA</v>
          </cell>
          <cell r="S186" t="str">
            <v>EUR</v>
          </cell>
          <cell r="T186">
            <v>0</v>
          </cell>
        </row>
        <row r="187">
          <cell r="A187" t="str">
            <v>3100-50021-00</v>
          </cell>
          <cell r="B187" t="str">
            <v>ASY, Current Cable Kit, GM, M12-A, 3P+N, 6m</v>
          </cell>
          <cell r="C187" t="str">
            <v>ea</v>
          </cell>
          <cell r="H187" t="str">
            <v>UnReleased</v>
          </cell>
          <cell r="I187" t="str">
            <v>Make</v>
          </cell>
          <cell r="J187" t="str">
            <v>TBA</v>
          </cell>
          <cell r="K187" t="str">
            <v>TBA</v>
          </cell>
          <cell r="S187" t="str">
            <v>EUR</v>
          </cell>
          <cell r="T187">
            <v>0</v>
          </cell>
        </row>
        <row r="188">
          <cell r="A188" t="str">
            <v>3101-30003-00</v>
          </cell>
          <cell r="B188" t="str">
            <v>ASY, M19 (F) Moulded 1.0m, 4-Core 1.5sqmm &amp; 2*0.5m 4mm Plug Tails Butt Spliced, 1.5m Finished</v>
          </cell>
          <cell r="C188" t="str">
            <v>ea</v>
          </cell>
          <cell r="H188" t="str">
            <v>UnReleased</v>
          </cell>
          <cell r="I188" t="str">
            <v>Cost</v>
          </cell>
          <cell r="J188" t="str">
            <v>TBA</v>
          </cell>
          <cell r="M188" t="str">
            <v>[12/02/24] RFQ needed
[09/01/24] 3101-30019-00 (5.7m) costing used</v>
          </cell>
          <cell r="P188">
            <v>100</v>
          </cell>
          <cell r="Q188">
            <v>100</v>
          </cell>
          <cell r="R188">
            <v>58.74</v>
          </cell>
          <cell r="S188" t="str">
            <v>EUR</v>
          </cell>
          <cell r="T188">
            <v>58.74</v>
          </cell>
        </row>
        <row r="189">
          <cell r="A189" t="str">
            <v>3101-30004-00</v>
          </cell>
          <cell r="B189" t="str">
            <v>ASY, M19 (F) Moulded 2.7m, 4-Core 1.5sqmm &amp; 4*0.5m 4mm Plug Tails Butt Spliced, 3m Finished</v>
          </cell>
          <cell r="C189" t="str">
            <v>ea</v>
          </cell>
          <cell r="H189" t="str">
            <v>Production</v>
          </cell>
          <cell r="I189" t="str">
            <v>Cost</v>
          </cell>
          <cell r="J189" t="str">
            <v>Wexford Cable</v>
          </cell>
          <cell r="K189" t="str">
            <v>30004</v>
          </cell>
          <cell r="M189" t="str">
            <v>[15/09/23] RFQ needed
[09/01/24] 3101-30019-00 (5.7m) costing used</v>
          </cell>
          <cell r="N189" t="str">
            <v>Estimate - Wexford Cable</v>
          </cell>
          <cell r="O189" t="str">
            <v>Estimate</v>
          </cell>
          <cell r="P189">
            <v>100</v>
          </cell>
          <cell r="Q189">
            <v>100</v>
          </cell>
          <cell r="R189">
            <v>58.74</v>
          </cell>
          <cell r="S189" t="str">
            <v>EUR</v>
          </cell>
          <cell r="T189">
            <v>58.74</v>
          </cell>
        </row>
        <row r="190">
          <cell r="A190" t="str">
            <v>3101-30004-00</v>
          </cell>
          <cell r="B190" t="str">
            <v>ASY, M19 (F) Moulded 2.7m, 4-Core 1.5sqmm &amp; 4*0.5m 4mm Plug Tails Butt Spliced, 3m Finished</v>
          </cell>
          <cell r="C190" t="str">
            <v>ea</v>
          </cell>
          <cell r="H190" t="str">
            <v>Production</v>
          </cell>
          <cell r="I190" t="str">
            <v>Cost</v>
          </cell>
          <cell r="J190" t="str">
            <v>Wexford Cable</v>
          </cell>
          <cell r="K190" t="str">
            <v>30004</v>
          </cell>
          <cell r="M190" t="str">
            <v>[15/09/23] RFQ needed
[09/01/24] 3101-30019-00 (5.7m) costing used</v>
          </cell>
          <cell r="N190" t="str">
            <v>Estimate - Wexford Cable</v>
          </cell>
          <cell r="O190" t="str">
            <v>Estimate</v>
          </cell>
          <cell r="P190">
            <v>250</v>
          </cell>
          <cell r="Q190">
            <v>250</v>
          </cell>
          <cell r="R190">
            <v>55.81</v>
          </cell>
          <cell r="S190" t="str">
            <v>EUR</v>
          </cell>
          <cell r="T190">
            <v>55.81</v>
          </cell>
        </row>
        <row r="191">
          <cell r="A191" t="str">
            <v>3101-30019-00</v>
          </cell>
          <cell r="B191" t="str">
            <v>ASY, M19 (F) Moulded 5.7m, 4-Core 1.5sqmm &amp; 4*0.5m 4mm Plug Tails Butt Spliced, 6m Finished</v>
          </cell>
          <cell r="C191" t="str">
            <v>ea</v>
          </cell>
          <cell r="H191" t="str">
            <v>Production</v>
          </cell>
          <cell r="I191" t="str">
            <v>Cost</v>
          </cell>
          <cell r="J191" t="str">
            <v>Wexford Cable</v>
          </cell>
          <cell r="K191" t="str">
            <v>30019</v>
          </cell>
          <cell r="N191" t="str">
            <v>Wexford Cable</v>
          </cell>
          <cell r="O191" t="str">
            <v>8576</v>
          </cell>
          <cell r="P191">
            <v>100</v>
          </cell>
          <cell r="Q191">
            <v>100</v>
          </cell>
          <cell r="R191">
            <v>58.74</v>
          </cell>
          <cell r="S191" t="str">
            <v>EUR</v>
          </cell>
          <cell r="T191">
            <v>58.74</v>
          </cell>
          <cell r="U191" t="str">
            <v>TBA</v>
          </cell>
          <cell r="V191" t="str">
            <v>TBA</v>
          </cell>
        </row>
        <row r="192">
          <cell r="A192" t="str">
            <v>3101-30019-00</v>
          </cell>
          <cell r="B192" t="str">
            <v>ASY, M19 (F) Moulded 5.7m, 4-Core 1.5sqmm &amp; 4*0.5m 4mm Plug Tails Butt Spliced, 6m Finished</v>
          </cell>
          <cell r="C192" t="str">
            <v>ea</v>
          </cell>
          <cell r="H192" t="str">
            <v>Production</v>
          </cell>
          <cell r="I192" t="str">
            <v>Cost</v>
          </cell>
          <cell r="J192" t="str">
            <v>Wexford Cable</v>
          </cell>
          <cell r="K192" t="str">
            <v>30019</v>
          </cell>
          <cell r="N192" t="str">
            <v>Wexford Cable</v>
          </cell>
          <cell r="O192" t="str">
            <v>8576</v>
          </cell>
          <cell r="P192">
            <v>250</v>
          </cell>
          <cell r="Q192">
            <v>250</v>
          </cell>
          <cell r="R192">
            <v>55.81</v>
          </cell>
          <cell r="S192" t="str">
            <v>EUR</v>
          </cell>
          <cell r="T192">
            <v>55.81</v>
          </cell>
          <cell r="U192" t="str">
            <v>TBA</v>
          </cell>
          <cell r="V192" t="str">
            <v>TBA</v>
          </cell>
        </row>
        <row r="193">
          <cell r="A193" t="str">
            <v>3102-30005-00</v>
          </cell>
          <cell r="B193" t="str">
            <v>ASY, M25 (F) Moulded 1.7m, 4-Core 6.0sqmm &amp; 4*0.5m 6.0sqmm 35mm IPC Tails Butt Spliced, 2m Finished</v>
          </cell>
          <cell r="C193" t="str">
            <v>ea</v>
          </cell>
          <cell r="H193" t="str">
            <v>Production</v>
          </cell>
          <cell r="I193" t="str">
            <v>Cost</v>
          </cell>
          <cell r="J193" t="str">
            <v>Wexford Cable</v>
          </cell>
          <cell r="K193" t="str">
            <v>30005</v>
          </cell>
          <cell r="N193" t="str">
            <v>Wexford Cable</v>
          </cell>
          <cell r="O193" t="str">
            <v>8576</v>
          </cell>
          <cell r="P193">
            <v>100</v>
          </cell>
          <cell r="Q193">
            <v>100</v>
          </cell>
          <cell r="R193">
            <v>43.49</v>
          </cell>
          <cell r="S193" t="str">
            <v>EUR</v>
          </cell>
          <cell r="T193">
            <v>43.49</v>
          </cell>
          <cell r="U193" t="str">
            <v>TBA</v>
          </cell>
          <cell r="V193" t="str">
            <v>TBA</v>
          </cell>
        </row>
        <row r="194">
          <cell r="A194" t="str">
            <v>3102-30005-00</v>
          </cell>
          <cell r="B194" t="str">
            <v>ASY, M25 (F) Moulded 1.7m, 4-Core 6.0sqmm &amp; 4*0.5m 6.0sqmm 35mm IPC Tails Butt Spliced, 2m Finished</v>
          </cell>
          <cell r="C194" t="str">
            <v>ea</v>
          </cell>
          <cell r="H194" t="str">
            <v>Production</v>
          </cell>
          <cell r="I194" t="str">
            <v>Cost</v>
          </cell>
          <cell r="J194" t="str">
            <v>Wexford Cable</v>
          </cell>
          <cell r="K194" t="str">
            <v>30005</v>
          </cell>
          <cell r="N194" t="str">
            <v>Wexford Cable</v>
          </cell>
          <cell r="O194" t="str">
            <v>8576</v>
          </cell>
          <cell r="P194">
            <v>250</v>
          </cell>
          <cell r="Q194">
            <v>250</v>
          </cell>
          <cell r="R194">
            <v>41.32</v>
          </cell>
          <cell r="S194" t="str">
            <v>EUR</v>
          </cell>
          <cell r="T194">
            <v>41.32</v>
          </cell>
          <cell r="U194" t="str">
            <v>TBA</v>
          </cell>
          <cell r="V194" t="str">
            <v>TBA</v>
          </cell>
        </row>
        <row r="195">
          <cell r="A195" t="str">
            <v>3102-30016-00</v>
          </cell>
          <cell r="B195" t="str">
            <v>ASY, M25 (F) Moulded 1.7m, 4-Core 6.0sqmm &amp; 4*1.5m 6.0sqmm 35mm IPC Tails Butt Spliced, 3m Finished</v>
          </cell>
          <cell r="C195" t="str">
            <v>ea</v>
          </cell>
          <cell r="H195" t="str">
            <v>Production</v>
          </cell>
          <cell r="I195" t="str">
            <v>Cost</v>
          </cell>
          <cell r="J195" t="str">
            <v>Wexford Cable</v>
          </cell>
          <cell r="K195" t="str">
            <v>30022</v>
          </cell>
          <cell r="M195" t="str">
            <v>[15/09/23] RFQ needed
[09/01/24] 3102-30005-00 (1.7m) costing used, +€1.00</v>
          </cell>
          <cell r="N195" t="str">
            <v>Estimate - Wexford Cable</v>
          </cell>
          <cell r="O195" t="str">
            <v>Estimate</v>
          </cell>
          <cell r="P195">
            <v>100</v>
          </cell>
          <cell r="Q195">
            <v>100</v>
          </cell>
          <cell r="R195">
            <v>44.49</v>
          </cell>
          <cell r="S195" t="str">
            <v>EUR</v>
          </cell>
          <cell r="T195">
            <v>44.49</v>
          </cell>
        </row>
        <row r="196">
          <cell r="A196" t="str">
            <v>3102-30016-00</v>
          </cell>
          <cell r="B196" t="str">
            <v>ASY, M25 (F) Moulded 1.7m, 4-Core 6.0sqmm &amp; 4*1.5m 6.0sqmm 35mm IPC Tails Butt Spliced, 3m Finished</v>
          </cell>
          <cell r="C196" t="str">
            <v>ea</v>
          </cell>
          <cell r="H196" t="str">
            <v>Production</v>
          </cell>
          <cell r="I196" t="str">
            <v>Cost</v>
          </cell>
          <cell r="J196" t="str">
            <v>Wexford Cable</v>
          </cell>
          <cell r="K196" t="str">
            <v>30022</v>
          </cell>
          <cell r="M196" t="str">
            <v>[15/09/23] RFQ needed
[09/01/24] 3102-30005-00 (1.7m) costing used, +€1.00</v>
          </cell>
          <cell r="N196" t="str">
            <v>Estimate - Wexford Cable</v>
          </cell>
          <cell r="O196" t="str">
            <v>Estimate</v>
          </cell>
          <cell r="P196">
            <v>250</v>
          </cell>
          <cell r="Q196">
            <v>250</v>
          </cell>
          <cell r="R196">
            <v>42.3</v>
          </cell>
          <cell r="S196" t="str">
            <v>EUR</v>
          </cell>
          <cell r="T196">
            <v>42.3</v>
          </cell>
        </row>
        <row r="197">
          <cell r="A197" t="str">
            <v>3102-30017-00</v>
          </cell>
          <cell r="B197" t="str">
            <v>ASY, M25 (F) Moulded 1.7m, 4-Core 6.0sqmm &amp; 2*0.5m 6.0sqmm 35mm IPC Tails Butt Spliced, 2m Finished</v>
          </cell>
          <cell r="C197" t="str">
            <v>ea</v>
          </cell>
          <cell r="H197" t="str">
            <v>Production</v>
          </cell>
          <cell r="I197" t="str">
            <v>Cost</v>
          </cell>
          <cell r="J197" t="str">
            <v>Wexford Cable</v>
          </cell>
          <cell r="K197" t="str">
            <v>30017</v>
          </cell>
          <cell r="N197" t="str">
            <v>Wexford Cable</v>
          </cell>
          <cell r="O197" t="str">
            <v>8576</v>
          </cell>
          <cell r="P197">
            <v>100</v>
          </cell>
          <cell r="Q197">
            <v>100</v>
          </cell>
          <cell r="R197">
            <v>32.03</v>
          </cell>
          <cell r="S197" t="str">
            <v>EUR</v>
          </cell>
          <cell r="T197">
            <v>32.03</v>
          </cell>
          <cell r="U197" t="str">
            <v>TBA</v>
          </cell>
          <cell r="V197" t="str">
            <v>TBA</v>
          </cell>
        </row>
        <row r="198">
          <cell r="A198" t="str">
            <v>3102-30017-00</v>
          </cell>
          <cell r="B198" t="str">
            <v>ASY, M25 (F) Moulded 1.7m, 4-Core 6.0sqmm &amp; 2*0.5m 6.0sqmm 35mm IPC Tails Butt Spliced, 2m Finished</v>
          </cell>
          <cell r="C198" t="str">
            <v>ea</v>
          </cell>
          <cell r="H198" t="str">
            <v>Production</v>
          </cell>
          <cell r="I198" t="str">
            <v>Cost</v>
          </cell>
          <cell r="J198" t="str">
            <v>Wexford Cable</v>
          </cell>
          <cell r="K198" t="str">
            <v>30017</v>
          </cell>
          <cell r="N198" t="str">
            <v>Wexford Cable</v>
          </cell>
          <cell r="O198" t="str">
            <v>8576</v>
          </cell>
          <cell r="P198">
            <v>250</v>
          </cell>
          <cell r="Q198">
            <v>250</v>
          </cell>
          <cell r="R198">
            <v>30.43</v>
          </cell>
          <cell r="S198" t="str">
            <v>EUR</v>
          </cell>
          <cell r="T198">
            <v>30.43</v>
          </cell>
          <cell r="U198" t="str">
            <v>TBA</v>
          </cell>
          <cell r="V198" t="str">
            <v>TBA</v>
          </cell>
        </row>
        <row r="199">
          <cell r="A199" t="str">
            <v>3102-30023-00</v>
          </cell>
          <cell r="B199" t="str">
            <v>ASY, M25 (F) Moulded 1.7m, 4-Core 6.0sqmm &amp; 2*1.5m 6.0sqmm 35mm IPC Tails Butt Spliced, 3m Finished</v>
          </cell>
          <cell r="C199" t="str">
            <v>ea</v>
          </cell>
          <cell r="H199" t="str">
            <v>Production</v>
          </cell>
          <cell r="I199" t="str">
            <v>Cost</v>
          </cell>
          <cell r="J199" t="str">
            <v>Wexford Cable</v>
          </cell>
          <cell r="K199" t="str">
            <v>30023</v>
          </cell>
          <cell r="M199" t="str">
            <v>[15/09/23] RFQ needed
[09/01/24] 3102-30017-00 (1.7m) costing used, +€1.00</v>
          </cell>
          <cell r="N199" t="str">
            <v>Estimate - Wexford Cable</v>
          </cell>
          <cell r="O199" t="str">
            <v>Estimate</v>
          </cell>
          <cell r="P199">
            <v>100</v>
          </cell>
          <cell r="Q199">
            <v>100</v>
          </cell>
          <cell r="R199">
            <v>33.03</v>
          </cell>
          <cell r="S199" t="str">
            <v>EUR</v>
          </cell>
          <cell r="T199">
            <v>33.03</v>
          </cell>
        </row>
        <row r="200">
          <cell r="A200" t="str">
            <v>3102-30023-00</v>
          </cell>
          <cell r="B200" t="str">
            <v>ASY, M25 (F) Moulded 1.7m, 4-Core 6.0sqmm &amp; 2*1.5m 6.0sqmm 35mm IPC Tails Butt Spliced, 3m Finished</v>
          </cell>
          <cell r="C200" t="str">
            <v>ea</v>
          </cell>
          <cell r="H200" t="str">
            <v>Production</v>
          </cell>
          <cell r="I200" t="str">
            <v>Cost</v>
          </cell>
          <cell r="J200" t="str">
            <v>Wexford Cable</v>
          </cell>
          <cell r="K200" t="str">
            <v>30023</v>
          </cell>
          <cell r="M200" t="str">
            <v>[15/09/23] RFQ needed
[09/01/24] 3102-30017-00 (1.7m) costing used, +€1.00</v>
          </cell>
          <cell r="N200" t="str">
            <v>Estimate - Wexford Cable</v>
          </cell>
          <cell r="O200" t="str">
            <v>Estimate</v>
          </cell>
          <cell r="P200">
            <v>250</v>
          </cell>
          <cell r="Q200">
            <v>250</v>
          </cell>
          <cell r="R200">
            <v>31.43</v>
          </cell>
          <cell r="S200" t="str">
            <v>EUR</v>
          </cell>
          <cell r="T200">
            <v>31.43</v>
          </cell>
        </row>
        <row r="201">
          <cell r="A201" t="str">
            <v>3201-30003-00</v>
          </cell>
          <cell r="B201" t="str">
            <v>CBL, Voltage Cable, GM, M19 (F) to 4mm Plug (90deg), 1P+N, 1.5m</v>
          </cell>
          <cell r="C201" t="str">
            <v>ea</v>
          </cell>
          <cell r="H201" t="str">
            <v>UnReleased</v>
          </cell>
          <cell r="I201" t="str">
            <v>Make</v>
          </cell>
          <cell r="J201" t="str">
            <v>TBA</v>
          </cell>
          <cell r="N201" t="str">
            <v>Wexford Cable + Jnicon + VT</v>
          </cell>
          <cell r="O201" t="str">
            <v>BOM Roll</v>
          </cell>
          <cell r="R201">
            <v>74.860799999999998</v>
          </cell>
          <cell r="S201" t="str">
            <v>EUR</v>
          </cell>
          <cell r="T201">
            <v>74.860799999999998</v>
          </cell>
        </row>
        <row r="202">
          <cell r="A202" t="str">
            <v>3201-30004-00</v>
          </cell>
          <cell r="B202" t="str">
            <v>CBL, Voltage Cable, GM, M19 (F) to 4mm Plug (90deg), 3P+N, 3m</v>
          </cell>
          <cell r="C202" t="str">
            <v>ea</v>
          </cell>
          <cell r="H202" t="str">
            <v>Production</v>
          </cell>
          <cell r="I202" t="str">
            <v>Make</v>
          </cell>
          <cell r="J202" t="str">
            <v>Wexford Cable</v>
          </cell>
          <cell r="K202" t="str">
            <v>30004</v>
          </cell>
          <cell r="M202" t="str">
            <v>MFG by Wexford with Cable (c/w moulded connector) supplied by Jnicon</v>
          </cell>
          <cell r="N202" t="str">
            <v>Wexford Cable + Jnicon + VT</v>
          </cell>
          <cell r="O202" t="str">
            <v>BOM Roll</v>
          </cell>
          <cell r="R202">
            <v>87.636928201332353</v>
          </cell>
          <cell r="S202" t="str">
            <v>EUR</v>
          </cell>
          <cell r="T202">
            <v>87.636928201332353</v>
          </cell>
        </row>
        <row r="203">
          <cell r="A203" t="str">
            <v>3201-30019-00</v>
          </cell>
          <cell r="B203" t="str">
            <v>CBL, Voltage Cable, GM, M19 (F) to 4mm Plug (90deg), 3P+N, 6m</v>
          </cell>
          <cell r="C203" t="str">
            <v>ea</v>
          </cell>
          <cell r="H203" t="str">
            <v>Production</v>
          </cell>
          <cell r="I203" t="str">
            <v>Make</v>
          </cell>
          <cell r="J203" t="str">
            <v>Wexford Cable</v>
          </cell>
          <cell r="K203" t="str">
            <v>30019</v>
          </cell>
          <cell r="M203" t="str">
            <v>MFG by Wexford with Cable (c/w moulded connector) supplied by Jnicon</v>
          </cell>
          <cell r="N203" t="str">
            <v>Wexford Cable + Jnicon + VT</v>
          </cell>
          <cell r="O203" t="str">
            <v>BOM Roll</v>
          </cell>
          <cell r="R203">
            <v>93.882301998519623</v>
          </cell>
          <cell r="S203" t="str">
            <v>EUR</v>
          </cell>
          <cell r="T203">
            <v>93.882301998519623</v>
          </cell>
        </row>
        <row r="204">
          <cell r="A204" t="str">
            <v>3202-30005-00</v>
          </cell>
          <cell r="B204" t="str">
            <v>CBL, Voltage Cable, PM, M25 (F) to 35mm IPC, 3P+N, 2m</v>
          </cell>
          <cell r="C204" t="str">
            <v>ea</v>
          </cell>
          <cell r="H204" t="str">
            <v>Production</v>
          </cell>
          <cell r="I204" t="str">
            <v>Make</v>
          </cell>
          <cell r="J204" t="str">
            <v>Wexford Cable</v>
          </cell>
          <cell r="K204" t="str">
            <v>30005</v>
          </cell>
          <cell r="M204" t="str">
            <v>MFG by Wexford with Cable (c/w moulded connector) supplied by Jnicon</v>
          </cell>
          <cell r="N204" t="str">
            <v>Wexford Cable + Jnicon + VT</v>
          </cell>
          <cell r="O204" t="str">
            <v>BOM Roll</v>
          </cell>
          <cell r="R204">
            <v>56.040888230940048</v>
          </cell>
          <cell r="S204" t="str">
            <v>EUR</v>
          </cell>
          <cell r="T204">
            <v>56.040888230940048</v>
          </cell>
        </row>
        <row r="205">
          <cell r="A205" t="str">
            <v>3202-30017-00</v>
          </cell>
          <cell r="B205" t="str">
            <v>CBL, Voltage Cable, PM, M25 (F) to 35mm IPC, 1P+N, 2m</v>
          </cell>
          <cell r="C205" t="str">
            <v>ea</v>
          </cell>
          <cell r="H205" t="str">
            <v>Production</v>
          </cell>
          <cell r="I205" t="str">
            <v>Make</v>
          </cell>
          <cell r="J205" t="str">
            <v>Wexford Cable</v>
          </cell>
          <cell r="K205" t="str">
            <v>30017</v>
          </cell>
          <cell r="M205" t="str">
            <v>MFG by Wexford with Cable (c/w moulded connector) supplied by Jnicon</v>
          </cell>
          <cell r="N205" t="str">
            <v>Wexford Cable + Jnicon + VT</v>
          </cell>
          <cell r="O205" t="str">
            <v>BOM Roll</v>
          </cell>
          <cell r="R205">
            <v>44.580888230940047</v>
          </cell>
          <cell r="S205" t="str">
            <v>EUR</v>
          </cell>
          <cell r="T205">
            <v>44.580888230940047</v>
          </cell>
        </row>
        <row r="206">
          <cell r="A206" t="str">
            <v>3202-30022-00</v>
          </cell>
          <cell r="B206" t="str">
            <v>CBL, Voltage Cable, PM, M25 (F) to 35mm IPC, 3P+N, 3m</v>
          </cell>
          <cell r="C206" t="str">
            <v>ea</v>
          </cell>
          <cell r="H206" t="str">
            <v>Production</v>
          </cell>
          <cell r="I206" t="str">
            <v>Make</v>
          </cell>
          <cell r="J206" t="str">
            <v>Wexford Cable</v>
          </cell>
          <cell r="K206" t="str">
            <v>30022</v>
          </cell>
          <cell r="M206" t="str">
            <v>MFG by Wexford with Cable (c/w moulded connector) supplied by Jnicon</v>
          </cell>
          <cell r="N206" t="str">
            <v>Wexford Cable + Jnicon + VT</v>
          </cell>
          <cell r="O206" t="str">
            <v>BOM Roll</v>
          </cell>
          <cell r="R206">
            <v>57.040888230940048</v>
          </cell>
          <cell r="S206" t="str">
            <v>EUR</v>
          </cell>
          <cell r="T206">
            <v>57.040888230940048</v>
          </cell>
        </row>
        <row r="207">
          <cell r="A207" t="str">
            <v>3202-30023-00</v>
          </cell>
          <cell r="B207" t="str">
            <v>CBL, Voltage Cable, PM, M25 (F) to 35mm IPC, 1P+N, 3m</v>
          </cell>
          <cell r="C207" t="str">
            <v>ea</v>
          </cell>
          <cell r="H207" t="str">
            <v>Production</v>
          </cell>
          <cell r="I207" t="str">
            <v>Make</v>
          </cell>
          <cell r="J207" t="str">
            <v>Wexford Cable</v>
          </cell>
          <cell r="K207" t="str">
            <v>30023</v>
          </cell>
          <cell r="M207" t="str">
            <v>MFG by Wexford with Cable (c/w moulded connector) supplied by Jnicon</v>
          </cell>
          <cell r="N207" t="str">
            <v>Wexford Cable + Jnicon + VT</v>
          </cell>
          <cell r="O207" t="str">
            <v>BOM Roll</v>
          </cell>
          <cell r="R207">
            <v>57.040888230940048</v>
          </cell>
          <cell r="S207" t="str">
            <v>EUR</v>
          </cell>
          <cell r="T207">
            <v>57.040888230940048</v>
          </cell>
        </row>
        <row r="208">
          <cell r="A208" t="str">
            <v>3203-30006-00</v>
          </cell>
          <cell r="B208" t="str">
            <v>CBL, Voltage Cable, GM, Hart IPC, 3P+N, 2m</v>
          </cell>
          <cell r="C208" t="str">
            <v>ea</v>
          </cell>
          <cell r="H208" t="str">
            <v>UnReleased</v>
          </cell>
          <cell r="I208" t="str">
            <v>Buy</v>
          </cell>
          <cell r="S208" t="str">
            <v>EUR</v>
          </cell>
          <cell r="T208">
            <v>0</v>
          </cell>
        </row>
        <row r="209">
          <cell r="A209" t="str">
            <v>3204-00010-00</v>
          </cell>
          <cell r="B209" t="str">
            <v>CBL, M12 4-pin M to M12 4-pin F, 1m, IP67</v>
          </cell>
          <cell r="C209" t="str">
            <v>ea</v>
          </cell>
          <cell r="H209" t="str">
            <v>UnReleased</v>
          </cell>
          <cell r="I209" t="str">
            <v>Buy</v>
          </cell>
          <cell r="J209" t="str">
            <v>RS Pro</v>
          </cell>
          <cell r="K209" t="str">
            <v>877-1198</v>
          </cell>
          <cell r="O209" t="str">
            <v>WWW</v>
          </cell>
          <cell r="P209">
            <v>50</v>
          </cell>
          <cell r="Q209">
            <v>50</v>
          </cell>
          <cell r="R209">
            <v>9.6999999999999993</v>
          </cell>
          <cell r="S209" t="str">
            <v>EUR</v>
          </cell>
          <cell r="T209">
            <v>9.6999999999999993</v>
          </cell>
        </row>
        <row r="210">
          <cell r="A210" t="str">
            <v>3300-70017-00</v>
          </cell>
          <cell r="B210" t="str">
            <v>ASY, 4x Drummond G-Clamps; 3x 1A Fused (Brown, Black &amp; Grey), 1x Unfused (Blue), Fuses Fitted</v>
          </cell>
          <cell r="C210" t="str">
            <v>ea</v>
          </cell>
          <cell r="H210" t="str">
            <v>Production</v>
          </cell>
          <cell r="I210" t="str">
            <v>Buy</v>
          </cell>
          <cell r="J210" t="str">
            <v>Demesne Electrical Sales</v>
          </cell>
          <cell r="K210" t="str">
            <v>CMPMP25FKIT1-VT</v>
          </cell>
          <cell r="M210" t="str">
            <v>c/w prefitted 1A fuses</v>
          </cell>
          <cell r="N210" t="str">
            <v>Demesne Electrical Sales</v>
          </cell>
          <cell r="O210" t="str">
            <v>inv 537857</v>
          </cell>
          <cell r="P210">
            <v>20</v>
          </cell>
          <cell r="Q210">
            <v>20</v>
          </cell>
          <cell r="R210">
            <v>103.84</v>
          </cell>
          <cell r="S210" t="str">
            <v>EUR</v>
          </cell>
          <cell r="T210">
            <v>103.84</v>
          </cell>
          <cell r="U210" t="str">
            <v>DDP</v>
          </cell>
          <cell r="V210" t="str">
            <v>TBA</v>
          </cell>
        </row>
        <row r="211">
          <cell r="A211" t="str">
            <v>3300-70018-00</v>
          </cell>
          <cell r="B211" t="str">
            <v>ASY, 2x Drummond G-Clamps; 1x 1A Fused (Brown), 1x Unfused (Blue), Fuse Fitted</v>
          </cell>
          <cell r="C211" t="str">
            <v>ea</v>
          </cell>
          <cell r="H211" t="str">
            <v>UnReleased</v>
          </cell>
          <cell r="I211" t="str">
            <v>Buy</v>
          </cell>
          <cell r="J211" t="str">
            <v>Demesne Electrical Sales</v>
          </cell>
          <cell r="K211" t="str">
            <v>TBA</v>
          </cell>
          <cell r="N211" t="str">
            <v>Demesne Electrical Sales - Estimate</v>
          </cell>
          <cell r="R211">
            <v>51.92</v>
          </cell>
          <cell r="S211" t="str">
            <v>EUR</v>
          </cell>
          <cell r="T211">
            <v>51.92</v>
          </cell>
          <cell r="U211" t="str">
            <v>DDP</v>
          </cell>
          <cell r="V211" t="str">
            <v>TBA</v>
          </cell>
        </row>
        <row r="212">
          <cell r="A212" t="str">
            <v>3400-00100-00</v>
          </cell>
          <cell r="B212" t="str">
            <v>CBL, M12 (M), Panel mount, 8-Pin, A-Code, 3P+N, 100mm Cable</v>
          </cell>
          <cell r="C212" t="str">
            <v>ea</v>
          </cell>
          <cell r="D212" t="str">
            <v>8-Pin</v>
          </cell>
          <cell r="E212" t="str">
            <v>100mm Cables</v>
          </cell>
          <cell r="G212" t="str">
            <v>M12</v>
          </cell>
          <cell r="H212" t="str">
            <v>Production</v>
          </cell>
          <cell r="I212" t="str">
            <v>Buy</v>
          </cell>
          <cell r="J212" t="str">
            <v>Ecocables</v>
          </cell>
          <cell r="K212" t="str">
            <v>ECO-DEL-003</v>
          </cell>
          <cell r="N212" t="str">
            <v>Ecocables</v>
          </cell>
          <cell r="P212">
            <v>1000</v>
          </cell>
          <cell r="Q212">
            <v>1000</v>
          </cell>
          <cell r="R212">
            <v>4.5</v>
          </cell>
          <cell r="S212" t="str">
            <v>EUR</v>
          </cell>
          <cell r="T212">
            <v>4.5</v>
          </cell>
          <cell r="U212" t="str">
            <v>EXW ECAS</v>
          </cell>
        </row>
        <row r="213">
          <cell r="A213" t="str">
            <v>3400-00110-00</v>
          </cell>
          <cell r="B213" t="str">
            <v>CBL, M12 (M), Panel mount, 8-Pin, A-Code, 3P+N, 200mm Cable</v>
          </cell>
          <cell r="C213" t="str">
            <v>ea</v>
          </cell>
          <cell r="D213" t="str">
            <v>8-Pin</v>
          </cell>
          <cell r="E213" t="str">
            <v>200mm Cables</v>
          </cell>
          <cell r="G213" t="str">
            <v>M12</v>
          </cell>
          <cell r="H213" t="str">
            <v>Production</v>
          </cell>
          <cell r="I213" t="str">
            <v>Buy</v>
          </cell>
          <cell r="J213" t="str">
            <v>Ecocables</v>
          </cell>
          <cell r="K213" t="str">
            <v>ECO-DEL-004</v>
          </cell>
          <cell r="N213" t="str">
            <v>Ecocables</v>
          </cell>
          <cell r="P213">
            <v>1000</v>
          </cell>
          <cell r="Q213">
            <v>1000</v>
          </cell>
          <cell r="R213">
            <v>4.8</v>
          </cell>
          <cell r="S213" t="str">
            <v>EUR</v>
          </cell>
          <cell r="T213">
            <v>4.8</v>
          </cell>
          <cell r="U213" t="str">
            <v>EXW ECAS</v>
          </cell>
        </row>
        <row r="214">
          <cell r="A214" t="str">
            <v>3400-00120-00</v>
          </cell>
          <cell r="B214" t="str">
            <v>CBL, M12 (M), Panel mount, 8-Pin, A-Code, 1P+N, 100mm Cable</v>
          </cell>
          <cell r="C214" t="str">
            <v>ea</v>
          </cell>
          <cell r="D214" t="str">
            <v>8-Pin</v>
          </cell>
          <cell r="E214" t="str">
            <v>100mm Cables</v>
          </cell>
          <cell r="G214" t="str">
            <v>M12</v>
          </cell>
          <cell r="H214" t="str">
            <v>Production</v>
          </cell>
          <cell r="I214" t="str">
            <v>Make</v>
          </cell>
          <cell r="S214" t="str">
            <v>EUR</v>
          </cell>
          <cell r="T214">
            <v>0</v>
          </cell>
        </row>
        <row r="215">
          <cell r="A215" t="str">
            <v>3400-00130-00</v>
          </cell>
          <cell r="B215" t="str">
            <v>CBL, M12 (M), Panel mount, 8-Pin, A-Code, 1P+N, 200mm Cable</v>
          </cell>
          <cell r="C215" t="str">
            <v>ea</v>
          </cell>
          <cell r="D215" t="str">
            <v>8-Pin</v>
          </cell>
          <cell r="E215" t="str">
            <v>200mm Cables</v>
          </cell>
          <cell r="G215" t="str">
            <v>M12</v>
          </cell>
          <cell r="H215" t="str">
            <v>Production</v>
          </cell>
          <cell r="I215" t="str">
            <v>Make</v>
          </cell>
          <cell r="S215" t="str">
            <v>EUR</v>
          </cell>
          <cell r="T215">
            <v>0</v>
          </cell>
        </row>
        <row r="216">
          <cell r="A216" t="str">
            <v>3404-00010-00</v>
          </cell>
          <cell r="B216" t="str">
            <v>CBL, M12 (M), Panel mount, 4-Pin, RS485, 100mm Cable</v>
          </cell>
          <cell r="C216" t="str">
            <v>ea</v>
          </cell>
          <cell r="D216" t="str">
            <v>4-Pin</v>
          </cell>
          <cell r="E216" t="str">
            <v>100mm Cables</v>
          </cell>
          <cell r="G216" t="str">
            <v>M12</v>
          </cell>
          <cell r="H216" t="str">
            <v>Production</v>
          </cell>
          <cell r="I216" t="str">
            <v>Buy</v>
          </cell>
          <cell r="J216" t="str">
            <v>Ecocables</v>
          </cell>
          <cell r="K216" t="str">
            <v>ECO-DEL-008</v>
          </cell>
          <cell r="N216" t="str">
            <v>Ecocables</v>
          </cell>
          <cell r="P216">
            <v>1000</v>
          </cell>
          <cell r="Q216">
            <v>1000</v>
          </cell>
          <cell r="R216">
            <v>3.5</v>
          </cell>
          <cell r="S216" t="str">
            <v>EUR</v>
          </cell>
          <cell r="T216">
            <v>3.5</v>
          </cell>
          <cell r="U216" t="str">
            <v>EXW ECAS</v>
          </cell>
        </row>
        <row r="217">
          <cell r="A217" t="str">
            <v>3405-00010-00</v>
          </cell>
          <cell r="B217" t="str">
            <v>CBL, M19 (M) Panel Mount, 4-Pos, 85mm Cable</v>
          </cell>
          <cell r="C217" t="str">
            <v>ea</v>
          </cell>
          <cell r="D217" t="str">
            <v>4-Pin</v>
          </cell>
          <cell r="E217" t="str">
            <v>85mm Cables</v>
          </cell>
          <cell r="G217" t="str">
            <v>M19</v>
          </cell>
          <cell r="H217" t="str">
            <v>UnReleased</v>
          </cell>
          <cell r="I217" t="str">
            <v>Buy</v>
          </cell>
          <cell r="J217" t="str">
            <v>Jnicon</v>
          </cell>
          <cell r="K217" t="str">
            <v>TBA</v>
          </cell>
          <cell r="M217" t="str">
            <v>Is Drawing available</v>
          </cell>
          <cell r="S217" t="str">
            <v>EUR</v>
          </cell>
          <cell r="T217">
            <v>0</v>
          </cell>
        </row>
        <row r="218">
          <cell r="A218" t="str">
            <v>3405-00020-00</v>
          </cell>
          <cell r="B218" t="str">
            <v>CBL, M19 (M) Panel Mount, 4-Pos, 4*1.5sqmm 100mm Cable</v>
          </cell>
          <cell r="C218" t="str">
            <v>ea</v>
          </cell>
          <cell r="D218" t="str">
            <v>4-Pin</v>
          </cell>
          <cell r="E218" t="str">
            <v>100mm Cables</v>
          </cell>
          <cell r="G218" t="str">
            <v>M19</v>
          </cell>
          <cell r="H218" t="str">
            <v>Production</v>
          </cell>
          <cell r="I218" t="str">
            <v>Buy</v>
          </cell>
          <cell r="J218" t="str">
            <v>Jnicon</v>
          </cell>
          <cell r="K218" t="str">
            <v>M19, 4-Pin, Push lock,Male panel mount connector with 4*1.5sqmm cable 100mm
53-100451-01-1004</v>
          </cell>
          <cell r="M218" t="str">
            <v>[04/09/23] Carly stated quote was 3k MOQ</v>
          </cell>
          <cell r="N218" t="str">
            <v>Jnicon</v>
          </cell>
          <cell r="O218" t="str">
            <v>JN-CA-20230227A185</v>
          </cell>
          <cell r="P218">
            <v>3000</v>
          </cell>
          <cell r="Q218">
            <v>500</v>
          </cell>
          <cell r="R218">
            <v>3.2</v>
          </cell>
          <cell r="S218" t="str">
            <v>USD</v>
          </cell>
          <cell r="T218">
            <v>2.9607698001480389</v>
          </cell>
          <cell r="U218" t="str">
            <v>EXW Shenzhen</v>
          </cell>
          <cell r="V218" t="str">
            <v>TBA</v>
          </cell>
        </row>
        <row r="219">
          <cell r="A219" t="str">
            <v>3410-00050-00</v>
          </cell>
          <cell r="B219" t="str">
            <v>CBL, M25 (M) Panel Mount, 4-Pos, 4*1.5sqmm 750mm Cable</v>
          </cell>
          <cell r="C219" t="str">
            <v>ea</v>
          </cell>
          <cell r="D219" t="str">
            <v>4-Pin</v>
          </cell>
          <cell r="E219" t="str">
            <v>75mm Cables</v>
          </cell>
          <cell r="G219" t="str">
            <v>M25</v>
          </cell>
          <cell r="H219" t="str">
            <v>UnReleased</v>
          </cell>
          <cell r="I219" t="str">
            <v>Buy</v>
          </cell>
          <cell r="J219" t="str">
            <v>Jnicon</v>
          </cell>
          <cell r="K219" t="str">
            <v>TBA</v>
          </cell>
          <cell r="M219" t="str">
            <v>Is Drawing available</v>
          </cell>
          <cell r="S219" t="str">
            <v>EUR</v>
          </cell>
          <cell r="T219">
            <v>0</v>
          </cell>
        </row>
        <row r="220">
          <cell r="A220" t="str">
            <v>3410-00060-00</v>
          </cell>
          <cell r="B220" t="str">
            <v>CBL, M25 (M) Panel Mount, 4-Pos, 4*1.5sqmm 100mm Cable</v>
          </cell>
          <cell r="C220" t="str">
            <v>ea</v>
          </cell>
          <cell r="D220" t="str">
            <v>4-Pin</v>
          </cell>
          <cell r="E220" t="str">
            <v>100mm Cables</v>
          </cell>
          <cell r="G220" t="str">
            <v>M25</v>
          </cell>
          <cell r="H220" t="str">
            <v>Production</v>
          </cell>
          <cell r="I220" t="str">
            <v>Buy</v>
          </cell>
          <cell r="J220" t="str">
            <v>Jnicon</v>
          </cell>
          <cell r="K220" t="str">
            <v>M25, 4-Pin, Push lock,Male panel mount connector with 4*1.5sqmm cable 100mm
53-100451-01-1004</v>
          </cell>
          <cell r="M220" t="str">
            <v>[04/09/23] Carly stated quote was 3k MOQ</v>
          </cell>
          <cell r="N220" t="str">
            <v>Jnicon</v>
          </cell>
          <cell r="O220" t="str">
            <v>JN-CA-20230227A185</v>
          </cell>
          <cell r="P220">
            <v>3000</v>
          </cell>
          <cell r="Q220">
            <v>500</v>
          </cell>
          <cell r="R220">
            <v>3.95</v>
          </cell>
          <cell r="S220" t="str">
            <v>USD</v>
          </cell>
          <cell r="T220">
            <v>3.6547002220577354</v>
          </cell>
          <cell r="U220" t="str">
            <v>EXW Shenzhen</v>
          </cell>
          <cell r="V220" t="str">
            <v>TBA</v>
          </cell>
        </row>
        <row r="221">
          <cell r="A221" t="str">
            <v>3500-00010-00</v>
          </cell>
          <cell r="B221" t="str">
            <v>SUB, Scavenger Top Cover Assy, GM-B, 6F</v>
          </cell>
          <cell r="C221" t="str">
            <v>ea</v>
          </cell>
          <cell r="H221" t="str">
            <v>Production</v>
          </cell>
          <cell r="I221" t="str">
            <v>Make</v>
          </cell>
          <cell r="J221" t="str">
            <v>ECAS + Delta</v>
          </cell>
          <cell r="K221" t="str">
            <v>3500-00010-00</v>
          </cell>
          <cell r="S221" t="str">
            <v>EUR</v>
          </cell>
          <cell r="T221">
            <v>0</v>
          </cell>
        </row>
        <row r="222">
          <cell r="A222" t="str">
            <v>3500-00020-00</v>
          </cell>
          <cell r="B222" t="str">
            <v>SUB, Scavenger Top Cover Assy, PM-C, 2F</v>
          </cell>
          <cell r="C222" t="str">
            <v>ea</v>
          </cell>
          <cell r="H222" t="str">
            <v>Production</v>
          </cell>
          <cell r="I222" t="str">
            <v>Make</v>
          </cell>
          <cell r="J222" t="str">
            <v>ECAS + Delta</v>
          </cell>
          <cell r="K222" t="str">
            <v>3500-00020-00</v>
          </cell>
          <cell r="S222" t="str">
            <v>EUR</v>
          </cell>
          <cell r="T222">
            <v>0</v>
          </cell>
        </row>
        <row r="223">
          <cell r="A223" t="str">
            <v>3500-00030-00</v>
          </cell>
          <cell r="B223" t="str">
            <v>SUB, Scavenger Top Cover Assy, PM-A, 1F</v>
          </cell>
          <cell r="C223" t="str">
            <v>ea</v>
          </cell>
          <cell r="H223" t="str">
            <v>Production</v>
          </cell>
          <cell r="I223" t="str">
            <v>Make</v>
          </cell>
          <cell r="J223" t="str">
            <v>ECAS + Delta</v>
          </cell>
          <cell r="K223" t="str">
            <v>3500-00030-00</v>
          </cell>
          <cell r="S223" t="str">
            <v>EUR</v>
          </cell>
          <cell r="T223">
            <v>0</v>
          </cell>
        </row>
        <row r="224">
          <cell r="A224" t="str">
            <v>3600-10010-00</v>
          </cell>
          <cell r="B224" t="str">
            <v>ASY, Scavenger Packaging, M19, GM-B, 6F</v>
          </cell>
          <cell r="C224" t="str">
            <v>ea</v>
          </cell>
          <cell r="H224" t="str">
            <v>Obsolete</v>
          </cell>
          <cell r="I224" t="str">
            <v>Phantom</v>
          </cell>
          <cell r="J224" t="str">
            <v>ECAS</v>
          </cell>
          <cell r="K224" t="str">
            <v>3600-10010-00</v>
          </cell>
          <cell r="S224" t="str">
            <v>EUR</v>
          </cell>
          <cell r="T224">
            <v>0</v>
          </cell>
        </row>
        <row r="225">
          <cell r="A225" t="str">
            <v>3600-10010-01</v>
          </cell>
          <cell r="B225" t="str">
            <v>ASY, Scavenger Packaging, M19, GM-B, 6F</v>
          </cell>
          <cell r="C225" t="str">
            <v>ea</v>
          </cell>
          <cell r="H225" t="str">
            <v>Production</v>
          </cell>
          <cell r="I225" t="str">
            <v>Phantom</v>
          </cell>
          <cell r="J225" t="str">
            <v>ECAS</v>
          </cell>
          <cell r="K225" t="str">
            <v>3600-10010-00</v>
          </cell>
          <cell r="S225" t="str">
            <v>EUR</v>
          </cell>
          <cell r="T225">
            <v>0</v>
          </cell>
        </row>
        <row r="226">
          <cell r="A226" t="str">
            <v>3600-10020-00</v>
          </cell>
          <cell r="B226" t="str">
            <v>ASY, Scavenger Packaging, M25, PM-C, 2F</v>
          </cell>
          <cell r="C226" t="str">
            <v>ea</v>
          </cell>
          <cell r="H226" t="str">
            <v>Obsolete</v>
          </cell>
          <cell r="I226" t="str">
            <v>Phantom</v>
          </cell>
          <cell r="J226" t="str">
            <v>ECAS</v>
          </cell>
          <cell r="K226" t="str">
            <v>3600-10020-00</v>
          </cell>
          <cell r="S226" t="str">
            <v>EUR</v>
          </cell>
          <cell r="T226">
            <v>0</v>
          </cell>
        </row>
        <row r="227">
          <cell r="A227" t="str">
            <v>3600-10020-01</v>
          </cell>
          <cell r="B227" t="str">
            <v>ASY, Scavenger Packaging, M25, PM-C, 2F</v>
          </cell>
          <cell r="C227" t="str">
            <v>ea</v>
          </cell>
          <cell r="H227" t="str">
            <v>Production</v>
          </cell>
          <cell r="I227" t="str">
            <v>Phantom</v>
          </cell>
          <cell r="J227" t="str">
            <v>ECAS</v>
          </cell>
          <cell r="K227" t="str">
            <v>3600-10020-00</v>
          </cell>
          <cell r="S227" t="str">
            <v>EUR</v>
          </cell>
          <cell r="T227">
            <v>0</v>
          </cell>
        </row>
        <row r="228">
          <cell r="A228" t="str">
            <v>3600-10030-00</v>
          </cell>
          <cell r="B228" t="str">
            <v>ASY, Scavenger Packaging, M25, PM-A, 1F</v>
          </cell>
          <cell r="C228" t="str">
            <v>ea</v>
          </cell>
          <cell r="H228" t="str">
            <v>Obsolete</v>
          </cell>
          <cell r="I228" t="str">
            <v>Phantom</v>
          </cell>
          <cell r="J228" t="str">
            <v>ECAS</v>
          </cell>
          <cell r="K228" t="str">
            <v>3600-10030-00</v>
          </cell>
          <cell r="S228" t="str">
            <v>EUR</v>
          </cell>
          <cell r="T228">
            <v>0</v>
          </cell>
        </row>
        <row r="229">
          <cell r="A229" t="str">
            <v>3600-10030-01</v>
          </cell>
          <cell r="B229" t="str">
            <v>ASY, Scavenger Packaging, M25, PM-A, 1F</v>
          </cell>
          <cell r="C229" t="str">
            <v>ea</v>
          </cell>
          <cell r="H229" t="str">
            <v>Production</v>
          </cell>
          <cell r="I229" t="str">
            <v>Phantom</v>
          </cell>
          <cell r="J229" t="str">
            <v>ECAS</v>
          </cell>
          <cell r="K229" t="str">
            <v>3600-10030-00</v>
          </cell>
          <cell r="S229" t="str">
            <v>EUR</v>
          </cell>
          <cell r="T229">
            <v>0</v>
          </cell>
        </row>
        <row r="230">
          <cell r="A230" t="str">
            <v>3700-00010-00</v>
          </cell>
          <cell r="B230" t="str">
            <v>KIT, Scavenger 500mm Pole Mounting Kit</v>
          </cell>
          <cell r="C230" t="str">
            <v>ea</v>
          </cell>
          <cell r="H230" t="str">
            <v>UnReleased</v>
          </cell>
          <cell r="I230" t="str">
            <v>Make</v>
          </cell>
          <cell r="J230" t="str">
            <v>Meath Metals</v>
          </cell>
          <cell r="K230" t="str">
            <v>3700-00010-00</v>
          </cell>
          <cell r="N230" t="str">
            <v>Meath Metals</v>
          </cell>
          <cell r="O230" t="str">
            <v>BOM Roll</v>
          </cell>
          <cell r="P230">
            <v>50</v>
          </cell>
          <cell r="Q230">
            <v>1</v>
          </cell>
          <cell r="R230">
            <v>15.368399999999999</v>
          </cell>
          <cell r="S230" t="str">
            <v>EUR</v>
          </cell>
          <cell r="T230">
            <v>15.368399999999999</v>
          </cell>
        </row>
        <row r="231">
          <cell r="A231" t="str">
            <v>3700-00020-00</v>
          </cell>
          <cell r="B231" t="str">
            <v>KIT, Scavenger 300mm Ground Mounting Kit</v>
          </cell>
          <cell r="C231" t="str">
            <v>ea</v>
          </cell>
          <cell r="H231" t="str">
            <v>UnReleased</v>
          </cell>
          <cell r="I231" t="str">
            <v>Make</v>
          </cell>
          <cell r="J231" t="str">
            <v>Meath Metals</v>
          </cell>
          <cell r="K231" t="str">
            <v>3700-00020-00</v>
          </cell>
          <cell r="N231" t="str">
            <v>Meath Metals</v>
          </cell>
          <cell r="O231" t="str">
            <v>BOM Roll</v>
          </cell>
          <cell r="P231">
            <v>50</v>
          </cell>
          <cell r="Q231">
            <v>1</v>
          </cell>
          <cell r="R231">
            <v>17.302</v>
          </cell>
          <cell r="S231" t="str">
            <v>EUR</v>
          </cell>
          <cell r="T231">
            <v>17.302</v>
          </cell>
        </row>
        <row r="232">
          <cell r="A232" t="str">
            <v>3700-00030-00</v>
          </cell>
          <cell r="B232" t="str">
            <v>KIT, Scavenger Generic Mounting Kit 350mm</v>
          </cell>
          <cell r="C232" t="str">
            <v>ea</v>
          </cell>
          <cell r="H232" t="str">
            <v>UnReleased</v>
          </cell>
          <cell r="I232" t="str">
            <v>Buy</v>
          </cell>
          <cell r="J232" t="str">
            <v>Meath Metals</v>
          </cell>
          <cell r="K232" t="str">
            <v>3700-00030-00</v>
          </cell>
          <cell r="N232" t="str">
            <v>Meath Metals</v>
          </cell>
          <cell r="O232" t="str">
            <v>Email Ger 08/02/2024</v>
          </cell>
          <cell r="P232">
            <v>100</v>
          </cell>
          <cell r="Q232">
            <v>1</v>
          </cell>
          <cell r="R232">
            <v>14.06</v>
          </cell>
          <cell r="S232" t="str">
            <v>EUR</v>
          </cell>
          <cell r="T232">
            <v>14.06</v>
          </cell>
          <cell r="V232">
            <v>6</v>
          </cell>
        </row>
        <row r="233">
          <cell r="A233" t="str">
            <v>3700-00030-00</v>
          </cell>
          <cell r="B233" t="str">
            <v>KIT, Scavenger Generic Mounting Kit 350mm</v>
          </cell>
          <cell r="C233" t="str">
            <v>ea</v>
          </cell>
          <cell r="H233" t="str">
            <v>UnReleased</v>
          </cell>
          <cell r="I233" t="str">
            <v>Buy</v>
          </cell>
          <cell r="J233" t="str">
            <v>Meath Metals</v>
          </cell>
          <cell r="K233" t="str">
            <v>3700-00030-00</v>
          </cell>
          <cell r="N233" t="str">
            <v>Meath Metals</v>
          </cell>
          <cell r="O233" t="str">
            <v>Email Ger 08/02/2024</v>
          </cell>
          <cell r="P233">
            <v>200</v>
          </cell>
          <cell r="Q233">
            <v>1</v>
          </cell>
          <cell r="R233">
            <v>13.55</v>
          </cell>
          <cell r="S233" t="str">
            <v>EUR</v>
          </cell>
          <cell r="T233">
            <v>13.55</v>
          </cell>
          <cell r="V233">
            <v>6</v>
          </cell>
        </row>
        <row r="234">
          <cell r="A234" t="str">
            <v>3700-00030-00</v>
          </cell>
          <cell r="B234" t="str">
            <v>KIT, Scavenger Generic Mounting Kit 350mm</v>
          </cell>
          <cell r="C234" t="str">
            <v>ea</v>
          </cell>
          <cell r="H234" t="str">
            <v>UnReleased</v>
          </cell>
          <cell r="I234" t="str">
            <v>Buy</v>
          </cell>
          <cell r="J234" t="str">
            <v>Meath Metals</v>
          </cell>
          <cell r="K234" t="str">
            <v>3700-00030-00</v>
          </cell>
          <cell r="N234" t="str">
            <v>Meath Metals</v>
          </cell>
          <cell r="O234" t="str">
            <v>Email Ger 08/02/2024</v>
          </cell>
          <cell r="P234">
            <v>500</v>
          </cell>
          <cell r="Q234">
            <v>1</v>
          </cell>
          <cell r="R234">
            <v>13.11</v>
          </cell>
          <cell r="S234" t="str">
            <v>EUR</v>
          </cell>
          <cell r="T234">
            <v>13.11</v>
          </cell>
          <cell r="V234">
            <v>6</v>
          </cell>
        </row>
        <row r="235">
          <cell r="A235" t="str">
            <v>3700-00030-00</v>
          </cell>
          <cell r="B235" t="str">
            <v>KIT, Scavenger Generic Mounting Kit 350mm</v>
          </cell>
          <cell r="C235" t="str">
            <v>ea</v>
          </cell>
          <cell r="H235" t="str">
            <v>UnReleased</v>
          </cell>
          <cell r="I235" t="str">
            <v>Buy</v>
          </cell>
          <cell r="J235" t="str">
            <v>Meath Metals</v>
          </cell>
          <cell r="K235" t="str">
            <v>3700-00030-00</v>
          </cell>
          <cell r="N235" t="str">
            <v>Meath Metals</v>
          </cell>
          <cell r="O235" t="str">
            <v>Email Ger 08/02/2024</v>
          </cell>
          <cell r="P235">
            <v>1000</v>
          </cell>
          <cell r="Q235">
            <v>1</v>
          </cell>
          <cell r="R235">
            <v>13.05</v>
          </cell>
          <cell r="S235" t="str">
            <v>EUR</v>
          </cell>
          <cell r="T235">
            <v>13.05</v>
          </cell>
          <cell r="V235">
            <v>6</v>
          </cell>
        </row>
        <row r="236">
          <cell r="A236" t="str">
            <v>3700-01010-00</v>
          </cell>
          <cell r="B236" t="str">
            <v>KIT, Antenna Mounting Kit R/A, S/S</v>
          </cell>
          <cell r="C236" t="str">
            <v>ea</v>
          </cell>
          <cell r="H236" t="str">
            <v>UnReleased</v>
          </cell>
          <cell r="I236" t="str">
            <v>Buy</v>
          </cell>
          <cell r="J236" t="str">
            <v>Meath Metals</v>
          </cell>
          <cell r="K236" t="str">
            <v>3700-01010-00</v>
          </cell>
          <cell r="N236" t="str">
            <v>Meath Metals</v>
          </cell>
          <cell r="O236" t="str">
            <v>Email Ger 26/02/2024</v>
          </cell>
          <cell r="P236">
            <v>100</v>
          </cell>
          <cell r="Q236">
            <v>1</v>
          </cell>
          <cell r="R236">
            <v>4.9000000000000004</v>
          </cell>
          <cell r="S236" t="str">
            <v>EUR</v>
          </cell>
          <cell r="T236">
            <v>4.9000000000000004</v>
          </cell>
          <cell r="V236">
            <v>6</v>
          </cell>
        </row>
        <row r="237">
          <cell r="A237" t="str">
            <v>3700-01010-00</v>
          </cell>
          <cell r="B237" t="str">
            <v>KIT, Antenna Mounting Kit R/A, S/S</v>
          </cell>
          <cell r="C237" t="str">
            <v>ea</v>
          </cell>
          <cell r="H237" t="str">
            <v>UnReleased</v>
          </cell>
          <cell r="I237" t="str">
            <v>Buy</v>
          </cell>
          <cell r="J237" t="str">
            <v>Meath Metals</v>
          </cell>
          <cell r="K237" t="str">
            <v>3700-01010-00</v>
          </cell>
          <cell r="N237" t="str">
            <v>Meath Metals</v>
          </cell>
          <cell r="P237">
            <v>250</v>
          </cell>
          <cell r="Q237">
            <v>1</v>
          </cell>
          <cell r="R237">
            <v>2.62</v>
          </cell>
          <cell r="S237" t="str">
            <v>EUR</v>
          </cell>
          <cell r="T237">
            <v>2.62</v>
          </cell>
          <cell r="V237">
            <v>6</v>
          </cell>
        </row>
        <row r="238">
          <cell r="A238" t="str">
            <v>3700-01010-00</v>
          </cell>
          <cell r="B238" t="str">
            <v>KIT, Antenna Mounting Kit R/A, S/S</v>
          </cell>
          <cell r="C238" t="str">
            <v>ea</v>
          </cell>
          <cell r="H238" t="str">
            <v>UnReleased</v>
          </cell>
          <cell r="I238" t="str">
            <v>Buy</v>
          </cell>
          <cell r="J238" t="str">
            <v>Meath Metals</v>
          </cell>
          <cell r="K238" t="str">
            <v>3700-01010-00</v>
          </cell>
          <cell r="N238" t="str">
            <v>Meath Metals</v>
          </cell>
          <cell r="P238">
            <v>250</v>
          </cell>
          <cell r="Q238">
            <v>1</v>
          </cell>
          <cell r="R238">
            <v>2.62</v>
          </cell>
          <cell r="S238" t="str">
            <v>EUR</v>
          </cell>
          <cell r="T238">
            <v>2.62</v>
          </cell>
          <cell r="V238">
            <v>6</v>
          </cell>
        </row>
        <row r="239">
          <cell r="A239" t="str">
            <v>3900-30008-00</v>
          </cell>
          <cell r="B239" t="str">
            <v>ASY, Scavenger PCAs GM-B, 6F, MAIN, ADE, GSM, ADE-AUX, MCU</v>
          </cell>
          <cell r="C239" t="str">
            <v>ea</v>
          </cell>
          <cell r="H239" t="str">
            <v>Production</v>
          </cell>
          <cell r="I239" t="str">
            <v>Make</v>
          </cell>
          <cell r="J239" t="str">
            <v>ECAS + Delta</v>
          </cell>
          <cell r="K239" t="str">
            <v>3900-30008-00</v>
          </cell>
          <cell r="S239" t="str">
            <v>EUR</v>
          </cell>
          <cell r="T239">
            <v>0</v>
          </cell>
        </row>
        <row r="240">
          <cell r="A240" t="str">
            <v>3900-30009-00</v>
          </cell>
          <cell r="B240" t="str">
            <v>ASY, Scavenger PCAs GM-A, 6F, MAIN, ADE, GSM, ADE-AUX, MUC</v>
          </cell>
          <cell r="C240" t="str">
            <v>ea</v>
          </cell>
          <cell r="H240" t="str">
            <v>Production</v>
          </cell>
          <cell r="I240" t="str">
            <v>Make</v>
          </cell>
          <cell r="J240" t="str">
            <v>ECAS + Delta</v>
          </cell>
          <cell r="K240" t="str">
            <v>3900-30009-00</v>
          </cell>
          <cell r="S240" t="str">
            <v>EUR</v>
          </cell>
          <cell r="T240">
            <v>0</v>
          </cell>
        </row>
        <row r="241">
          <cell r="A241" t="str">
            <v>3900-30010-00</v>
          </cell>
          <cell r="B241" t="str">
            <v>ASY, Scavenger PCAs PM-A, 1F - MAIN, ADE, GSM, MCU</v>
          </cell>
          <cell r="C241" t="str">
            <v>ea</v>
          </cell>
          <cell r="H241" t="str">
            <v>Production</v>
          </cell>
          <cell r="I241" t="str">
            <v>Make</v>
          </cell>
          <cell r="J241" t="str">
            <v>ECAS + Delta</v>
          </cell>
          <cell r="K241" t="str">
            <v>3900-30010-00</v>
          </cell>
          <cell r="S241" t="str">
            <v>EUR</v>
          </cell>
          <cell r="T241">
            <v>0</v>
          </cell>
        </row>
        <row r="242">
          <cell r="A242" t="str">
            <v>3900-30011-00</v>
          </cell>
          <cell r="B242" t="str">
            <v>ASY, Scavenger PCAs PM-B, 1F - MAIN, ADE, GSM, MCU</v>
          </cell>
          <cell r="C242" t="str">
            <v>ea</v>
          </cell>
          <cell r="H242" t="str">
            <v>Production</v>
          </cell>
          <cell r="I242" t="str">
            <v>Make</v>
          </cell>
          <cell r="J242" t="str">
            <v>ECAS + Delta</v>
          </cell>
          <cell r="K242" t="str">
            <v>3900-30011-00</v>
          </cell>
          <cell r="S242" t="str">
            <v>EUR</v>
          </cell>
          <cell r="T242">
            <v>0</v>
          </cell>
        </row>
        <row r="243">
          <cell r="A243" t="str">
            <v>3900-30012-00</v>
          </cell>
          <cell r="B243" t="str">
            <v>ASY, Scavenger PCAs PM-C, 2F - MAIN, ADE, GSM, ADE-AUX, MCU</v>
          </cell>
          <cell r="C243" t="str">
            <v>ea</v>
          </cell>
          <cell r="H243" t="str">
            <v>Production</v>
          </cell>
          <cell r="I243" t="str">
            <v>Make</v>
          </cell>
          <cell r="J243" t="str">
            <v>ECAS + Delta</v>
          </cell>
          <cell r="K243" t="str">
            <v>3900-30012-00</v>
          </cell>
          <cell r="S243" t="str">
            <v>EUR</v>
          </cell>
          <cell r="T243">
            <v>0</v>
          </cell>
        </row>
        <row r="244">
          <cell r="A244" t="str">
            <v>3900-30013-00</v>
          </cell>
          <cell r="B244" t="str">
            <v>ASY, Scavenger PCAs PM-D, 2F - MAIN, ADE, GSM, ADE-AUX, MCU</v>
          </cell>
          <cell r="C244" t="str">
            <v>ea</v>
          </cell>
          <cell r="H244" t="str">
            <v>Production</v>
          </cell>
          <cell r="I244" t="str">
            <v>Make</v>
          </cell>
          <cell r="J244" t="str">
            <v>ECAS + Delta</v>
          </cell>
          <cell r="K244" t="str">
            <v>3900-30013-00</v>
          </cell>
          <cell r="S244" t="str">
            <v>EUR</v>
          </cell>
          <cell r="T244">
            <v>0</v>
          </cell>
        </row>
        <row r="245">
          <cell r="A245" t="str">
            <v>3901-30030-04</v>
          </cell>
          <cell r="B245" t="str">
            <v>PCA, Scavenger - ADE Channel (ADE), ver 4.3</v>
          </cell>
          <cell r="C245" t="str">
            <v>ea</v>
          </cell>
          <cell r="H245" t="str">
            <v>UnReleased</v>
          </cell>
          <cell r="I245" t="str">
            <v>Make</v>
          </cell>
          <cell r="J245" t="str">
            <v>ECAS + Delta</v>
          </cell>
          <cell r="K245" t="str">
            <v>3901-30030-04</v>
          </cell>
          <cell r="S245" t="str">
            <v>EUR</v>
          </cell>
          <cell r="T245">
            <v>0</v>
          </cell>
        </row>
        <row r="246">
          <cell r="A246" t="str">
            <v>3901-30040-00</v>
          </cell>
          <cell r="B246" t="str">
            <v>PCA, Scavenger - ADE Channel H2 (ADE)</v>
          </cell>
          <cell r="C246" t="str">
            <v>ea</v>
          </cell>
          <cell r="H246" t="str">
            <v>UnReleased</v>
          </cell>
          <cell r="I246" t="str">
            <v>Make</v>
          </cell>
          <cell r="J246" t="str">
            <v>ECAS + Delta</v>
          </cell>
          <cell r="K246" t="str">
            <v>3901-30040-00</v>
          </cell>
          <cell r="S246" t="str">
            <v>EUR</v>
          </cell>
          <cell r="T246">
            <v>0</v>
          </cell>
        </row>
        <row r="247">
          <cell r="A247" t="str">
            <v>3902-30029-04</v>
          </cell>
          <cell r="B247" t="str">
            <v>PCA, Scavenger - Communications (GSM), Ver 4.2</v>
          </cell>
          <cell r="C247" t="str">
            <v>ea</v>
          </cell>
          <cell r="H247" t="str">
            <v>Obsolete</v>
          </cell>
          <cell r="I247" t="str">
            <v>Make</v>
          </cell>
          <cell r="J247" t="str">
            <v>ECAS + Delta</v>
          </cell>
          <cell r="K247" t="str">
            <v>3902-30029-04</v>
          </cell>
          <cell r="S247" t="str">
            <v>EUR</v>
          </cell>
          <cell r="T247">
            <v>0</v>
          </cell>
        </row>
        <row r="248">
          <cell r="A248" t="str">
            <v>3902-30029-05</v>
          </cell>
          <cell r="B248" t="str">
            <v>PCA, Scavenger - Communications (GSM), Ver 4.3</v>
          </cell>
          <cell r="C248" t="str">
            <v>ea</v>
          </cell>
          <cell r="H248" t="str">
            <v>Production</v>
          </cell>
          <cell r="I248" t="str">
            <v>Make</v>
          </cell>
          <cell r="J248" t="str">
            <v>ECAS + Delta</v>
          </cell>
          <cell r="K248" t="str">
            <v>3902-30029-05</v>
          </cell>
          <cell r="S248" t="str">
            <v>EUR</v>
          </cell>
          <cell r="T248">
            <v>0</v>
          </cell>
        </row>
        <row r="249">
          <cell r="A249" t="str">
            <v>3903-30031-04</v>
          </cell>
          <cell r="B249" t="str">
            <v>PCA, Scavenger - Channels (STPM)</v>
          </cell>
          <cell r="C249" t="str">
            <v>ea</v>
          </cell>
          <cell r="H249" t="str">
            <v>Obsolete</v>
          </cell>
          <cell r="I249" t="str">
            <v>Make</v>
          </cell>
          <cell r="J249" t="str">
            <v>ECAS + Delta</v>
          </cell>
          <cell r="K249" t="str">
            <v>3903-30031-04</v>
          </cell>
          <cell r="L249" t="str">
            <v>3906-00010-00</v>
          </cell>
          <cell r="S249" t="str">
            <v>EUR</v>
          </cell>
          <cell r="T249">
            <v>0</v>
          </cell>
        </row>
        <row r="250">
          <cell r="A250" t="str">
            <v>3904-30028-04</v>
          </cell>
          <cell r="B250" t="str">
            <v>PCA, Scavenger - Control (MCU), Ver 4.2</v>
          </cell>
          <cell r="C250" t="str">
            <v>ea</v>
          </cell>
          <cell r="H250" t="str">
            <v>Obsolete</v>
          </cell>
          <cell r="I250" t="str">
            <v>Make</v>
          </cell>
          <cell r="J250" t="str">
            <v>ECAS + Delta</v>
          </cell>
          <cell r="K250" t="str">
            <v>3904-30028-04</v>
          </cell>
          <cell r="S250" t="str">
            <v>EUR</v>
          </cell>
          <cell r="T250">
            <v>0</v>
          </cell>
        </row>
        <row r="251">
          <cell r="A251" t="str">
            <v>3904-30028-05</v>
          </cell>
          <cell r="B251" t="str">
            <v>PCA, Scavenger - Control (MCU), Ver 4.2</v>
          </cell>
          <cell r="C251" t="str">
            <v>ea</v>
          </cell>
          <cell r="H251" t="str">
            <v>Production</v>
          </cell>
          <cell r="I251" t="str">
            <v>Make</v>
          </cell>
          <cell r="J251" t="str">
            <v>ECAS + Delta</v>
          </cell>
          <cell r="K251" t="str">
            <v>3904-30028-05</v>
          </cell>
          <cell r="S251" t="str">
            <v>EUR</v>
          </cell>
          <cell r="T251">
            <v>0</v>
          </cell>
        </row>
        <row r="252">
          <cell r="A252" t="str">
            <v>3905-30027-04</v>
          </cell>
          <cell r="B252" t="str">
            <v>PCA, Scavenger - Main (MAIN)</v>
          </cell>
          <cell r="C252" t="str">
            <v>ea</v>
          </cell>
          <cell r="H252" t="str">
            <v>Obsolete</v>
          </cell>
          <cell r="I252" t="str">
            <v>Make</v>
          </cell>
          <cell r="J252" t="str">
            <v>ECAS + Delta</v>
          </cell>
          <cell r="K252" t="str">
            <v>3905-30027-04</v>
          </cell>
          <cell r="S252" t="str">
            <v>EUR</v>
          </cell>
          <cell r="T252">
            <v>0</v>
          </cell>
        </row>
        <row r="253">
          <cell r="A253" t="str">
            <v>3905-30027-05</v>
          </cell>
          <cell r="B253" t="str">
            <v>PCA, Scavenger - Main (MAIN) - Temperature</v>
          </cell>
          <cell r="C253" t="str">
            <v>ea</v>
          </cell>
          <cell r="H253" t="str">
            <v>UnReleased</v>
          </cell>
          <cell r="I253" t="str">
            <v>Make</v>
          </cell>
          <cell r="J253" t="str">
            <v>ECAS + Delta</v>
          </cell>
          <cell r="K253" t="str">
            <v>3905-30027-05</v>
          </cell>
          <cell r="S253" t="str">
            <v>EUR</v>
          </cell>
          <cell r="T253">
            <v>0</v>
          </cell>
        </row>
        <row r="254">
          <cell r="A254" t="str">
            <v>3906-00010-00</v>
          </cell>
          <cell r="B254" t="str">
            <v>PCA, Scavenger - Aux Channel (ADE-AUX)</v>
          </cell>
          <cell r="C254" t="str">
            <v>ea</v>
          </cell>
          <cell r="H254" t="str">
            <v>UnReleased</v>
          </cell>
          <cell r="I254" t="str">
            <v>Make</v>
          </cell>
          <cell r="J254" t="str">
            <v>ECAS + Delta</v>
          </cell>
          <cell r="K254" t="str">
            <v>3906-00010-00</v>
          </cell>
          <cell r="S254" t="str">
            <v>EUR</v>
          </cell>
          <cell r="T254">
            <v>0</v>
          </cell>
        </row>
        <row r="255">
          <cell r="A255" t="str">
            <v>3906-00010-01</v>
          </cell>
          <cell r="B255" t="str">
            <v>PCA, Scavenger - Aux Channel (ADE-AUX), ver 4.3</v>
          </cell>
          <cell r="C255" t="str">
            <v>ea</v>
          </cell>
          <cell r="H255" t="str">
            <v>UnReleased</v>
          </cell>
          <cell r="I255" t="str">
            <v>Make</v>
          </cell>
          <cell r="J255" t="str">
            <v>ECAS + Delta</v>
          </cell>
          <cell r="K255" t="str">
            <v>3906-00010-00</v>
          </cell>
          <cell r="S255" t="str">
            <v>EUR</v>
          </cell>
          <cell r="T255">
            <v>0</v>
          </cell>
        </row>
        <row r="256">
          <cell r="A256" t="str">
            <v>3907-00010-00</v>
          </cell>
          <cell r="B256" t="str">
            <v>PCA, Scavenger - Main H2 (MAIN)</v>
          </cell>
          <cell r="C256" t="str">
            <v>ea</v>
          </cell>
          <cell r="H256" t="str">
            <v>UnReleased</v>
          </cell>
          <cell r="I256" t="str">
            <v>Make</v>
          </cell>
          <cell r="J256" t="str">
            <v>ECAS + Delta</v>
          </cell>
          <cell r="K256" t="str">
            <v>3907-00010-00</v>
          </cell>
          <cell r="S256" t="str">
            <v>EUR</v>
          </cell>
          <cell r="T256">
            <v>0</v>
          </cell>
        </row>
        <row r="257">
          <cell r="A257" t="str">
            <v>4004-00001-00</v>
          </cell>
          <cell r="B257" t="str">
            <v>RES 0402 (1005_m), 0R (Jumper), 1%, 1/16W, Thick Film</v>
          </cell>
          <cell r="C257" t="str">
            <v>ea</v>
          </cell>
          <cell r="D257" t="str">
            <v>0R</v>
          </cell>
          <cell r="F257" t="str">
            <v>1%</v>
          </cell>
          <cell r="G257" t="str">
            <v>0402</v>
          </cell>
          <cell r="H257" t="str">
            <v>Production</v>
          </cell>
          <cell r="I257" t="str">
            <v>Buy</v>
          </cell>
          <cell r="J257" t="str">
            <v>Bourns Inc</v>
          </cell>
          <cell r="K257" t="str">
            <v>CR0402AJ/-000GLF</v>
          </cell>
          <cell r="N257" t="str">
            <v>ECAS</v>
          </cell>
          <cell r="P257">
            <v>10000</v>
          </cell>
          <cell r="Q257">
            <v>10000</v>
          </cell>
          <cell r="R257">
            <v>8.7000000000000001E-4</v>
          </cell>
          <cell r="S257" t="str">
            <v>EUR</v>
          </cell>
          <cell r="T257">
            <v>8.7000000000000001E-4</v>
          </cell>
          <cell r="U257" t="str">
            <v>DDP</v>
          </cell>
          <cell r="V257">
            <v>15</v>
          </cell>
        </row>
        <row r="258">
          <cell r="A258" t="str">
            <v>4004-00010-00</v>
          </cell>
          <cell r="B258" t="str">
            <v>RES 0402 (1005_m), 1K, 1%, 1/16W, Thick Film</v>
          </cell>
          <cell r="C258" t="str">
            <v>ea</v>
          </cell>
          <cell r="D258" t="str">
            <v>1K</v>
          </cell>
          <cell r="E258" t="str">
            <v>100ppm</v>
          </cell>
          <cell r="F258" t="str">
            <v>1%</v>
          </cell>
          <cell r="G258" t="str">
            <v>0402</v>
          </cell>
          <cell r="H258" t="str">
            <v>Production</v>
          </cell>
          <cell r="I258" t="str">
            <v>Buy</v>
          </cell>
          <cell r="J258" t="str">
            <v>Yageo</v>
          </cell>
          <cell r="K258" t="str">
            <v>RC0402FR-071KP</v>
          </cell>
          <cell r="N258" t="str">
            <v>ECAS</v>
          </cell>
          <cell r="P258">
            <v>10000</v>
          </cell>
          <cell r="Q258">
            <v>10000</v>
          </cell>
          <cell r="R258">
            <v>8.7000000000000001E-4</v>
          </cell>
          <cell r="S258" t="str">
            <v>EUR</v>
          </cell>
          <cell r="T258">
            <v>8.7000000000000001E-4</v>
          </cell>
          <cell r="U258" t="str">
            <v>DDP</v>
          </cell>
          <cell r="V258">
            <v>18</v>
          </cell>
        </row>
        <row r="259">
          <cell r="A259" t="str">
            <v>4004-00020-00</v>
          </cell>
          <cell r="B259" t="str">
            <v>RES 0402 (1005_m), 100R, 1%, 1/16W, Thick Film</v>
          </cell>
          <cell r="C259" t="str">
            <v>ea</v>
          </cell>
          <cell r="D259" t="str">
            <v>100R</v>
          </cell>
          <cell r="E259" t="str">
            <v>100ppm</v>
          </cell>
          <cell r="F259" t="str">
            <v>1%</v>
          </cell>
          <cell r="G259" t="str">
            <v>0402</v>
          </cell>
          <cell r="H259" t="str">
            <v>Production</v>
          </cell>
          <cell r="I259" t="str">
            <v>Buy</v>
          </cell>
          <cell r="J259" t="str">
            <v>Stackpole</v>
          </cell>
          <cell r="K259" t="str">
            <v>RMCF0402FT100R</v>
          </cell>
          <cell r="N259" t="str">
            <v>ECAS</v>
          </cell>
          <cell r="P259">
            <v>10000</v>
          </cell>
          <cell r="R259">
            <v>8.7000000000000001E-4</v>
          </cell>
          <cell r="S259" t="str">
            <v>EUR</v>
          </cell>
          <cell r="T259">
            <v>8.7000000000000001E-4</v>
          </cell>
          <cell r="U259" t="str">
            <v>DDP</v>
          </cell>
          <cell r="V259">
            <v>16</v>
          </cell>
        </row>
        <row r="260">
          <cell r="A260" t="str">
            <v>4004-00100-00</v>
          </cell>
          <cell r="B260" t="str">
            <v>RES 0402 (1005_m), 30K, 1%, 1/16W, Thick Film</v>
          </cell>
          <cell r="C260" t="str">
            <v>ea</v>
          </cell>
          <cell r="D260" t="str">
            <v>30K</v>
          </cell>
          <cell r="E260" t="str">
            <v>100ppm</v>
          </cell>
          <cell r="F260" t="str">
            <v>1%</v>
          </cell>
          <cell r="G260" t="str">
            <v>0402</v>
          </cell>
          <cell r="H260" t="str">
            <v>Production</v>
          </cell>
          <cell r="I260" t="str">
            <v>Buy</v>
          </cell>
          <cell r="J260" t="str">
            <v>Yageo</v>
          </cell>
          <cell r="K260" t="str">
            <v>RC0402FR-0730KL</v>
          </cell>
          <cell r="N260" t="str">
            <v>ECAS</v>
          </cell>
          <cell r="P260">
            <v>10000</v>
          </cell>
          <cell r="R260">
            <v>8.7000000000000001E-4</v>
          </cell>
          <cell r="S260" t="str">
            <v>EUR</v>
          </cell>
          <cell r="T260">
            <v>8.7000000000000001E-4</v>
          </cell>
          <cell r="U260" t="str">
            <v>DDP</v>
          </cell>
          <cell r="V260">
            <v>18</v>
          </cell>
        </row>
        <row r="261">
          <cell r="A261" t="str">
            <v>4004-01000-00</v>
          </cell>
          <cell r="B261" t="str">
            <v>RES 0402 (1005_m), 10K, 1%, 1/16W, Thick Film</v>
          </cell>
          <cell r="C261" t="str">
            <v>ea</v>
          </cell>
          <cell r="D261" t="str">
            <v>10K</v>
          </cell>
          <cell r="E261" t="str">
            <v>100ppm</v>
          </cell>
          <cell r="F261" t="str">
            <v>1%</v>
          </cell>
          <cell r="G261" t="str">
            <v>0402</v>
          </cell>
          <cell r="H261" t="str">
            <v>Production</v>
          </cell>
          <cell r="I261" t="str">
            <v>Buy</v>
          </cell>
          <cell r="J261" t="str">
            <v>Yageo</v>
          </cell>
          <cell r="K261" t="str">
            <v>RC0402FR-0710KP</v>
          </cell>
          <cell r="N261" t="str">
            <v>Mouser</v>
          </cell>
          <cell r="P261">
            <v>10000</v>
          </cell>
          <cell r="R261">
            <v>4.0000000000000001E-3</v>
          </cell>
          <cell r="S261" t="str">
            <v>EUR</v>
          </cell>
          <cell r="T261">
            <v>4.0000000000000001E-3</v>
          </cell>
          <cell r="U261" t="str">
            <v>DDP</v>
          </cell>
          <cell r="V261">
            <v>18</v>
          </cell>
        </row>
        <row r="262">
          <cell r="A262" t="str">
            <v>4004-02000-00</v>
          </cell>
          <cell r="B262" t="str">
            <v>RES 0402 (1005_m), 137K, 1%, 1/16W, Thick Film</v>
          </cell>
          <cell r="C262" t="str">
            <v>ea</v>
          </cell>
          <cell r="D262" t="str">
            <v>137K</v>
          </cell>
          <cell r="E262" t="str">
            <v>100ppm</v>
          </cell>
          <cell r="F262" t="str">
            <v>1%</v>
          </cell>
          <cell r="G262" t="str">
            <v>0402</v>
          </cell>
          <cell r="H262" t="str">
            <v>Production</v>
          </cell>
          <cell r="I262" t="str">
            <v>Buy</v>
          </cell>
          <cell r="J262" t="str">
            <v>Yageo</v>
          </cell>
          <cell r="K262" t="str">
            <v>RC0402FR-07137KL</v>
          </cell>
          <cell r="N262" t="str">
            <v>ECAS</v>
          </cell>
          <cell r="P262">
            <v>10000</v>
          </cell>
          <cell r="R262">
            <v>8.7000000000000001E-4</v>
          </cell>
          <cell r="S262" t="str">
            <v>EUR</v>
          </cell>
          <cell r="T262">
            <v>8.7000000000000001E-4</v>
          </cell>
          <cell r="U262" t="str">
            <v>DDP</v>
          </cell>
          <cell r="V262">
            <v>18</v>
          </cell>
        </row>
        <row r="263">
          <cell r="A263" t="str">
            <v>4006-00000-00</v>
          </cell>
          <cell r="B263" t="str">
            <v>RES 0603 Place Holder</v>
          </cell>
          <cell r="C263" t="str">
            <v>ea</v>
          </cell>
          <cell r="G263" t="str">
            <v>0603</v>
          </cell>
          <cell r="H263" t="str">
            <v>Production</v>
          </cell>
          <cell r="I263" t="str">
            <v>Reference Item</v>
          </cell>
          <cell r="R263">
            <v>0</v>
          </cell>
          <cell r="S263" t="str">
            <v>EUR</v>
          </cell>
          <cell r="T263">
            <v>0</v>
          </cell>
        </row>
        <row r="264">
          <cell r="A264" t="str">
            <v>4006-00001-00</v>
          </cell>
          <cell r="B264" t="str">
            <v>RES 0603 (1608_m), 0R (Jumper), 1%, 1/10W, Thick Film</v>
          </cell>
          <cell r="C264" t="str">
            <v>ea</v>
          </cell>
          <cell r="D264" t="str">
            <v>0R</v>
          </cell>
          <cell r="G264" t="str">
            <v>0603</v>
          </cell>
          <cell r="H264" t="str">
            <v>Production</v>
          </cell>
          <cell r="I264" t="str">
            <v>Buy</v>
          </cell>
          <cell r="J264" t="str">
            <v>Vishay Dale</v>
          </cell>
          <cell r="K264" t="str">
            <v>CRCW06030000Z0EA</v>
          </cell>
          <cell r="N264" t="str">
            <v>ECAS</v>
          </cell>
          <cell r="P264">
            <v>5000</v>
          </cell>
          <cell r="R264">
            <v>1E-3</v>
          </cell>
          <cell r="S264" t="str">
            <v>EUR</v>
          </cell>
          <cell r="T264">
            <v>1E-3</v>
          </cell>
          <cell r="U264" t="str">
            <v>DDP</v>
          </cell>
          <cell r="V264">
            <v>37</v>
          </cell>
        </row>
        <row r="265">
          <cell r="A265" t="str">
            <v>4006-00010-00</v>
          </cell>
          <cell r="B265" t="str">
            <v>RES 0603 (1608_m), 47R, 1%, 1/10W, Thick Film</v>
          </cell>
          <cell r="C265" t="str">
            <v>ea</v>
          </cell>
          <cell r="D265" t="str">
            <v>47R</v>
          </cell>
          <cell r="E265" t="str">
            <v>100ppm</v>
          </cell>
          <cell r="F265" t="str">
            <v>1%</v>
          </cell>
          <cell r="G265" t="str">
            <v>0603</v>
          </cell>
          <cell r="H265" t="str">
            <v>Production</v>
          </cell>
          <cell r="I265" t="str">
            <v>Buy</v>
          </cell>
          <cell r="J265" t="str">
            <v>Stackpole</v>
          </cell>
          <cell r="K265" t="str">
            <v>RMCF0603FT47R0</v>
          </cell>
          <cell r="N265" t="str">
            <v>ECAS</v>
          </cell>
          <cell r="P265">
            <v>5000</v>
          </cell>
          <cell r="R265">
            <v>1E-3</v>
          </cell>
          <cell r="S265" t="str">
            <v>EUR</v>
          </cell>
          <cell r="T265">
            <v>1E-3</v>
          </cell>
          <cell r="U265" t="str">
            <v>DDP</v>
          </cell>
          <cell r="V265">
            <v>16</v>
          </cell>
        </row>
        <row r="266">
          <cell r="A266" t="str">
            <v>4006-00020-00</v>
          </cell>
          <cell r="B266" t="str">
            <v>RES 0603 (1608_m), 220R, 1%, 1/10W, Thick Film</v>
          </cell>
          <cell r="C266" t="str">
            <v>ea</v>
          </cell>
          <cell r="D266" t="str">
            <v>220R</v>
          </cell>
          <cell r="E266" t="str">
            <v>100ppm</v>
          </cell>
          <cell r="F266" t="str">
            <v>1%</v>
          </cell>
          <cell r="G266" t="str">
            <v>0603</v>
          </cell>
          <cell r="H266" t="str">
            <v>Production</v>
          </cell>
          <cell r="I266" t="str">
            <v>Buy</v>
          </cell>
          <cell r="J266" t="str">
            <v>Stackpole</v>
          </cell>
          <cell r="K266" t="str">
            <v>RMCF0603FT220R</v>
          </cell>
          <cell r="N266" t="str">
            <v>ECAS</v>
          </cell>
          <cell r="P266">
            <v>5000</v>
          </cell>
          <cell r="R266">
            <v>1E-3</v>
          </cell>
          <cell r="S266" t="str">
            <v>EUR</v>
          </cell>
          <cell r="T266">
            <v>1E-3</v>
          </cell>
          <cell r="U266" t="str">
            <v>DDP</v>
          </cell>
          <cell r="V266">
            <v>16</v>
          </cell>
        </row>
        <row r="267">
          <cell r="A267" t="str">
            <v>4006-00030-00</v>
          </cell>
          <cell r="B267" t="str">
            <v>RES 0603 (1608_m), 10R, 1%, 1/10W, Thick Film</v>
          </cell>
          <cell r="C267" t="str">
            <v>ea</v>
          </cell>
          <cell r="D267" t="str">
            <v>10R</v>
          </cell>
          <cell r="E267" t="str">
            <v>100ppm</v>
          </cell>
          <cell r="F267" t="str">
            <v>1%</v>
          </cell>
          <cell r="G267" t="str">
            <v>0603</v>
          </cell>
          <cell r="H267" t="str">
            <v>Production</v>
          </cell>
          <cell r="I267" t="str">
            <v>Buy</v>
          </cell>
          <cell r="J267" t="str">
            <v>Stackpole</v>
          </cell>
          <cell r="K267" t="str">
            <v>RMCF0603FT10R0</v>
          </cell>
          <cell r="N267" t="str">
            <v>ECAS</v>
          </cell>
          <cell r="P267">
            <v>5000</v>
          </cell>
          <cell r="R267">
            <v>1E-3</v>
          </cell>
          <cell r="S267" t="str">
            <v>EUR</v>
          </cell>
          <cell r="T267">
            <v>1E-3</v>
          </cell>
          <cell r="U267" t="str">
            <v>DDP</v>
          </cell>
          <cell r="V267">
            <v>16</v>
          </cell>
        </row>
        <row r="268">
          <cell r="A268" t="str">
            <v>4006-00040-00</v>
          </cell>
          <cell r="B268" t="str">
            <v>RES 0603 (1608_m), 150R, 1%, 1/10W, Thick Film</v>
          </cell>
          <cell r="C268" t="str">
            <v>ea</v>
          </cell>
          <cell r="D268" t="str">
            <v>150R</v>
          </cell>
          <cell r="E268" t="str">
            <v>100ppm</v>
          </cell>
          <cell r="F268" t="str">
            <v>1%</v>
          </cell>
          <cell r="G268" t="str">
            <v>0603</v>
          </cell>
          <cell r="H268" t="str">
            <v>Production</v>
          </cell>
          <cell r="I268" t="str">
            <v>Buy</v>
          </cell>
          <cell r="J268" t="str">
            <v>Stackpole</v>
          </cell>
          <cell r="K268" t="str">
            <v>RMCF0603FT150R</v>
          </cell>
          <cell r="N268" t="str">
            <v>ECAS</v>
          </cell>
          <cell r="P268">
            <v>5000</v>
          </cell>
          <cell r="R268">
            <v>1E-3</v>
          </cell>
          <cell r="S268" t="str">
            <v>EUR</v>
          </cell>
          <cell r="T268">
            <v>1E-3</v>
          </cell>
          <cell r="U268" t="str">
            <v>DDP</v>
          </cell>
          <cell r="V268">
            <v>16</v>
          </cell>
        </row>
        <row r="269">
          <cell r="A269" t="str">
            <v>4006-00100-00</v>
          </cell>
          <cell r="B269" t="str">
            <v>RES 0603 (1608_m), 1K, 1%, 1/10W, Thick Film</v>
          </cell>
          <cell r="C269" t="str">
            <v>ea</v>
          </cell>
          <cell r="D269" t="str">
            <v>1K</v>
          </cell>
          <cell r="E269" t="str">
            <v>100ppm</v>
          </cell>
          <cell r="F269" t="str">
            <v>1%</v>
          </cell>
          <cell r="G269" t="str">
            <v>0603</v>
          </cell>
          <cell r="H269" t="str">
            <v>Production</v>
          </cell>
          <cell r="I269" t="str">
            <v>Buy</v>
          </cell>
          <cell r="J269" t="str">
            <v>Walsin</v>
          </cell>
          <cell r="K269" t="str">
            <v>WR06X1001FTL</v>
          </cell>
          <cell r="N269" t="str">
            <v>ECAS</v>
          </cell>
          <cell r="P269">
            <v>5000</v>
          </cell>
          <cell r="R269">
            <v>1.1999999999999999E-3</v>
          </cell>
          <cell r="S269" t="str">
            <v>EUR</v>
          </cell>
          <cell r="T269">
            <v>1.1999999999999999E-3</v>
          </cell>
          <cell r="U269" t="str">
            <v>DDP</v>
          </cell>
          <cell r="V269">
            <v>26</v>
          </cell>
        </row>
        <row r="270">
          <cell r="A270" t="str">
            <v>4006-00130-00</v>
          </cell>
          <cell r="B270" t="str">
            <v>RES 0603 (1608_m), 1K3, 1%, 1/10W, Thick Film</v>
          </cell>
          <cell r="C270" t="str">
            <v>ea</v>
          </cell>
          <cell r="D270" t="str">
            <v>1K3</v>
          </cell>
          <cell r="E270" t="str">
            <v>100ppm</v>
          </cell>
          <cell r="F270" t="str">
            <v>1%</v>
          </cell>
          <cell r="G270" t="str">
            <v>0603</v>
          </cell>
          <cell r="H270" t="str">
            <v>Production</v>
          </cell>
          <cell r="I270" t="str">
            <v>Buy</v>
          </cell>
          <cell r="J270" t="str">
            <v>Stackpole</v>
          </cell>
          <cell r="K270" t="str">
            <v>RMCF0603FT1K30</v>
          </cell>
          <cell r="N270" t="str">
            <v>ECAS</v>
          </cell>
          <cell r="P270">
            <v>5000</v>
          </cell>
          <cell r="R270">
            <v>1E-3</v>
          </cell>
          <cell r="S270" t="str">
            <v>EUR</v>
          </cell>
          <cell r="T270">
            <v>1E-3</v>
          </cell>
          <cell r="U270" t="str">
            <v>DDP</v>
          </cell>
          <cell r="V270">
            <v>16</v>
          </cell>
        </row>
        <row r="271">
          <cell r="A271" t="str">
            <v>4006-00140-00</v>
          </cell>
          <cell r="B271" t="str">
            <v>RES 0603 (1608_m), 1K5, 1%, 1/10W, Thick Film</v>
          </cell>
          <cell r="C271" t="str">
            <v>ea</v>
          </cell>
          <cell r="D271" t="str">
            <v>1K5</v>
          </cell>
          <cell r="E271" t="str">
            <v>100ppm</v>
          </cell>
          <cell r="F271" t="str">
            <v>1%</v>
          </cell>
          <cell r="G271" t="str">
            <v>0603</v>
          </cell>
          <cell r="H271" t="str">
            <v>Production</v>
          </cell>
          <cell r="I271" t="str">
            <v>Buy</v>
          </cell>
          <cell r="J271" t="str">
            <v>Yageo</v>
          </cell>
          <cell r="K271" t="str">
            <v>RC0603FR-071K5L</v>
          </cell>
          <cell r="N271" t="str">
            <v>ECAS</v>
          </cell>
          <cell r="P271">
            <v>5000</v>
          </cell>
          <cell r="R271">
            <v>1E-3</v>
          </cell>
          <cell r="S271" t="str">
            <v>EUR</v>
          </cell>
          <cell r="T271">
            <v>1E-3</v>
          </cell>
          <cell r="U271" t="str">
            <v>DDP</v>
          </cell>
          <cell r="V271">
            <v>18</v>
          </cell>
        </row>
        <row r="272">
          <cell r="A272" t="str">
            <v>4006-00150-00</v>
          </cell>
          <cell r="B272" t="str">
            <v>RES 0603 (1608_m), 4K7, 1%, 1/10W, Thick Film</v>
          </cell>
          <cell r="C272" t="str">
            <v>ea</v>
          </cell>
          <cell r="D272" t="str">
            <v>4K7</v>
          </cell>
          <cell r="E272" t="str">
            <v>100ppm</v>
          </cell>
          <cell r="F272" t="str">
            <v>1%</v>
          </cell>
          <cell r="G272" t="str">
            <v>0603</v>
          </cell>
          <cell r="H272" t="str">
            <v>Production</v>
          </cell>
          <cell r="I272" t="str">
            <v>Buy</v>
          </cell>
          <cell r="J272" t="str">
            <v>Stackpole</v>
          </cell>
          <cell r="K272" t="str">
            <v>RMCF0603FT4K70</v>
          </cell>
          <cell r="N272" t="str">
            <v>ECAS</v>
          </cell>
          <cell r="P272">
            <v>5000</v>
          </cell>
          <cell r="R272">
            <v>1E-3</v>
          </cell>
          <cell r="S272" t="str">
            <v>EUR</v>
          </cell>
          <cell r="T272">
            <v>1E-3</v>
          </cell>
          <cell r="U272" t="str">
            <v>DDP</v>
          </cell>
          <cell r="V272">
            <v>16</v>
          </cell>
        </row>
        <row r="273">
          <cell r="A273" t="str">
            <v>4006-00160-00</v>
          </cell>
          <cell r="B273" t="str">
            <v>RES 0603 (1608_m), 15K, 1%, 1/10W, Thick Film</v>
          </cell>
          <cell r="C273" t="str">
            <v>ea</v>
          </cell>
          <cell r="D273" t="str">
            <v>15K</v>
          </cell>
          <cell r="E273" t="str">
            <v>100ppm</v>
          </cell>
          <cell r="F273" t="str">
            <v>1%</v>
          </cell>
          <cell r="G273" t="str">
            <v>0603</v>
          </cell>
          <cell r="H273" t="str">
            <v>Production</v>
          </cell>
          <cell r="I273" t="str">
            <v>Buy</v>
          </cell>
          <cell r="J273" t="str">
            <v>Walsin</v>
          </cell>
          <cell r="K273" t="str">
            <v>WR06X1502FTL</v>
          </cell>
          <cell r="N273" t="str">
            <v>ECAS</v>
          </cell>
          <cell r="P273">
            <v>5000</v>
          </cell>
          <cell r="R273">
            <v>1E-3</v>
          </cell>
          <cell r="S273" t="str">
            <v>EUR</v>
          </cell>
          <cell r="T273">
            <v>1E-3</v>
          </cell>
          <cell r="U273" t="str">
            <v>DDP</v>
          </cell>
          <cell r="V273">
            <v>26</v>
          </cell>
        </row>
        <row r="274">
          <cell r="A274" t="str">
            <v>4006-00170-00</v>
          </cell>
          <cell r="B274" t="str">
            <v>RES 0603 (1608_m), 10K, 1%, 1/10W, Thick Film</v>
          </cell>
          <cell r="C274" t="str">
            <v>ea</v>
          </cell>
          <cell r="D274" t="str">
            <v>10K</v>
          </cell>
          <cell r="E274" t="str">
            <v>100ppm</v>
          </cell>
          <cell r="F274" t="str">
            <v>1%</v>
          </cell>
          <cell r="G274" t="str">
            <v>0603</v>
          </cell>
          <cell r="H274" t="str">
            <v>Production</v>
          </cell>
          <cell r="I274" t="str">
            <v>Buy</v>
          </cell>
          <cell r="J274" t="str">
            <v>Walsin</v>
          </cell>
          <cell r="K274" t="str">
            <v>WR06X1002FTL</v>
          </cell>
          <cell r="N274" t="str">
            <v>ECAS</v>
          </cell>
          <cell r="P274">
            <v>5000</v>
          </cell>
          <cell r="R274">
            <v>1.1999999999999999E-3</v>
          </cell>
          <cell r="S274" t="str">
            <v>EUR</v>
          </cell>
          <cell r="T274">
            <v>1.1999999999999999E-3</v>
          </cell>
          <cell r="U274" t="str">
            <v>DDP</v>
          </cell>
          <cell r="V274">
            <v>26</v>
          </cell>
        </row>
        <row r="275">
          <cell r="A275" t="str">
            <v>4006-00200-00</v>
          </cell>
          <cell r="B275" t="str">
            <v>RES 0603 (1608_m), 2K, 0.1%, 1/10W, Thick Film</v>
          </cell>
          <cell r="C275" t="str">
            <v>ea</v>
          </cell>
          <cell r="D275" t="str">
            <v>2K</v>
          </cell>
          <cell r="E275" t="str">
            <v>25ppm</v>
          </cell>
          <cell r="F275" t="str">
            <v>0.1%</v>
          </cell>
          <cell r="G275" t="str">
            <v>0603</v>
          </cell>
          <cell r="H275" t="str">
            <v>Production</v>
          </cell>
          <cell r="I275" t="str">
            <v>Buy</v>
          </cell>
          <cell r="J275" t="str">
            <v>Yageo</v>
          </cell>
          <cell r="K275" t="str">
            <v>RT0603BRD072KL</v>
          </cell>
          <cell r="N275" t="str">
            <v>TME</v>
          </cell>
          <cell r="P275">
            <v>5000</v>
          </cell>
          <cell r="Q275">
            <v>5000</v>
          </cell>
          <cell r="R275">
            <v>2.35E-2</v>
          </cell>
          <cell r="S275" t="str">
            <v>EUR</v>
          </cell>
          <cell r="T275">
            <v>2.35E-2</v>
          </cell>
          <cell r="U275" t="str">
            <v>DDP</v>
          </cell>
          <cell r="V275">
            <v>24</v>
          </cell>
        </row>
        <row r="276">
          <cell r="A276" t="str">
            <v>4006-00220-00</v>
          </cell>
          <cell r="B276" t="str">
            <v>RES 0603 (1608_m), 22K, 1%, 1/10W, Thick Film</v>
          </cell>
          <cell r="C276" t="str">
            <v>ea</v>
          </cell>
          <cell r="D276" t="str">
            <v>22K</v>
          </cell>
          <cell r="E276" t="str">
            <v>100ppm</v>
          </cell>
          <cell r="F276" t="str">
            <v>1%</v>
          </cell>
          <cell r="G276" t="str">
            <v>0603</v>
          </cell>
          <cell r="H276" t="str">
            <v>Production</v>
          </cell>
          <cell r="I276" t="str">
            <v>Buy</v>
          </cell>
          <cell r="J276" t="str">
            <v>Walsin</v>
          </cell>
          <cell r="K276" t="str">
            <v>WR06X2202FTL</v>
          </cell>
          <cell r="N276" t="str">
            <v>ECAS</v>
          </cell>
          <cell r="P276">
            <v>5000</v>
          </cell>
          <cell r="R276">
            <v>1E-3</v>
          </cell>
          <cell r="S276" t="str">
            <v>EUR</v>
          </cell>
          <cell r="T276">
            <v>1E-3</v>
          </cell>
          <cell r="U276" t="str">
            <v>DDP</v>
          </cell>
          <cell r="V276">
            <v>26</v>
          </cell>
        </row>
        <row r="277">
          <cell r="A277" t="str">
            <v>4006-00300-00</v>
          </cell>
          <cell r="B277" t="str">
            <v>RES 0603 (1608_m), 3K, 1%, 1/10W, Thick Film</v>
          </cell>
          <cell r="C277" t="str">
            <v>ea</v>
          </cell>
          <cell r="D277" t="str">
            <v>3K</v>
          </cell>
          <cell r="E277" t="str">
            <v>100ppm</v>
          </cell>
          <cell r="F277" t="str">
            <v>1%</v>
          </cell>
          <cell r="G277" t="str">
            <v>0603</v>
          </cell>
          <cell r="H277" t="str">
            <v>Production</v>
          </cell>
          <cell r="I277" t="str">
            <v>Buy</v>
          </cell>
          <cell r="J277" t="str">
            <v>Stackpole</v>
          </cell>
          <cell r="K277" t="str">
            <v>RMCF0603FT3K00</v>
          </cell>
          <cell r="N277" t="str">
            <v>ECAS</v>
          </cell>
          <cell r="P277">
            <v>5000</v>
          </cell>
          <cell r="R277">
            <v>1E-3</v>
          </cell>
          <cell r="S277" t="str">
            <v>EUR</v>
          </cell>
          <cell r="T277">
            <v>1E-3</v>
          </cell>
          <cell r="U277" t="str">
            <v>DDP</v>
          </cell>
          <cell r="V277">
            <v>16</v>
          </cell>
        </row>
        <row r="278">
          <cell r="A278" t="str">
            <v>4006-00400-00</v>
          </cell>
          <cell r="B278" t="str">
            <v>RES 0603 (1608_m), 4K02, 0.1%, 1/10W, Thin Film</v>
          </cell>
          <cell r="C278" t="str">
            <v>ea</v>
          </cell>
          <cell r="D278" t="str">
            <v>4K7</v>
          </cell>
          <cell r="E278" t="str">
            <v>25ppm</v>
          </cell>
          <cell r="F278" t="str">
            <v>0.1%</v>
          </cell>
          <cell r="G278" t="str">
            <v>0603</v>
          </cell>
          <cell r="H278" t="str">
            <v>Production</v>
          </cell>
          <cell r="I278" t="str">
            <v>Buy</v>
          </cell>
          <cell r="J278" t="str">
            <v>Viking</v>
          </cell>
          <cell r="K278" t="str">
            <v>AR03BTCX4021</v>
          </cell>
          <cell r="N278" t="str">
            <v>TME</v>
          </cell>
          <cell r="P278">
            <v>5000</v>
          </cell>
          <cell r="Q278">
            <v>10</v>
          </cell>
          <cell r="R278">
            <v>2.93E-2</v>
          </cell>
          <cell r="S278" t="str">
            <v>EUR</v>
          </cell>
          <cell r="T278">
            <v>2.93E-2</v>
          </cell>
          <cell r="U278" t="str">
            <v>DDP</v>
          </cell>
          <cell r="V278">
            <v>25</v>
          </cell>
        </row>
        <row r="279">
          <cell r="A279" t="str">
            <v>4006-00470-00</v>
          </cell>
          <cell r="B279" t="str">
            <v>RES 0603 (1608_m), 47K, 1%, 1/10W, Thick Film</v>
          </cell>
          <cell r="C279" t="str">
            <v>ea</v>
          </cell>
          <cell r="D279" t="str">
            <v>47K</v>
          </cell>
          <cell r="E279" t="str">
            <v>100ppm</v>
          </cell>
          <cell r="F279" t="str">
            <v>1%</v>
          </cell>
          <cell r="G279" t="str">
            <v>0603</v>
          </cell>
          <cell r="H279" t="str">
            <v>Production</v>
          </cell>
          <cell r="I279" t="str">
            <v>Buy</v>
          </cell>
          <cell r="J279" t="str">
            <v>Stackpole</v>
          </cell>
          <cell r="K279" t="str">
            <v>RMCF0603FT47K0</v>
          </cell>
          <cell r="N279" t="str">
            <v>ECAS</v>
          </cell>
          <cell r="P279">
            <v>5000</v>
          </cell>
          <cell r="R279">
            <v>1E-3</v>
          </cell>
          <cell r="S279" t="str">
            <v>EUR</v>
          </cell>
          <cell r="T279">
            <v>1E-3</v>
          </cell>
          <cell r="U279" t="str">
            <v>DDP</v>
          </cell>
          <cell r="V279">
            <v>26</v>
          </cell>
        </row>
        <row r="280">
          <cell r="A280" t="str">
            <v>4006-01000-00</v>
          </cell>
          <cell r="B280" t="str">
            <v>RES 0603 (1608_m), 1M, 5%, 1/10W, Thick Film</v>
          </cell>
          <cell r="C280" t="str">
            <v>ea</v>
          </cell>
          <cell r="D280" t="str">
            <v>1M</v>
          </cell>
          <cell r="E280" t="str">
            <v>100ppm</v>
          </cell>
          <cell r="F280" t="str">
            <v>5%</v>
          </cell>
          <cell r="G280" t="str">
            <v>0603</v>
          </cell>
          <cell r="H280" t="str">
            <v>Production</v>
          </cell>
          <cell r="I280" t="str">
            <v>Buy</v>
          </cell>
          <cell r="J280" t="str">
            <v>Walsin</v>
          </cell>
          <cell r="K280" t="str">
            <v>WR06X105 JTL</v>
          </cell>
          <cell r="N280" t="str">
            <v>Mouser</v>
          </cell>
          <cell r="P280">
            <v>5000</v>
          </cell>
          <cell r="R280">
            <v>1E-3</v>
          </cell>
          <cell r="S280" t="str">
            <v>EUR</v>
          </cell>
          <cell r="T280">
            <v>1E-3</v>
          </cell>
          <cell r="U280" t="str">
            <v>DDP</v>
          </cell>
          <cell r="V280">
            <v>26</v>
          </cell>
        </row>
        <row r="281">
          <cell r="A281" t="str">
            <v>4018-01000-00</v>
          </cell>
          <cell r="B281" t="str">
            <v>RES 2512 (6332_m), 249K, 1%, 1W, Thick Film</v>
          </cell>
          <cell r="C281" t="str">
            <v>ea</v>
          </cell>
          <cell r="D281" t="str">
            <v>249K</v>
          </cell>
          <cell r="E281" t="str">
            <v>1W</v>
          </cell>
          <cell r="F281" t="str">
            <v>1%</v>
          </cell>
          <cell r="G281" t="str">
            <v>2512</v>
          </cell>
          <cell r="H281" t="str">
            <v>Production</v>
          </cell>
          <cell r="I281" t="str">
            <v>Buy</v>
          </cell>
          <cell r="J281" t="str">
            <v>RoyalOhm</v>
          </cell>
          <cell r="K281" t="str">
            <v>25121WF249KT4E</v>
          </cell>
          <cell r="N281" t="str">
            <v>ECAS</v>
          </cell>
          <cell r="P281">
            <v>4000</v>
          </cell>
          <cell r="R281">
            <v>2.8060000000000002E-2</v>
          </cell>
          <cell r="S281" t="str">
            <v>EUR</v>
          </cell>
          <cell r="T281">
            <v>2.8060000000000002E-2</v>
          </cell>
          <cell r="U281" t="str">
            <v>DDP</v>
          </cell>
          <cell r="V281">
            <v>21</v>
          </cell>
        </row>
        <row r="282">
          <cell r="A282" t="str">
            <v>4022-00010-00</v>
          </cell>
          <cell r="B282" t="str">
            <v>VAR, 820 V 1.2 kA Varistor 1 Circuit, 4032 (10182_m), No Lead</v>
          </cell>
          <cell r="C282" t="str">
            <v>ea</v>
          </cell>
          <cell r="D282" t="str">
            <v>820v</v>
          </cell>
          <cell r="E282" t="str">
            <v>1kA2</v>
          </cell>
          <cell r="G282" t="str">
            <v>4032</v>
          </cell>
          <cell r="H282" t="str">
            <v>Production</v>
          </cell>
          <cell r="I282" t="str">
            <v>Buy</v>
          </cell>
          <cell r="J282" t="str">
            <v>Eaton</v>
          </cell>
          <cell r="K282" t="str">
            <v>MOVS4032V510</v>
          </cell>
          <cell r="N282" t="str">
            <v>ECAS</v>
          </cell>
          <cell r="P282">
            <v>900</v>
          </cell>
          <cell r="R282">
            <v>0.33500000000000002</v>
          </cell>
          <cell r="S282" t="str">
            <v>EUR</v>
          </cell>
          <cell r="T282">
            <v>0.33500000000000002</v>
          </cell>
          <cell r="U282" t="str">
            <v>DDP</v>
          </cell>
          <cell r="V282">
            <v>10</v>
          </cell>
        </row>
        <row r="283">
          <cell r="A283" t="str">
            <v>4104-00000-00</v>
          </cell>
          <cell r="B283" t="str">
            <v>CAP 0402, Place Holder, No Value, Not Fitted</v>
          </cell>
          <cell r="C283" t="str">
            <v>ea</v>
          </cell>
          <cell r="G283" t="str">
            <v>0402</v>
          </cell>
          <cell r="H283" t="str">
            <v>Production</v>
          </cell>
          <cell r="I283" t="str">
            <v>Reference Item</v>
          </cell>
          <cell r="J283" t="str">
            <v>VT Electron</v>
          </cell>
          <cell r="K283" t="str">
            <v>None</v>
          </cell>
          <cell r="N283" t="str">
            <v>None</v>
          </cell>
          <cell r="R283">
            <v>0</v>
          </cell>
          <cell r="S283" t="str">
            <v>EUR</v>
          </cell>
          <cell r="T283">
            <v>0</v>
          </cell>
        </row>
        <row r="284">
          <cell r="A284" t="str">
            <v>4104-00010-00</v>
          </cell>
          <cell r="B284" t="str">
            <v>CAP 0402 (1005_m), 47p, 1%, 25V G0G</v>
          </cell>
          <cell r="C284" t="str">
            <v>ea</v>
          </cell>
          <cell r="D284" t="str">
            <v>47p</v>
          </cell>
          <cell r="E284" t="str">
            <v>25v</v>
          </cell>
          <cell r="F284" t="str">
            <v>1%</v>
          </cell>
          <cell r="G284" t="str">
            <v>0402</v>
          </cell>
          <cell r="H284" t="str">
            <v>Production</v>
          </cell>
          <cell r="I284" t="str">
            <v>Buy</v>
          </cell>
          <cell r="J284" t="str">
            <v>Walsin</v>
          </cell>
          <cell r="K284" t="str">
            <v>0402N470F250CT</v>
          </cell>
          <cell r="N284" t="str">
            <v>Mouser</v>
          </cell>
          <cell r="P284">
            <v>10000</v>
          </cell>
          <cell r="R284">
            <v>5.0000000000000001E-3</v>
          </cell>
          <cell r="S284" t="str">
            <v>EUR</v>
          </cell>
          <cell r="T284">
            <v>5.0000000000000001E-3</v>
          </cell>
          <cell r="U284" t="str">
            <v>DDP</v>
          </cell>
          <cell r="V284">
            <v>26</v>
          </cell>
        </row>
        <row r="285">
          <cell r="A285" t="str">
            <v>4104-00020-00</v>
          </cell>
          <cell r="B285" t="str">
            <v>CAP 0402 (1005_m), 22n, 5%, 25V X7R</v>
          </cell>
          <cell r="C285" t="str">
            <v>ea</v>
          </cell>
          <cell r="D285" t="str">
            <v>22n</v>
          </cell>
          <cell r="E285" t="str">
            <v>25v</v>
          </cell>
          <cell r="F285">
            <v>0.05</v>
          </cell>
          <cell r="G285" t="str">
            <v>0402</v>
          </cell>
          <cell r="H285" t="str">
            <v>Production</v>
          </cell>
          <cell r="I285" t="str">
            <v>Buy</v>
          </cell>
          <cell r="J285" t="str">
            <v>Kemet</v>
          </cell>
          <cell r="K285" t="str">
            <v>C0402C223J3RAC7867</v>
          </cell>
          <cell r="N285" t="str">
            <v>ECAS</v>
          </cell>
          <cell r="P285">
            <v>10000</v>
          </cell>
          <cell r="Q285">
            <v>10000</v>
          </cell>
          <cell r="R285">
            <v>3.2000000000000001E-2</v>
          </cell>
          <cell r="S285" t="str">
            <v>EUR</v>
          </cell>
          <cell r="T285">
            <v>3.2000000000000001E-2</v>
          </cell>
          <cell r="U285" t="str">
            <v>DDP</v>
          </cell>
          <cell r="V285">
            <v>27</v>
          </cell>
        </row>
        <row r="286">
          <cell r="A286" t="str">
            <v>4104-00100-00</v>
          </cell>
          <cell r="B286" t="str">
            <v>CAP 0402 (1005_m), 0.1u, 10%, 25V X7R</v>
          </cell>
          <cell r="C286" t="str">
            <v>ea</v>
          </cell>
          <cell r="D286" t="str">
            <v>100n</v>
          </cell>
          <cell r="E286" t="str">
            <v>25v</v>
          </cell>
          <cell r="F286">
            <v>0.1</v>
          </cell>
          <cell r="G286" t="str">
            <v>0603</v>
          </cell>
          <cell r="H286" t="str">
            <v>Production</v>
          </cell>
          <cell r="I286" t="str">
            <v>Buy</v>
          </cell>
          <cell r="J286" t="str">
            <v>Murata</v>
          </cell>
          <cell r="K286" t="str">
            <v>GRM155R71E104KE14D</v>
          </cell>
          <cell r="N286" t="str">
            <v>ECAS</v>
          </cell>
          <cell r="P286">
            <v>5000</v>
          </cell>
          <cell r="Q286">
            <v>5000</v>
          </cell>
          <cell r="R286">
            <v>3.0000000000000001E-3</v>
          </cell>
          <cell r="S286" t="str">
            <v>EUR</v>
          </cell>
          <cell r="T286">
            <v>3.0000000000000001E-3</v>
          </cell>
          <cell r="U286" t="str">
            <v>DDP</v>
          </cell>
          <cell r="V286">
            <v>19</v>
          </cell>
        </row>
        <row r="287">
          <cell r="A287" t="str">
            <v>4106-00000-00</v>
          </cell>
          <cell r="B287" t="str">
            <v>CAP 0603 Place Holder</v>
          </cell>
          <cell r="C287" t="str">
            <v>ea</v>
          </cell>
          <cell r="G287" t="str">
            <v>0603</v>
          </cell>
          <cell r="H287" t="str">
            <v>Production</v>
          </cell>
          <cell r="I287" t="str">
            <v>Reference Item</v>
          </cell>
          <cell r="J287" t="str">
            <v>None</v>
          </cell>
          <cell r="K287" t="str">
            <v>None</v>
          </cell>
          <cell r="S287" t="str">
            <v>EUR</v>
          </cell>
          <cell r="T287">
            <v>0</v>
          </cell>
        </row>
        <row r="288">
          <cell r="A288" t="str">
            <v>4106-00010-00</v>
          </cell>
          <cell r="B288" t="str">
            <v>CAP 0603 (1608_m), 10p, 10%, 25V X7R</v>
          </cell>
          <cell r="C288" t="str">
            <v>ea</v>
          </cell>
          <cell r="D288" t="str">
            <v>10p</v>
          </cell>
          <cell r="E288" t="str">
            <v>25v</v>
          </cell>
          <cell r="F288" t="str">
            <v>10%</v>
          </cell>
          <cell r="G288" t="str">
            <v>0603</v>
          </cell>
          <cell r="H288" t="str">
            <v>Production</v>
          </cell>
          <cell r="I288" t="str">
            <v>Buy</v>
          </cell>
          <cell r="J288" t="str">
            <v>Kyocera AVX</v>
          </cell>
          <cell r="K288" t="str">
            <v>06033C100KAT2A</v>
          </cell>
          <cell r="N288" t="str">
            <v>ECAS</v>
          </cell>
          <cell r="P288">
            <v>4000</v>
          </cell>
          <cell r="R288">
            <v>1.9E-3</v>
          </cell>
          <cell r="S288" t="str">
            <v>EUR</v>
          </cell>
          <cell r="T288">
            <v>1.9E-3</v>
          </cell>
          <cell r="U288" t="str">
            <v>DDP</v>
          </cell>
          <cell r="V288">
            <v>12</v>
          </cell>
        </row>
        <row r="289">
          <cell r="A289" t="str">
            <v>4106-00015-00</v>
          </cell>
          <cell r="B289" t="str">
            <v>CAP 0603 (1608_m), 10n, 5%, 25V X7R</v>
          </cell>
          <cell r="C289" t="str">
            <v>ea</v>
          </cell>
          <cell r="D289" t="str">
            <v>10n</v>
          </cell>
          <cell r="E289" t="str">
            <v>25v</v>
          </cell>
          <cell r="F289" t="str">
            <v>5%</v>
          </cell>
          <cell r="G289" t="str">
            <v>0603</v>
          </cell>
          <cell r="H289" t="str">
            <v>Production</v>
          </cell>
          <cell r="I289" t="str">
            <v>Buy</v>
          </cell>
          <cell r="J289" t="str">
            <v>Kyocera AVX</v>
          </cell>
          <cell r="K289" t="str">
            <v>06033C103JAT2A</v>
          </cell>
          <cell r="N289" t="str">
            <v>Digikey</v>
          </cell>
          <cell r="P289">
            <v>4000</v>
          </cell>
          <cell r="Q289">
            <v>4000</v>
          </cell>
          <cell r="R289">
            <v>1.225E-2</v>
          </cell>
          <cell r="S289" t="str">
            <v>EUR</v>
          </cell>
          <cell r="T289">
            <v>1.225E-2</v>
          </cell>
          <cell r="U289" t="str">
            <v>DDP</v>
          </cell>
          <cell r="V289">
            <v>20</v>
          </cell>
        </row>
        <row r="290">
          <cell r="A290" t="str">
            <v>4106-00020-00</v>
          </cell>
          <cell r="B290" t="str">
            <v>CAP 0603 (1608_m), 100n, 5%, 25V X7R</v>
          </cell>
          <cell r="C290" t="str">
            <v>ea</v>
          </cell>
          <cell r="D290" t="str">
            <v>100n</v>
          </cell>
          <cell r="E290" t="str">
            <v>25v</v>
          </cell>
          <cell r="F290" t="str">
            <v>5%</v>
          </cell>
          <cell r="G290" t="str">
            <v>0603</v>
          </cell>
          <cell r="H290" t="str">
            <v>Production</v>
          </cell>
          <cell r="I290" t="str">
            <v>Buy</v>
          </cell>
          <cell r="J290" t="str">
            <v>Yageo</v>
          </cell>
          <cell r="K290" t="str">
            <v>CC0603JRX7R8BB104</v>
          </cell>
          <cell r="N290" t="str">
            <v>ECAS</v>
          </cell>
          <cell r="P290">
            <v>4000</v>
          </cell>
          <cell r="R290">
            <v>4.3400000000000001E-3</v>
          </cell>
          <cell r="S290" t="str">
            <v>EUR</v>
          </cell>
          <cell r="T290">
            <v>4.3400000000000001E-3</v>
          </cell>
          <cell r="U290" t="str">
            <v>DDP</v>
          </cell>
          <cell r="V290">
            <v>16</v>
          </cell>
        </row>
        <row r="291">
          <cell r="A291" t="str">
            <v>4106-00030-00</v>
          </cell>
          <cell r="B291" t="str">
            <v>CAP 0603 (1608_m), 1n, 1%, 25V X8R</v>
          </cell>
          <cell r="C291" t="str">
            <v>ea</v>
          </cell>
          <cell r="D291" t="str">
            <v>1n</v>
          </cell>
          <cell r="E291" t="str">
            <v>16v</v>
          </cell>
          <cell r="F291" t="str">
            <v>1%</v>
          </cell>
          <cell r="G291" t="str">
            <v>0603</v>
          </cell>
          <cell r="H291" t="str">
            <v>Production</v>
          </cell>
          <cell r="I291" t="str">
            <v>Buy</v>
          </cell>
          <cell r="J291" t="str">
            <v>Kemet</v>
          </cell>
          <cell r="K291" t="str">
            <v>C0603C102F4HACAUTO</v>
          </cell>
          <cell r="N291" t="str">
            <v>ECAS</v>
          </cell>
          <cell r="P291">
            <v>8000</v>
          </cell>
          <cell r="R291">
            <v>2.3980000000000001E-2</v>
          </cell>
          <cell r="S291" t="str">
            <v>EUR</v>
          </cell>
          <cell r="T291">
            <v>2.3980000000000001E-2</v>
          </cell>
          <cell r="U291" t="str">
            <v>DDP</v>
          </cell>
          <cell r="V291">
            <v>20</v>
          </cell>
        </row>
        <row r="292">
          <cell r="A292" t="str">
            <v>4106-00040-00</v>
          </cell>
          <cell r="B292" t="str">
            <v>CAP 0603 (1608_m), 33p, 10%, 50V C0G</v>
          </cell>
          <cell r="C292" t="str">
            <v>ea</v>
          </cell>
          <cell r="D292" t="str">
            <v>33p</v>
          </cell>
          <cell r="E292" t="str">
            <v>50v</v>
          </cell>
          <cell r="F292" t="str">
            <v>5%</v>
          </cell>
          <cell r="G292" t="str">
            <v>0603</v>
          </cell>
          <cell r="H292" t="str">
            <v>Production</v>
          </cell>
          <cell r="I292" t="str">
            <v>Buy</v>
          </cell>
          <cell r="J292" t="str">
            <v>Walsin</v>
          </cell>
          <cell r="K292" t="str">
            <v>0603N330J500CT</v>
          </cell>
          <cell r="N292" t="str">
            <v>ECAS</v>
          </cell>
          <cell r="P292">
            <v>12000</v>
          </cell>
          <cell r="Q292">
            <v>4000</v>
          </cell>
          <cell r="R292">
            <v>3.2000000000000002E-3</v>
          </cell>
          <cell r="S292" t="str">
            <v>EUR</v>
          </cell>
          <cell r="T292">
            <v>3.2000000000000002E-3</v>
          </cell>
          <cell r="U292" t="str">
            <v>DDP</v>
          </cell>
          <cell r="V292">
            <v>26</v>
          </cell>
        </row>
        <row r="293">
          <cell r="A293" t="str">
            <v>4106-00050-00</v>
          </cell>
          <cell r="B293" t="str">
            <v>CAP 0603 (1608_m), 4n7, 1%, 25V X8R</v>
          </cell>
          <cell r="C293" t="str">
            <v>ea</v>
          </cell>
          <cell r="D293" t="str">
            <v>4n7</v>
          </cell>
          <cell r="E293" t="str">
            <v>25v</v>
          </cell>
          <cell r="F293" t="str">
            <v>10%</v>
          </cell>
          <cell r="G293" t="str">
            <v>0603</v>
          </cell>
          <cell r="H293" t="str">
            <v>Production</v>
          </cell>
          <cell r="I293" t="str">
            <v>Buy</v>
          </cell>
          <cell r="J293" t="str">
            <v>Walsin</v>
          </cell>
          <cell r="K293" t="str">
            <v>0603B472K250CT</v>
          </cell>
          <cell r="N293" t="str">
            <v>Digikey</v>
          </cell>
          <cell r="P293">
            <v>4000</v>
          </cell>
          <cell r="Q293">
            <v>4000</v>
          </cell>
          <cell r="R293">
            <v>6.4400000000000004E-3</v>
          </cell>
          <cell r="S293" t="str">
            <v>EUR</v>
          </cell>
          <cell r="T293">
            <v>6.4400000000000004E-3</v>
          </cell>
          <cell r="U293" t="str">
            <v>DDP</v>
          </cell>
          <cell r="V293">
            <v>26</v>
          </cell>
        </row>
        <row r="294">
          <cell r="A294" t="str">
            <v>4106-00100-00</v>
          </cell>
          <cell r="B294" t="str">
            <v>CAP 0603 (1608_m), 1u, 10%, 25V X7R</v>
          </cell>
          <cell r="C294" t="str">
            <v>ea</v>
          </cell>
          <cell r="D294" t="str">
            <v>1u</v>
          </cell>
          <cell r="E294" t="str">
            <v>25v</v>
          </cell>
          <cell r="F294" t="str">
            <v>10%</v>
          </cell>
          <cell r="G294" t="str">
            <v>0603</v>
          </cell>
          <cell r="H294" t="str">
            <v>Production</v>
          </cell>
          <cell r="I294" t="str">
            <v>Buy</v>
          </cell>
          <cell r="J294" t="str">
            <v>Samsung</v>
          </cell>
          <cell r="K294" t="str">
            <v>CL10B105KA8VPNC</v>
          </cell>
          <cell r="N294" t="str">
            <v>ECAS</v>
          </cell>
          <cell r="P294">
            <v>4000</v>
          </cell>
          <cell r="R294">
            <v>1.4E-2</v>
          </cell>
          <cell r="S294" t="str">
            <v>EUR</v>
          </cell>
          <cell r="T294">
            <v>1.4E-2</v>
          </cell>
          <cell r="U294" t="str">
            <v>DDP</v>
          </cell>
          <cell r="V294">
            <v>22</v>
          </cell>
        </row>
        <row r="295">
          <cell r="A295" t="str">
            <v>4112-00100-00</v>
          </cell>
          <cell r="B295" t="str">
            <v>CAP 1206 (3216_m), 10u, 10%, 25V X7R</v>
          </cell>
          <cell r="C295" t="str">
            <v>ea</v>
          </cell>
          <cell r="D295" t="str">
            <v>10u</v>
          </cell>
          <cell r="E295" t="str">
            <v>25v</v>
          </cell>
          <cell r="F295" t="str">
            <v>10%</v>
          </cell>
          <cell r="G295" t="str">
            <v>1206</v>
          </cell>
          <cell r="H295" t="str">
            <v>Production</v>
          </cell>
          <cell r="I295" t="str">
            <v>Buy</v>
          </cell>
          <cell r="J295" t="str">
            <v>Samsung</v>
          </cell>
          <cell r="K295" t="str">
            <v>CL31B106KAHNFNE</v>
          </cell>
          <cell r="N295" t="str">
            <v>ECAS</v>
          </cell>
          <cell r="P295">
            <v>2000</v>
          </cell>
          <cell r="R295">
            <v>2.538E-2</v>
          </cell>
          <cell r="S295" t="str">
            <v>EUR</v>
          </cell>
          <cell r="T295">
            <v>2.538E-2</v>
          </cell>
          <cell r="U295" t="str">
            <v>DDP</v>
          </cell>
          <cell r="V295">
            <v>22</v>
          </cell>
        </row>
        <row r="296">
          <cell r="A296" t="str">
            <v>4112-00110-00</v>
          </cell>
          <cell r="B296" t="str">
            <v>CAP 1206 (3216_m), 10u, 10%, 16v, X7R</v>
          </cell>
          <cell r="C296" t="str">
            <v>ea</v>
          </cell>
          <cell r="D296" t="str">
            <v>10u</v>
          </cell>
          <cell r="E296" t="str">
            <v>16v</v>
          </cell>
          <cell r="F296" t="str">
            <v>10%</v>
          </cell>
          <cell r="G296" t="str">
            <v>1206</v>
          </cell>
          <cell r="H296" t="str">
            <v>Production</v>
          </cell>
          <cell r="I296" t="str">
            <v>Buy</v>
          </cell>
          <cell r="J296" t="str">
            <v>Samsung</v>
          </cell>
          <cell r="K296" t="str">
            <v>CL31B106KOHNFNE</v>
          </cell>
          <cell r="N296" t="str">
            <v>ECAS</v>
          </cell>
          <cell r="P296">
            <v>2000</v>
          </cell>
          <cell r="R296">
            <v>2.5600000000000001E-2</v>
          </cell>
          <cell r="S296" t="str">
            <v>EUR</v>
          </cell>
          <cell r="T296">
            <v>2.5600000000000001E-2</v>
          </cell>
          <cell r="U296" t="str">
            <v>DDP</v>
          </cell>
          <cell r="V296">
            <v>22</v>
          </cell>
        </row>
        <row r="297">
          <cell r="A297" t="str">
            <v>4112-00120-00</v>
          </cell>
          <cell r="B297" t="str">
            <v>CAP 1206 (3216_m), 4u7, 10%, 25V X7R</v>
          </cell>
          <cell r="C297" t="str">
            <v>ea</v>
          </cell>
          <cell r="D297" t="str">
            <v>4u7</v>
          </cell>
          <cell r="E297" t="str">
            <v>25v</v>
          </cell>
          <cell r="F297" t="str">
            <v>10%</v>
          </cell>
          <cell r="G297" t="str">
            <v>1206</v>
          </cell>
          <cell r="H297" t="str">
            <v>Production</v>
          </cell>
          <cell r="I297" t="str">
            <v>Buy</v>
          </cell>
          <cell r="J297" t="str">
            <v>Taiyo Yuden</v>
          </cell>
          <cell r="K297" t="str">
            <v>MSAST31LAB7475KTNA01</v>
          </cell>
          <cell r="N297" t="str">
            <v>ECAS</v>
          </cell>
          <cell r="P297">
            <v>2000</v>
          </cell>
          <cell r="R297">
            <v>4.4200000000000003E-2</v>
          </cell>
          <cell r="S297" t="str">
            <v>EUR</v>
          </cell>
          <cell r="T297">
            <v>4.4200000000000003E-2</v>
          </cell>
          <cell r="U297" t="str">
            <v>DDP</v>
          </cell>
          <cell r="V297">
            <v>19</v>
          </cell>
        </row>
        <row r="298">
          <cell r="A298" t="str">
            <v>4112-00150-00</v>
          </cell>
          <cell r="B298" t="str">
            <v>CAP 1206 (3216_m), 22u, 10%, 6v3 X7R</v>
          </cell>
          <cell r="C298" t="str">
            <v>ea</v>
          </cell>
          <cell r="D298" t="str">
            <v>22u</v>
          </cell>
          <cell r="E298" t="str">
            <v>6v3</v>
          </cell>
          <cell r="F298" t="str">
            <v>10%</v>
          </cell>
          <cell r="G298" t="str">
            <v>1206</v>
          </cell>
          <cell r="H298" t="str">
            <v>Production</v>
          </cell>
          <cell r="I298" t="str">
            <v>Buy</v>
          </cell>
          <cell r="J298" t="str">
            <v>Walsin</v>
          </cell>
          <cell r="K298" t="str">
            <v>1206B226K6R3CT</v>
          </cell>
          <cell r="N298" t="str">
            <v>ECAS</v>
          </cell>
          <cell r="P298">
            <v>2000</v>
          </cell>
          <cell r="R298">
            <v>7.1999999999999995E-2</v>
          </cell>
          <cell r="S298" t="str">
            <v>EUR</v>
          </cell>
          <cell r="T298">
            <v>7.1999999999999995E-2</v>
          </cell>
          <cell r="U298" t="str">
            <v>DDP</v>
          </cell>
          <cell r="V298">
            <v>26</v>
          </cell>
        </row>
        <row r="299">
          <cell r="A299" t="str">
            <v>4128-00100-00</v>
          </cell>
          <cell r="B299" t="str">
            <v>CAP 2917 (7343_m), 470u, 10%, 6v3 Tant</v>
          </cell>
          <cell r="C299" t="str">
            <v>ea</v>
          </cell>
          <cell r="D299" t="str">
            <v>470u</v>
          </cell>
          <cell r="E299" t="str">
            <v>6v3</v>
          </cell>
          <cell r="F299" t="str">
            <v>10%</v>
          </cell>
          <cell r="G299" t="str">
            <v>2917</v>
          </cell>
          <cell r="H299" t="str">
            <v>Production</v>
          </cell>
          <cell r="I299" t="str">
            <v>Buy</v>
          </cell>
          <cell r="J299" t="str">
            <v>Kyocera AVX</v>
          </cell>
          <cell r="K299" t="str">
            <v>TAJD477K006RNJ</v>
          </cell>
          <cell r="M299" t="str">
            <v>[05/12/23] RFQ to Avnet</v>
          </cell>
          <cell r="N299" t="str">
            <v>ECAS</v>
          </cell>
          <cell r="P299">
            <v>500</v>
          </cell>
          <cell r="Q299">
            <v>500</v>
          </cell>
          <cell r="R299">
            <v>0.56000000000000005</v>
          </cell>
          <cell r="S299" t="str">
            <v>EUR</v>
          </cell>
          <cell r="T299">
            <v>0.56000000000000005</v>
          </cell>
          <cell r="U299" t="str">
            <v>DDP</v>
          </cell>
          <cell r="V299">
            <v>13</v>
          </cell>
        </row>
        <row r="300">
          <cell r="A300" t="str">
            <v>4130-00010-00</v>
          </cell>
          <cell r="B300" t="str">
            <v>CAP, 0.22u Poly (PP) Metalised 310vac 630vdc THP, P=22.50mm, 26.00x7.00mmx16.00mm</v>
          </cell>
          <cell r="C300" t="str">
            <v>ea</v>
          </cell>
          <cell r="D300" t="str">
            <v>0.22uF</v>
          </cell>
          <cell r="E300" t="str">
            <v>310vac</v>
          </cell>
          <cell r="F300" t="str">
            <v>P=22.5mm</v>
          </cell>
          <cell r="G300" t="str">
            <v>26.00 x 7.00mm x 16.00mm</v>
          </cell>
          <cell r="H300" t="str">
            <v>Production</v>
          </cell>
          <cell r="I300" t="str">
            <v>Buy</v>
          </cell>
          <cell r="J300" t="str">
            <v>Kemet</v>
          </cell>
          <cell r="K300" t="str">
            <v>F862DI224K310ZLH0J</v>
          </cell>
          <cell r="M300" t="str">
            <v>[05/12/23] RFQ to Avnet</v>
          </cell>
          <cell r="N300" t="str">
            <v>ECAS</v>
          </cell>
          <cell r="P300">
            <v>1</v>
          </cell>
          <cell r="R300">
            <v>0.3769824</v>
          </cell>
          <cell r="S300" t="str">
            <v>EUR</v>
          </cell>
          <cell r="T300">
            <v>0.3769824</v>
          </cell>
          <cell r="U300" t="str">
            <v>DDP</v>
          </cell>
          <cell r="V300">
            <v>29</v>
          </cell>
        </row>
        <row r="301">
          <cell r="A301" t="str">
            <v>4200-00010-00</v>
          </cell>
          <cell r="B301" t="str">
            <v>CAP, 3v7 39mAh Hybrid Layer Capacitor, 15x20, Solder Tags</v>
          </cell>
          <cell r="C301" t="str">
            <v>ea</v>
          </cell>
          <cell r="D301" t="str">
            <v>3v6</v>
          </cell>
          <cell r="E301" t="str">
            <v>39mAh</v>
          </cell>
          <cell r="G301" t="str">
            <v>15 x 20mm</v>
          </cell>
          <cell r="H301" t="str">
            <v>Production</v>
          </cell>
          <cell r="I301" t="str">
            <v>Buy</v>
          </cell>
          <cell r="J301" t="str">
            <v>Tadiran Batteries</v>
          </cell>
          <cell r="K301" t="str">
            <v>HLC-1520A/TP</v>
          </cell>
          <cell r="N301" t="str">
            <v>ECAS</v>
          </cell>
          <cell r="P301">
            <v>1</v>
          </cell>
          <cell r="Q301">
            <v>1</v>
          </cell>
          <cell r="R301">
            <v>4.5</v>
          </cell>
          <cell r="S301" t="str">
            <v>EUR</v>
          </cell>
          <cell r="T301">
            <v>4.5</v>
          </cell>
          <cell r="U301" t="str">
            <v>DDP</v>
          </cell>
          <cell r="V301" t="str">
            <v>TBA</v>
          </cell>
        </row>
        <row r="302">
          <cell r="A302" t="str">
            <v>4300-00010-00</v>
          </cell>
          <cell r="B302" t="str">
            <v>IND, 330nH Shielded Molded 1.9 A 84mOhm Max Nonstandard</v>
          </cell>
          <cell r="C302" t="str">
            <v>ea</v>
          </cell>
          <cell r="D302" t="str">
            <v>330nH</v>
          </cell>
          <cell r="E302" t="str">
            <v>1A9, 4A9 ISAT</v>
          </cell>
          <cell r="F302" t="str">
            <v>30%</v>
          </cell>
          <cell r="G302" t="str">
            <v>1.60 x 1.60 x 1.00mm</v>
          </cell>
          <cell r="H302" t="str">
            <v>Production</v>
          </cell>
          <cell r="I302" t="str">
            <v>Buy</v>
          </cell>
          <cell r="J302" t="str">
            <v>Wurth</v>
          </cell>
          <cell r="K302" t="str">
            <v>744383130033</v>
          </cell>
          <cell r="M302" t="str">
            <v>[30/11/23] What MFG/MPN used, Wurth @ &gt;10x ECAS
[04/12/23] RFQ to Coilcraft - NO X-REF
[06/12/23] ECAS corrected to €0.367</v>
          </cell>
          <cell r="N302" t="str">
            <v>Wurth</v>
          </cell>
          <cell r="O302" t="str">
            <v>A23UK018087</v>
          </cell>
          <cell r="P302">
            <v>1000</v>
          </cell>
          <cell r="Q302">
            <v>1</v>
          </cell>
          <cell r="R302">
            <v>0.45</v>
          </cell>
          <cell r="S302" t="str">
            <v>EUR</v>
          </cell>
          <cell r="T302">
            <v>0.45</v>
          </cell>
          <cell r="U302" t="str">
            <v>FCA Waldenberg</v>
          </cell>
          <cell r="V302">
            <v>14</v>
          </cell>
        </row>
        <row r="303">
          <cell r="A303" t="str">
            <v>4300-00010-00</v>
          </cell>
          <cell r="B303" t="str">
            <v>IND, 330nH Shielded Molded 1.9 A 84mOhm Max Nonstandard</v>
          </cell>
          <cell r="C303" t="str">
            <v>ea</v>
          </cell>
          <cell r="D303" t="str">
            <v>330nH</v>
          </cell>
          <cell r="E303" t="str">
            <v>1A9, 4A9 ISAT</v>
          </cell>
          <cell r="F303" t="str">
            <v>30%</v>
          </cell>
          <cell r="G303" t="str">
            <v>1.60 x 1.60 x 1.00mm</v>
          </cell>
          <cell r="H303" t="str">
            <v>Production</v>
          </cell>
          <cell r="I303" t="str">
            <v>Buy</v>
          </cell>
          <cell r="J303" t="str">
            <v>Wurth</v>
          </cell>
          <cell r="K303" t="str">
            <v>744383130033</v>
          </cell>
          <cell r="N303" t="str">
            <v>Wurth</v>
          </cell>
          <cell r="O303" t="str">
            <v>A23UK018087</v>
          </cell>
          <cell r="P303">
            <v>9000</v>
          </cell>
          <cell r="Q303">
            <v>3000</v>
          </cell>
          <cell r="R303">
            <v>0.36499999999999999</v>
          </cell>
          <cell r="S303" t="str">
            <v>EUR</v>
          </cell>
          <cell r="T303">
            <v>0.36499999999999999</v>
          </cell>
          <cell r="U303" t="str">
            <v>FCA Waldenberg</v>
          </cell>
          <cell r="V303">
            <v>14</v>
          </cell>
        </row>
        <row r="304">
          <cell r="A304" t="str">
            <v>4400-00010-00</v>
          </cell>
          <cell r="B304" t="str">
            <v>CON, 2x10-pin, R/A, THP, B2B Header, P=2.54mm, 3A</v>
          </cell>
          <cell r="C304" t="str">
            <v>ea</v>
          </cell>
          <cell r="D304" t="str">
            <v>20-pin</v>
          </cell>
          <cell r="E304" t="str">
            <v>P=2.54mm</v>
          </cell>
          <cell r="F304" t="str">
            <v>3A</v>
          </cell>
          <cell r="G304" t="str">
            <v>H=7.04mm</v>
          </cell>
          <cell r="H304" t="str">
            <v>Production</v>
          </cell>
          <cell r="I304" t="str">
            <v>Buy</v>
          </cell>
          <cell r="J304" t="str">
            <v>Connfly</v>
          </cell>
          <cell r="K304" t="str">
            <v>DS1022-2*10RF11x3</v>
          </cell>
          <cell r="M304" t="str">
            <v>[05/12/23] Should be 4400-00015-00</v>
          </cell>
          <cell r="N304" t="str">
            <v>TME</v>
          </cell>
          <cell r="P304">
            <v>1000</v>
          </cell>
          <cell r="Q304">
            <v>5</v>
          </cell>
          <cell r="R304">
            <v>8.8330000000000006E-2</v>
          </cell>
          <cell r="S304" t="str">
            <v>EUR</v>
          </cell>
          <cell r="T304">
            <v>8.8330000000000006E-2</v>
          </cell>
          <cell r="U304" t="str">
            <v>DDP</v>
          </cell>
          <cell r="V304">
            <v>30</v>
          </cell>
        </row>
        <row r="305">
          <cell r="A305" t="str">
            <v>4400-00015-00</v>
          </cell>
          <cell r="B305" t="str">
            <v>CON, 2x3-pin, R/A, THP, B2B Header, P=2.54mm, 3A</v>
          </cell>
          <cell r="C305" t="str">
            <v>ea</v>
          </cell>
          <cell r="D305" t="str">
            <v>6-pin</v>
          </cell>
          <cell r="E305" t="str">
            <v>P=2.54mm</v>
          </cell>
          <cell r="F305" t="str">
            <v>3A</v>
          </cell>
          <cell r="H305" t="str">
            <v>Production</v>
          </cell>
          <cell r="I305" t="str">
            <v>Buy</v>
          </cell>
          <cell r="J305" t="str">
            <v>Connfly</v>
          </cell>
          <cell r="K305" t="str">
            <v>DS1022-2*3RF11x3</v>
          </cell>
          <cell r="S305" t="str">
            <v>EUR</v>
          </cell>
          <cell r="T305">
            <v>0</v>
          </cell>
        </row>
        <row r="306">
          <cell r="A306" t="str">
            <v>4401-00010-00</v>
          </cell>
          <cell r="B306" t="str">
            <v>CON, 1x2-pin, Straight, THP, B2B Male Header, P=2.54mm, 3A</v>
          </cell>
          <cell r="C306" t="str">
            <v>ea</v>
          </cell>
          <cell r="D306" t="str">
            <v>2-Pos</v>
          </cell>
          <cell r="E306" t="str">
            <v>P=2.54mm</v>
          </cell>
          <cell r="F306" t="str">
            <v>3A</v>
          </cell>
          <cell r="G306" t="str">
            <v>H=5.84mm</v>
          </cell>
          <cell r="H306" t="str">
            <v>Production</v>
          </cell>
          <cell r="I306" t="str">
            <v>Buy</v>
          </cell>
          <cell r="J306" t="str">
            <v>Amphenol FCI</v>
          </cell>
          <cell r="K306" t="str">
            <v>68001-102HLF</v>
          </cell>
          <cell r="N306" t="str">
            <v>ECAS</v>
          </cell>
          <cell r="P306">
            <v>5000</v>
          </cell>
          <cell r="Q306">
            <v>1000</v>
          </cell>
          <cell r="R306">
            <v>8.5300000000000001E-2</v>
          </cell>
          <cell r="S306" t="str">
            <v>EUR</v>
          </cell>
          <cell r="T306">
            <v>8.5300000000000001E-2</v>
          </cell>
          <cell r="U306" t="str">
            <v>DDP</v>
          </cell>
          <cell r="V306">
            <v>22</v>
          </cell>
        </row>
        <row r="307">
          <cell r="A307" t="str">
            <v>4401-00020-00</v>
          </cell>
          <cell r="B307" t="str">
            <v>CON, 1x4-pin, Straight, THP, B2B Male Header, P=2.54mm, 3A</v>
          </cell>
          <cell r="C307" t="str">
            <v>ea</v>
          </cell>
          <cell r="D307" t="str">
            <v>4-Pos</v>
          </cell>
          <cell r="E307" t="str">
            <v>P=2.54mm</v>
          </cell>
          <cell r="F307" t="str">
            <v>3A</v>
          </cell>
          <cell r="G307" t="str">
            <v>H=5.84mm</v>
          </cell>
          <cell r="H307" t="str">
            <v>Production</v>
          </cell>
          <cell r="I307" t="str">
            <v>Buy</v>
          </cell>
          <cell r="J307" t="str">
            <v>Connfly</v>
          </cell>
          <cell r="K307" t="str">
            <v>DS1021-1*4SF11-B</v>
          </cell>
          <cell r="N307" t="str">
            <v>TME</v>
          </cell>
          <cell r="P307">
            <v>2000</v>
          </cell>
          <cell r="Q307">
            <v>2000</v>
          </cell>
          <cell r="R307">
            <v>1.9800000000000002E-2</v>
          </cell>
          <cell r="S307" t="str">
            <v>EUR</v>
          </cell>
          <cell r="T307">
            <v>1.9800000000000002E-2</v>
          </cell>
          <cell r="U307" t="str">
            <v>DDP</v>
          </cell>
          <cell r="V307">
            <v>22</v>
          </cell>
        </row>
        <row r="308">
          <cell r="A308" t="str">
            <v>4401-00030-00</v>
          </cell>
          <cell r="B308" t="str">
            <v>CON, 1x8-pin, Straight, THP, B2B Male Header, P=2.54mm, 3A</v>
          </cell>
          <cell r="C308" t="str">
            <v>ea</v>
          </cell>
          <cell r="D308" t="str">
            <v>8-Pos</v>
          </cell>
          <cell r="E308" t="str">
            <v>P=2.54mm</v>
          </cell>
          <cell r="F308" t="str">
            <v>3A</v>
          </cell>
          <cell r="G308" t="str">
            <v>H=5.84mm</v>
          </cell>
          <cell r="H308" t="str">
            <v>Production</v>
          </cell>
          <cell r="I308" t="str">
            <v>Buy</v>
          </cell>
          <cell r="J308" t="str">
            <v>Connfly</v>
          </cell>
          <cell r="K308" t="str">
            <v>DS1021-1*8SF11-B</v>
          </cell>
          <cell r="N308" t="str">
            <v>TME</v>
          </cell>
          <cell r="P308">
            <v>1000</v>
          </cell>
          <cell r="Q308">
            <v>1000</v>
          </cell>
          <cell r="R308">
            <v>4.0800000000000003E-2</v>
          </cell>
          <cell r="S308" t="str">
            <v>EUR</v>
          </cell>
          <cell r="T308">
            <v>4.0800000000000003E-2</v>
          </cell>
          <cell r="U308" t="str">
            <v>DDP</v>
          </cell>
          <cell r="V308">
            <v>31</v>
          </cell>
        </row>
        <row r="309">
          <cell r="A309" t="str">
            <v>4402-00020-00</v>
          </cell>
          <cell r="B309" t="str">
            <v>CON, 2x5-pin, Straight, SMD, B2B Male Header, P=2.54mm, 3A</v>
          </cell>
          <cell r="C309" t="str">
            <v>ea</v>
          </cell>
          <cell r="D309" t="str">
            <v>10-pin</v>
          </cell>
          <cell r="E309" t="str">
            <v>P=2.54mm</v>
          </cell>
          <cell r="F309" t="str">
            <v>3A</v>
          </cell>
          <cell r="G309" t="str">
            <v>H=8.00mm</v>
          </cell>
          <cell r="H309" t="str">
            <v>Production</v>
          </cell>
          <cell r="I309" t="str">
            <v>Buy</v>
          </cell>
          <cell r="J309" t="str">
            <v>Amphenol FCI</v>
          </cell>
          <cell r="K309" t="str">
            <v>95278-102B10LF</v>
          </cell>
          <cell r="M309" t="str">
            <v>[04/12/23] ECAS @ €0.3688
[14/12/23] Wurth 61031021121; 1 @ €0.430; 900 @ €0.370; 19-weeks</v>
          </cell>
          <cell r="N309" t="str">
            <v>ECAS</v>
          </cell>
          <cell r="P309">
            <v>5000</v>
          </cell>
          <cell r="R309">
            <v>0.36680000000000001</v>
          </cell>
          <cell r="S309" t="str">
            <v>EUR</v>
          </cell>
          <cell r="T309">
            <v>0.36680000000000001</v>
          </cell>
          <cell r="U309" t="str">
            <v>DDP</v>
          </cell>
          <cell r="V309">
            <v>12</v>
          </cell>
        </row>
        <row r="310">
          <cell r="A310" t="str">
            <v>4402-00030-00</v>
          </cell>
          <cell r="B310" t="str">
            <v>CON, 2x8-pin, Straight, SMD, B2B Male Header, P=2.54mm, 3A</v>
          </cell>
          <cell r="C310" t="str">
            <v>ea</v>
          </cell>
          <cell r="D310" t="str">
            <v>16-pin</v>
          </cell>
          <cell r="E310" t="str">
            <v>P=2.54mm</v>
          </cell>
          <cell r="F310" t="str">
            <v>3A</v>
          </cell>
          <cell r="G310" t="str">
            <v>H=8.00mm</v>
          </cell>
          <cell r="H310" t="str">
            <v>Production</v>
          </cell>
          <cell r="I310" t="str">
            <v>Buy</v>
          </cell>
          <cell r="J310" t="str">
            <v>Amphenol FCI</v>
          </cell>
          <cell r="K310" t="str">
            <v>95278-402-16LF</v>
          </cell>
          <cell r="M310" t="str">
            <v>[04/12/23] ECAS @ €0.4309
[14/12/23] Wurth 61031621121; 1 @ €0.600; 900 @ €0.530; 19-weeks</v>
          </cell>
          <cell r="N310" t="str">
            <v>ECAS</v>
          </cell>
          <cell r="P310">
            <v>1</v>
          </cell>
          <cell r="R310">
            <v>0.43090000000000001</v>
          </cell>
          <cell r="S310" t="str">
            <v>EUR</v>
          </cell>
          <cell r="T310">
            <v>0.43090000000000001</v>
          </cell>
          <cell r="U310" t="str">
            <v>DDP</v>
          </cell>
          <cell r="V310">
            <v>12</v>
          </cell>
        </row>
        <row r="311">
          <cell r="A311" t="str">
            <v>4402-10010-00</v>
          </cell>
          <cell r="B311" t="str">
            <v>CON, 2x5-pin, Straight, SMD, B2B Female, P=2.54mm, 1A</v>
          </cell>
          <cell r="C311" t="str">
            <v>ea</v>
          </cell>
          <cell r="D311" t="str">
            <v>10-pin</v>
          </cell>
          <cell r="E311" t="str">
            <v>P=2.54mm</v>
          </cell>
          <cell r="F311" t="str">
            <v>1A</v>
          </cell>
          <cell r="G311" t="str">
            <v>H=7.10mm</v>
          </cell>
          <cell r="H311" t="str">
            <v>Production</v>
          </cell>
          <cell r="I311" t="str">
            <v>Buy</v>
          </cell>
          <cell r="J311" t="str">
            <v>NINIGI</v>
          </cell>
          <cell r="K311" t="str">
            <v>ZL264-10DG</v>
          </cell>
          <cell r="M311" t="str">
            <v>[04/12/23] ECAS @ €0.588
[14/12/23] Wurth 61031021821 (no pegs); 1 @ €0.70; 600 @ €0.650; 15-weeks</v>
          </cell>
          <cell r="N311" t="str">
            <v>ECAS</v>
          </cell>
          <cell r="P311">
            <v>1974</v>
          </cell>
          <cell r="R311">
            <v>0.58799999999999997</v>
          </cell>
          <cell r="S311" t="str">
            <v>EUR</v>
          </cell>
          <cell r="T311">
            <v>0.58799999999999997</v>
          </cell>
          <cell r="U311" t="str">
            <v>EXW Poland</v>
          </cell>
          <cell r="V311">
            <v>27</v>
          </cell>
        </row>
        <row r="312">
          <cell r="A312" t="str">
            <v>4402-10020-00</v>
          </cell>
          <cell r="B312" t="str">
            <v>CON, 2x8-pin, Straight, SMD, B2B Female, P=2.54mm, 1A</v>
          </cell>
          <cell r="C312" t="str">
            <v>ea</v>
          </cell>
          <cell r="D312" t="str">
            <v>16-pin</v>
          </cell>
          <cell r="E312" t="str">
            <v>P=2.54mm</v>
          </cell>
          <cell r="F312" t="str">
            <v>1A</v>
          </cell>
          <cell r="G312" t="str">
            <v>H=7.10mm</v>
          </cell>
          <cell r="H312" t="str">
            <v>Production</v>
          </cell>
          <cell r="I312" t="str">
            <v>Buy</v>
          </cell>
          <cell r="J312" t="str">
            <v>NINIGI</v>
          </cell>
          <cell r="K312" t="str">
            <v>ZL264-16DG</v>
          </cell>
          <cell r="M312" t="str">
            <v>[04/12/23] ECAS @ €0.906
[14/12/23] Wurth 61031621821 (no pegs); 1 @ €0.970; 1k2 @ €0.850; 15-weeks</v>
          </cell>
          <cell r="N312" t="str">
            <v>ECAS</v>
          </cell>
          <cell r="P312">
            <v>290</v>
          </cell>
          <cell r="R312">
            <v>0.90600000000000003</v>
          </cell>
          <cell r="S312" t="str">
            <v>EUR</v>
          </cell>
          <cell r="T312">
            <v>0.90600000000000003</v>
          </cell>
          <cell r="U312" t="str">
            <v>EXW Poland</v>
          </cell>
          <cell r="V312">
            <v>27</v>
          </cell>
        </row>
        <row r="313">
          <cell r="A313" t="str">
            <v>4402-11010-00</v>
          </cell>
          <cell r="B313" t="str">
            <v>CON, 2x5-pin, Straight, SMD, B2B Male, P=1.27mm, 1A</v>
          </cell>
          <cell r="C313" t="str">
            <v>ea</v>
          </cell>
          <cell r="D313" t="str">
            <v>10-pin</v>
          </cell>
          <cell r="E313" t="str">
            <v>P=1.27mm</v>
          </cell>
          <cell r="F313" t="str">
            <v>1A</v>
          </cell>
          <cell r="H313" t="str">
            <v>Production</v>
          </cell>
          <cell r="I313" t="str">
            <v>Buy</v>
          </cell>
          <cell r="J313" t="str">
            <v>Connfly</v>
          </cell>
          <cell r="K313" t="str">
            <v>ZL322-2X5P / DS1031-08-2*5P8BS41-3A</v>
          </cell>
          <cell r="N313" t="str">
            <v>TME</v>
          </cell>
          <cell r="P313">
            <v>1000</v>
          </cell>
          <cell r="Q313">
            <v>1</v>
          </cell>
          <cell r="R313">
            <v>0.17599999999999999</v>
          </cell>
          <cell r="S313" t="str">
            <v>EUR</v>
          </cell>
          <cell r="T313">
            <v>0.17599999999999999</v>
          </cell>
          <cell r="U313" t="str">
            <v>EXW Poland</v>
          </cell>
          <cell r="V313">
            <v>30</v>
          </cell>
        </row>
        <row r="314">
          <cell r="A314" t="str">
            <v>4402-11020-00</v>
          </cell>
          <cell r="B314" t="str">
            <v>CON, 2x8-pin, Straight, SMD, B2B Male, P=1.27mm, 1A</v>
          </cell>
          <cell r="C314" t="str">
            <v>ea</v>
          </cell>
          <cell r="D314" t="str">
            <v>16-pin</v>
          </cell>
          <cell r="E314" t="str">
            <v>P=2.54mm</v>
          </cell>
          <cell r="F314" t="str">
            <v>1A</v>
          </cell>
          <cell r="H314" t="str">
            <v>Production</v>
          </cell>
          <cell r="I314" t="str">
            <v>Buy</v>
          </cell>
          <cell r="J314" t="str">
            <v>Connfly</v>
          </cell>
          <cell r="K314" t="str">
            <v>ZL322-2X8P / DS1031-08-2*8P8BS41XT-3A</v>
          </cell>
          <cell r="M314" t="str">
            <v>[04/12/23] ECAS @ €0.906
[14/12/23] Wurth 61031621821 (no pegs); 1 @ €0.970; 1k2 @ €0.850; 15-weeks</v>
          </cell>
          <cell r="N314" t="str">
            <v>ECAS</v>
          </cell>
          <cell r="P314">
            <v>290</v>
          </cell>
          <cell r="R314">
            <v>0.90600000000000003</v>
          </cell>
          <cell r="S314" t="str">
            <v>EUR</v>
          </cell>
          <cell r="T314">
            <v>0.90600000000000003</v>
          </cell>
          <cell r="U314" t="str">
            <v>EXW Poland</v>
          </cell>
          <cell r="V314">
            <v>27</v>
          </cell>
        </row>
        <row r="315">
          <cell r="A315" t="str">
            <v>4404-10020-00</v>
          </cell>
          <cell r="B315" t="str">
            <v>CON, 1x2-Pos Shunt, P=2.54mm, Black, Gold</v>
          </cell>
          <cell r="C315" t="str">
            <v>ea</v>
          </cell>
          <cell r="D315" t="str">
            <v>Shunt</v>
          </cell>
          <cell r="E315" t="str">
            <v>P=2.54mm</v>
          </cell>
          <cell r="F315" t="str">
            <v>1A</v>
          </cell>
          <cell r="H315" t="str">
            <v>Production</v>
          </cell>
          <cell r="I315" t="str">
            <v>Buy</v>
          </cell>
          <cell r="J315" t="str">
            <v>Harwin</v>
          </cell>
          <cell r="K315" t="str">
            <v>M7582-05</v>
          </cell>
          <cell r="N315" t="str">
            <v>ECAS</v>
          </cell>
          <cell r="P315">
            <v>1</v>
          </cell>
          <cell r="R315">
            <v>1.8599999999999998E-2</v>
          </cell>
          <cell r="S315" t="str">
            <v>EUR</v>
          </cell>
          <cell r="T315">
            <v>1.8599999999999998E-2</v>
          </cell>
          <cell r="U315" t="str">
            <v>DDP</v>
          </cell>
          <cell r="V315">
            <v>18</v>
          </cell>
        </row>
        <row r="316">
          <cell r="A316" t="str">
            <v>4404-10030-00</v>
          </cell>
          <cell r="B316" t="str">
            <v>CON, 1x2-Pos Shunt, P=2.54mm, Blue, Gold</v>
          </cell>
          <cell r="C316" t="str">
            <v>ea</v>
          </cell>
          <cell r="D316" t="str">
            <v>Shunt</v>
          </cell>
          <cell r="E316" t="str">
            <v>P=2.54mm</v>
          </cell>
          <cell r="F316" t="str">
            <v>1A</v>
          </cell>
          <cell r="H316" t="str">
            <v>Production</v>
          </cell>
          <cell r="I316" t="str">
            <v>Buy</v>
          </cell>
          <cell r="J316" t="str">
            <v>Harwin</v>
          </cell>
          <cell r="K316" t="str">
            <v>M7583-05</v>
          </cell>
          <cell r="N316" t="str">
            <v>Mouser</v>
          </cell>
          <cell r="P316">
            <v>1000</v>
          </cell>
          <cell r="R316">
            <v>7.8E-2</v>
          </cell>
          <cell r="S316" t="str">
            <v>EUR</v>
          </cell>
          <cell r="T316">
            <v>7.8E-2</v>
          </cell>
          <cell r="U316" t="str">
            <v>DDP</v>
          </cell>
          <cell r="V316">
            <v>12</v>
          </cell>
        </row>
        <row r="317">
          <cell r="A317" t="str">
            <v>4406-00010-00</v>
          </cell>
          <cell r="B317" t="str">
            <v>CON, Crimp Pin, Phospher Bronze / Tin Plating, 22~30AWG</v>
          </cell>
          <cell r="C317" t="str">
            <v>ea</v>
          </cell>
          <cell r="D317" t="str">
            <v>Crimp</v>
          </cell>
          <cell r="G317" t="str">
            <v>22~30AWG</v>
          </cell>
          <cell r="H317" t="str">
            <v>Production</v>
          </cell>
          <cell r="I317" t="str">
            <v>Buy</v>
          </cell>
          <cell r="J317" t="str">
            <v>Zhejiang Lianhe Electronics Co Ltd</v>
          </cell>
          <cell r="K317" t="str">
            <v>A2501-TP-XH-T11</v>
          </cell>
          <cell r="N317" t="str">
            <v>Zhejiang Lianhe Electronics Co Ltd</v>
          </cell>
          <cell r="P317">
            <v>6000</v>
          </cell>
          <cell r="Q317">
            <v>6000</v>
          </cell>
          <cell r="R317">
            <v>1.9E-3</v>
          </cell>
          <cell r="S317" t="str">
            <v>USD</v>
          </cell>
          <cell r="T317">
            <v>1.7579570688378979E-3</v>
          </cell>
          <cell r="U317" t="str">
            <v>EXW</v>
          </cell>
          <cell r="V317">
            <v>3</v>
          </cell>
        </row>
        <row r="318">
          <cell r="A318" t="str">
            <v>4406-00020-00</v>
          </cell>
          <cell r="B318" t="str">
            <v>CON, Crimp Pin, Phospher Bronze / Tin Plating, 22~28AWG</v>
          </cell>
          <cell r="C318" t="str">
            <v>ea</v>
          </cell>
          <cell r="D318" t="str">
            <v>Crimp</v>
          </cell>
          <cell r="G318" t="str">
            <v>22~28AWG</v>
          </cell>
          <cell r="H318" t="str">
            <v>Production</v>
          </cell>
          <cell r="I318" t="str">
            <v>Reference Item</v>
          </cell>
          <cell r="J318" t="str">
            <v>Joint Tech Electronic Ind. Co., Ltd.</v>
          </cell>
          <cell r="K318" t="str">
            <v>A2501-TBE</v>
          </cell>
          <cell r="N318" t="str">
            <v>TME</v>
          </cell>
          <cell r="P318">
            <v>16000</v>
          </cell>
          <cell r="Q318">
            <v>16000</v>
          </cell>
          <cell r="R318">
            <v>7.3800000000000003E-3</v>
          </cell>
          <cell r="S318" t="str">
            <v>EUR</v>
          </cell>
          <cell r="T318">
            <v>7.3800000000000003E-3</v>
          </cell>
          <cell r="U318" t="str">
            <v>EXW</v>
          </cell>
          <cell r="V318">
            <v>31</v>
          </cell>
        </row>
        <row r="319">
          <cell r="A319" t="str">
            <v>4408-00010-00</v>
          </cell>
          <cell r="B319" t="str">
            <v>CON, 1x8-Pin, M, R/A, SMD, W2B, 4-Shroud, 2.50mm, 3A 250V</v>
          </cell>
          <cell r="C319" t="str">
            <v>ea</v>
          </cell>
          <cell r="D319" t="str">
            <v>8-pin</v>
          </cell>
          <cell r="E319" t="str">
            <v>P=2.50mm</v>
          </cell>
          <cell r="F319" t="str">
            <v>3A</v>
          </cell>
          <cell r="G319" t="str">
            <v>H=6.0mm</v>
          </cell>
          <cell r="H319" t="str">
            <v>Production</v>
          </cell>
          <cell r="I319" t="str">
            <v>Buy</v>
          </cell>
          <cell r="J319" t="str">
            <v>Zhejiang Lianhe Electronics Co Ltd</v>
          </cell>
          <cell r="K319" t="str">
            <v>A2501-SR08-XH8AWB</v>
          </cell>
          <cell r="M319" t="str">
            <v>[12/09/2023] Zhejiang Lianhe offer 1k @ $0.0389, 10k @ €0.0354
[12/12/2023] Supplied with M12 Pre-Wired Assembly by Eco Cables China</v>
          </cell>
          <cell r="N319" t="str">
            <v>ECO Cables</v>
          </cell>
          <cell r="O319" t="str">
            <v>Cornel</v>
          </cell>
          <cell r="P319">
            <v>1000</v>
          </cell>
          <cell r="Q319">
            <v>1000</v>
          </cell>
          <cell r="R319">
            <v>0</v>
          </cell>
          <cell r="S319" t="str">
            <v>USD</v>
          </cell>
          <cell r="T319">
            <v>0</v>
          </cell>
          <cell r="U319" t="str">
            <v>EXW</v>
          </cell>
          <cell r="V319">
            <v>3</v>
          </cell>
        </row>
        <row r="320">
          <cell r="A320" t="str">
            <v>4408-00020-00</v>
          </cell>
          <cell r="B320" t="str">
            <v>CON, 1x5-Pin, M, R/A, SMD, W2B, 4-Shroud, 2.50mm, 3A 250V</v>
          </cell>
          <cell r="C320" t="str">
            <v>ea</v>
          </cell>
          <cell r="D320" t="str">
            <v>5-pin</v>
          </cell>
          <cell r="E320" t="str">
            <v>P=2.50mm</v>
          </cell>
          <cell r="F320" t="str">
            <v>3A</v>
          </cell>
          <cell r="G320" t="str">
            <v>H=6.0mm</v>
          </cell>
          <cell r="H320" t="str">
            <v>Production</v>
          </cell>
          <cell r="I320" t="str">
            <v>Buy</v>
          </cell>
          <cell r="J320" t="str">
            <v>Zhejiang Lianhe Electronics Co Ltd</v>
          </cell>
          <cell r="K320" t="str">
            <v>A2501-SR05-XH5AWB</v>
          </cell>
          <cell r="N320" t="str">
            <v>Zhejiang Lianhe Electronics Co Ltd</v>
          </cell>
          <cell r="P320">
            <v>700</v>
          </cell>
          <cell r="Q320">
            <v>700</v>
          </cell>
          <cell r="R320">
            <v>2.8199999999999999E-2</v>
          </cell>
          <cell r="S320" t="str">
            <v>USD</v>
          </cell>
          <cell r="T320">
            <v>2.6091783863804591E-2</v>
          </cell>
          <cell r="U320" t="str">
            <v>EXW</v>
          </cell>
          <cell r="V320">
            <v>3</v>
          </cell>
        </row>
        <row r="321">
          <cell r="A321" t="str">
            <v>4408-00030-00</v>
          </cell>
          <cell r="B321" t="str">
            <v>CON, 1x4-Pin, M, R/A, SMD, W2B, 4-Shroud, 2.50mm, 3A 250V</v>
          </cell>
          <cell r="C321" t="str">
            <v>ea</v>
          </cell>
          <cell r="D321" t="str">
            <v>4-pin</v>
          </cell>
          <cell r="E321" t="str">
            <v>P=2.50mm</v>
          </cell>
          <cell r="F321" t="str">
            <v>3A</v>
          </cell>
          <cell r="G321" t="str">
            <v>H=6.0mm</v>
          </cell>
          <cell r="H321" t="str">
            <v>Production</v>
          </cell>
          <cell r="I321" t="str">
            <v>Buy</v>
          </cell>
          <cell r="J321" t="str">
            <v>Zhejiang Lianhe Electronics Co Ltd</v>
          </cell>
          <cell r="K321" t="str">
            <v>A2501-SR04-XH4AWB</v>
          </cell>
          <cell r="N321" t="str">
            <v>Zhejiang Lianhe Electronics Co Ltd</v>
          </cell>
          <cell r="P321">
            <v>700</v>
          </cell>
          <cell r="Q321">
            <v>700</v>
          </cell>
          <cell r="R321">
            <v>2.8199999999999999E-2</v>
          </cell>
          <cell r="S321" t="str">
            <v>USD</v>
          </cell>
          <cell r="T321">
            <v>2.6091783863804591E-2</v>
          </cell>
          <cell r="U321" t="str">
            <v>EXW</v>
          </cell>
          <cell r="V321">
            <v>3</v>
          </cell>
        </row>
        <row r="322">
          <cell r="A322" t="str">
            <v>4408-10010-00</v>
          </cell>
          <cell r="B322" t="str">
            <v>CON, 1x4-Pin, R/A, THP, W2B, 4-Shroud, 2.50mm, 3A 250V</v>
          </cell>
          <cell r="C322" t="str">
            <v>ea</v>
          </cell>
          <cell r="D322" t="str">
            <v>4-pin</v>
          </cell>
          <cell r="E322" t="str">
            <v>P=2.50mm</v>
          </cell>
          <cell r="F322" t="str">
            <v>3A</v>
          </cell>
          <cell r="G322" t="str">
            <v>H=5.7mm</v>
          </cell>
          <cell r="H322" t="str">
            <v>Production</v>
          </cell>
          <cell r="I322" t="str">
            <v>Buy</v>
          </cell>
          <cell r="J322" t="str">
            <v>Joint Tech Electronic Ind. Co., Ltd.</v>
          </cell>
          <cell r="K322" t="str">
            <v>A2501WR-04P1</v>
          </cell>
          <cell r="N322" t="str">
            <v>TME</v>
          </cell>
          <cell r="P322">
            <v>2000</v>
          </cell>
          <cell r="Q322">
            <v>2000</v>
          </cell>
          <cell r="R322">
            <v>2.0820000000000002E-2</v>
          </cell>
          <cell r="S322" t="str">
            <v>EUR</v>
          </cell>
          <cell r="T322">
            <v>2.0820000000000002E-2</v>
          </cell>
          <cell r="U322" t="str">
            <v>EXW</v>
          </cell>
          <cell r="V322">
            <v>31</v>
          </cell>
        </row>
        <row r="323">
          <cell r="A323" t="str">
            <v>4408-10020-00</v>
          </cell>
          <cell r="B323" t="str">
            <v>CON, 1x8-Pin, R/A, THP, W2B, 4-Shroud, 2.50mm, 3A 250V</v>
          </cell>
          <cell r="C323" t="str">
            <v>ea</v>
          </cell>
          <cell r="D323" t="str">
            <v>8-pin</v>
          </cell>
          <cell r="E323" t="str">
            <v>P=2.50mm</v>
          </cell>
          <cell r="F323" t="str">
            <v>3A</v>
          </cell>
          <cell r="G323" t="str">
            <v>H=5.7mm</v>
          </cell>
          <cell r="H323" t="str">
            <v>Production</v>
          </cell>
          <cell r="I323" t="str">
            <v>Buy</v>
          </cell>
          <cell r="J323" t="str">
            <v>Joint Tech Electronic Ind. Co., Ltd.</v>
          </cell>
          <cell r="K323" t="str">
            <v>A2501WR-08P1</v>
          </cell>
          <cell r="N323" t="str">
            <v>TME</v>
          </cell>
          <cell r="P323">
            <v>2000</v>
          </cell>
          <cell r="Q323">
            <v>2000</v>
          </cell>
          <cell r="R323">
            <v>3.4860000000000002E-2</v>
          </cell>
          <cell r="S323" t="str">
            <v>EUR</v>
          </cell>
          <cell r="T323">
            <v>3.4860000000000002E-2</v>
          </cell>
          <cell r="U323" t="str">
            <v>EXW</v>
          </cell>
          <cell r="V323">
            <v>31</v>
          </cell>
        </row>
        <row r="324">
          <cell r="A324" t="str">
            <v>4409-00010-00</v>
          </cell>
          <cell r="B324" t="str">
            <v>CON, 1x8-Pin, Straight, Plug, W2B, Female, 2.50mm, 3A 250V</v>
          </cell>
          <cell r="C324" t="str">
            <v>ea</v>
          </cell>
          <cell r="D324" t="str">
            <v>8-pin</v>
          </cell>
          <cell r="E324" t="str">
            <v>P=2.50mm</v>
          </cell>
          <cell r="F324" t="str">
            <v>3A</v>
          </cell>
          <cell r="G324" t="str">
            <v>H=7.95mm</v>
          </cell>
          <cell r="H324" t="str">
            <v>Production</v>
          </cell>
          <cell r="I324" t="str">
            <v>Buy</v>
          </cell>
          <cell r="J324" t="str">
            <v>Zhejiang Lianhe Electronics Co Ltd</v>
          </cell>
          <cell r="K324" t="str">
            <v>A2501-H08-XH-8Y</v>
          </cell>
          <cell r="N324" t="str">
            <v>Zhejiang Lianhe Electronics Co Ltd</v>
          </cell>
          <cell r="P324">
            <v>2000</v>
          </cell>
          <cell r="Q324">
            <v>2000</v>
          </cell>
          <cell r="R324">
            <v>3.5200000000000001E-3</v>
          </cell>
          <cell r="S324" t="str">
            <v>USD</v>
          </cell>
          <cell r="T324">
            <v>3.2568467801628426E-3</v>
          </cell>
          <cell r="U324" t="str">
            <v>EXW</v>
          </cell>
          <cell r="V324">
            <v>3</v>
          </cell>
        </row>
        <row r="325">
          <cell r="A325" t="str">
            <v>4409-00020-00</v>
          </cell>
          <cell r="B325" t="str">
            <v>CON, 1x5-Pin, Straight, Plug, W2B, Female, 2.50mm, 3A 250V</v>
          </cell>
          <cell r="C325" t="str">
            <v>ea</v>
          </cell>
          <cell r="D325" t="str">
            <v>5-pin</v>
          </cell>
          <cell r="E325" t="str">
            <v>P=2.50mm</v>
          </cell>
          <cell r="F325" t="str">
            <v>3A</v>
          </cell>
          <cell r="G325" t="str">
            <v>H=7.95mm</v>
          </cell>
          <cell r="H325" t="str">
            <v>Production</v>
          </cell>
          <cell r="I325" t="str">
            <v>Buy</v>
          </cell>
          <cell r="J325" t="str">
            <v>Zhejiang Lianhe Electronics Co Ltd</v>
          </cell>
          <cell r="K325" t="str">
            <v>A2501-H05-XH-5Y</v>
          </cell>
          <cell r="N325" t="str">
            <v>Zhejiang Lianhe Electronics Co Ltd</v>
          </cell>
          <cell r="P325">
            <v>2000</v>
          </cell>
          <cell r="Q325">
            <v>2000</v>
          </cell>
          <cell r="R325">
            <v>2.2000000000000001E-3</v>
          </cell>
          <cell r="S325" t="str">
            <v>USD</v>
          </cell>
          <cell r="T325">
            <v>2.0355292376017767E-3</v>
          </cell>
          <cell r="U325" t="str">
            <v>EXW</v>
          </cell>
          <cell r="V325">
            <v>3</v>
          </cell>
        </row>
        <row r="326">
          <cell r="A326" t="str">
            <v>4409-00030-00</v>
          </cell>
          <cell r="B326" t="str">
            <v>CON, 1x4-Pin, Straight, Plug, W2B, Female, 2.50mm, 3A 250V</v>
          </cell>
          <cell r="C326" t="str">
            <v>ea</v>
          </cell>
          <cell r="D326" t="str">
            <v>4-pin</v>
          </cell>
          <cell r="E326" t="str">
            <v>P=2.50mm</v>
          </cell>
          <cell r="F326" t="str">
            <v>3A</v>
          </cell>
          <cell r="G326" t="str">
            <v>H=7.70mm</v>
          </cell>
          <cell r="H326" t="str">
            <v>Production</v>
          </cell>
          <cell r="I326" t="str">
            <v>Buy</v>
          </cell>
          <cell r="J326" t="str">
            <v>Joint Tech Electronic Ind. Co., Ltd.</v>
          </cell>
          <cell r="K326" t="str">
            <v>A2501H-04P</v>
          </cell>
          <cell r="N326" t="str">
            <v>TME</v>
          </cell>
          <cell r="P326">
            <v>2000</v>
          </cell>
          <cell r="Q326">
            <v>2000</v>
          </cell>
          <cell r="R326">
            <v>1.055E-2</v>
          </cell>
          <cell r="S326" t="str">
            <v>EUR</v>
          </cell>
          <cell r="T326">
            <v>1.055E-2</v>
          </cell>
          <cell r="U326" t="str">
            <v>EXW</v>
          </cell>
          <cell r="V326">
            <v>31</v>
          </cell>
        </row>
        <row r="327">
          <cell r="A327" t="str">
            <v>4409-00040-00</v>
          </cell>
          <cell r="B327" t="str">
            <v>CON, 1x8-Pin, Straight, Plug, W2B, Female, 2.50mm, 3A 250V</v>
          </cell>
          <cell r="C327" t="str">
            <v>ea</v>
          </cell>
          <cell r="D327" t="str">
            <v>8-pin</v>
          </cell>
          <cell r="E327" t="str">
            <v>P=2.50mm</v>
          </cell>
          <cell r="F327" t="str">
            <v>3A</v>
          </cell>
          <cell r="G327" t="str">
            <v>H=7.70mm</v>
          </cell>
          <cell r="H327" t="str">
            <v>Production</v>
          </cell>
          <cell r="I327" t="str">
            <v>Reference Item</v>
          </cell>
          <cell r="J327" t="str">
            <v>Joint Tech Electronic Ind. Co., Ltd.</v>
          </cell>
          <cell r="K327" t="str">
            <v>A2501H-08P</v>
          </cell>
          <cell r="N327" t="str">
            <v>TME</v>
          </cell>
          <cell r="P327">
            <v>2000</v>
          </cell>
          <cell r="Q327">
            <v>2000</v>
          </cell>
          <cell r="R327">
            <v>1.6619999999999999E-2</v>
          </cell>
          <cell r="S327" t="str">
            <v>EUR</v>
          </cell>
          <cell r="T327">
            <v>1.6619999999999999E-2</v>
          </cell>
          <cell r="U327" t="str">
            <v>EXW</v>
          </cell>
          <cell r="V327">
            <v>31</v>
          </cell>
        </row>
        <row r="328">
          <cell r="A328" t="str">
            <v>4410-00010-00</v>
          </cell>
          <cell r="B328" t="str">
            <v>CON, 2x18-Pos, F, PCI, SMD, P=1.00mm, Black</v>
          </cell>
          <cell r="C328" t="str">
            <v>ea</v>
          </cell>
          <cell r="D328" t="str">
            <v>36-pin</v>
          </cell>
          <cell r="E328" t="str">
            <v>P=1.00mm</v>
          </cell>
          <cell r="H328" t="str">
            <v>Production</v>
          </cell>
          <cell r="I328" t="str">
            <v>Buy</v>
          </cell>
          <cell r="J328" t="str">
            <v>Amphenol</v>
          </cell>
          <cell r="K328" t="str">
            <v>10061913-100CLF</v>
          </cell>
          <cell r="M328" t="str">
            <v>[13/09/23] RFQ to Avnet</v>
          </cell>
          <cell r="N328" t="str">
            <v>ECAS</v>
          </cell>
          <cell r="P328">
            <v>2450</v>
          </cell>
          <cell r="Q328">
            <v>1</v>
          </cell>
          <cell r="R328">
            <v>2.2400000000000002</v>
          </cell>
          <cell r="S328" t="str">
            <v>EUR</v>
          </cell>
          <cell r="T328">
            <v>2.2400000000000002</v>
          </cell>
          <cell r="U328" t="str">
            <v>DDP</v>
          </cell>
          <cell r="V328">
            <v>10</v>
          </cell>
        </row>
        <row r="329">
          <cell r="A329" t="str">
            <v>4412-00010-00</v>
          </cell>
          <cell r="B329" t="str">
            <v>CON, 1x4-pin, THP, Vertical Latching, P=2.54mm</v>
          </cell>
          <cell r="C329" t="str">
            <v>ea</v>
          </cell>
          <cell r="D329" t="str">
            <v>4-pin</v>
          </cell>
          <cell r="E329" t="str">
            <v>P=2.54mm</v>
          </cell>
          <cell r="F329" t="str">
            <v>3A</v>
          </cell>
          <cell r="G329" t="str">
            <v>H=9.40mm</v>
          </cell>
          <cell r="H329" t="str">
            <v>Production</v>
          </cell>
          <cell r="I329" t="str">
            <v>Buy</v>
          </cell>
          <cell r="J329" t="str">
            <v>Pancon</v>
          </cell>
          <cell r="K329" t="str">
            <v>MUSS100-04-D_E</v>
          </cell>
          <cell r="M329" t="str">
            <v>[24/11/23] verify part is changed to R/A SMT on Main</v>
          </cell>
          <cell r="N329" t="str">
            <v>TME</v>
          </cell>
          <cell r="P329">
            <v>1000</v>
          </cell>
          <cell r="R329">
            <v>0.19400000000000001</v>
          </cell>
          <cell r="S329" t="str">
            <v>EUR</v>
          </cell>
          <cell r="T329">
            <v>0.19400000000000001</v>
          </cell>
          <cell r="U329" t="str">
            <v>EXW Poland</v>
          </cell>
          <cell r="V329">
            <v>30</v>
          </cell>
        </row>
        <row r="330">
          <cell r="A330" t="str">
            <v>4412-00015-00</v>
          </cell>
          <cell r="B330" t="str">
            <v>CON, 1x8-pin, THP, R/A Latching, P=2.54mm</v>
          </cell>
          <cell r="C330" t="str">
            <v>ea</v>
          </cell>
          <cell r="D330" t="str">
            <v>8-pin</v>
          </cell>
          <cell r="E330" t="str">
            <v>P=2.54mm</v>
          </cell>
          <cell r="H330" t="str">
            <v>UnReleased</v>
          </cell>
          <cell r="I330" t="str">
            <v>Buy</v>
          </cell>
          <cell r="J330" t="str">
            <v>Panacon</v>
          </cell>
          <cell r="K330" t="str">
            <v>MUAS100-08-C_E</v>
          </cell>
          <cell r="N330" t="str">
            <v>TME</v>
          </cell>
          <cell r="P330">
            <v>500</v>
          </cell>
          <cell r="Q330">
            <v>1</v>
          </cell>
          <cell r="R330">
            <v>0.42399999999999999</v>
          </cell>
          <cell r="S330" t="str">
            <v>EUR</v>
          </cell>
          <cell r="T330">
            <v>0.42399999999999999</v>
          </cell>
          <cell r="U330" t="str">
            <v>EXW Poland</v>
          </cell>
          <cell r="V330">
            <v>30</v>
          </cell>
        </row>
        <row r="331">
          <cell r="A331" t="str">
            <v>4412-00020-00</v>
          </cell>
          <cell r="B331" t="str">
            <v>CON, 2x3-pin Turned Contacts, F, THP W2B, P=2.54mm, 3A</v>
          </cell>
          <cell r="C331" t="str">
            <v>ea</v>
          </cell>
          <cell r="D331" t="str">
            <v>6-pin</v>
          </cell>
          <cell r="E331" t="str">
            <v>P=2.54mm</v>
          </cell>
          <cell r="F331" t="str">
            <v>3A</v>
          </cell>
          <cell r="G331" t="str">
            <v>H=7.00mm</v>
          </cell>
          <cell r="H331" t="str">
            <v>Production</v>
          </cell>
          <cell r="I331" t="str">
            <v>Buy</v>
          </cell>
          <cell r="J331" t="str">
            <v>Connfly</v>
          </cell>
          <cell r="K331" t="str">
            <v>DS1002-03-2*3131</v>
          </cell>
          <cell r="N331" t="str">
            <v>ECAS</v>
          </cell>
          <cell r="P331">
            <v>800</v>
          </cell>
          <cell r="R331">
            <v>0.21</v>
          </cell>
          <cell r="S331" t="str">
            <v>EUR</v>
          </cell>
          <cell r="T331">
            <v>0.21</v>
          </cell>
          <cell r="U331" t="str">
            <v>EXW Poland</v>
          </cell>
          <cell r="V331">
            <v>30</v>
          </cell>
        </row>
        <row r="332">
          <cell r="A332" t="str">
            <v>4412-00030-00</v>
          </cell>
          <cell r="B332" t="str">
            <v>CON, 1x6-pin Turned Contacts, F, THP W2B, P=2.54mm, 3A</v>
          </cell>
          <cell r="C332" t="str">
            <v>ea</v>
          </cell>
          <cell r="D332" t="str">
            <v>6-pin</v>
          </cell>
          <cell r="E332" t="str">
            <v>P=2.54mm</v>
          </cell>
          <cell r="F332" t="str">
            <v>3A</v>
          </cell>
          <cell r="G332" t="str">
            <v>H=7.00mm</v>
          </cell>
          <cell r="H332" t="str">
            <v>Production</v>
          </cell>
          <cell r="I332" t="str">
            <v>Buy</v>
          </cell>
          <cell r="J332" t="str">
            <v>Connfly</v>
          </cell>
          <cell r="K332" t="str">
            <v>DS1002-03-1*6131</v>
          </cell>
          <cell r="N332" t="str">
            <v>ECAS</v>
          </cell>
          <cell r="P332">
            <v>1400</v>
          </cell>
          <cell r="R332">
            <v>0.21</v>
          </cell>
          <cell r="S332" t="str">
            <v>EUR</v>
          </cell>
          <cell r="T332">
            <v>0.21</v>
          </cell>
          <cell r="U332" t="str">
            <v>EXW Poland</v>
          </cell>
          <cell r="V332">
            <v>30</v>
          </cell>
        </row>
        <row r="333">
          <cell r="A333" t="str">
            <v>4412-00040-00</v>
          </cell>
          <cell r="B333" t="str">
            <v>CON, 1x8-pin Turned Contacts, F, THP W2B, P=2.54mm, 3A</v>
          </cell>
          <cell r="C333" t="str">
            <v>ea</v>
          </cell>
          <cell r="D333" t="str">
            <v>8-pin</v>
          </cell>
          <cell r="E333" t="str">
            <v>P=2.54mm</v>
          </cell>
          <cell r="F333" t="str">
            <v>3A</v>
          </cell>
          <cell r="G333" t="str">
            <v>H=7.00mm</v>
          </cell>
          <cell r="H333" t="str">
            <v>Production</v>
          </cell>
          <cell r="I333" t="str">
            <v>Buy</v>
          </cell>
          <cell r="J333" t="str">
            <v>Connfly</v>
          </cell>
          <cell r="K333" t="str">
            <v>DS1002-03-1*8131</v>
          </cell>
          <cell r="N333" t="str">
            <v>TME</v>
          </cell>
          <cell r="P333">
            <v>500</v>
          </cell>
          <cell r="Q333">
            <v>1</v>
          </cell>
          <cell r="R333">
            <v>0.32400000000000001</v>
          </cell>
          <cell r="S333" t="str">
            <v>EUR</v>
          </cell>
          <cell r="T333">
            <v>0.32400000000000001</v>
          </cell>
          <cell r="U333" t="str">
            <v>EXW Poland</v>
          </cell>
          <cell r="V333">
            <v>30</v>
          </cell>
        </row>
        <row r="334">
          <cell r="A334" t="str">
            <v>4414-00010-00</v>
          </cell>
          <cell r="B334" t="str">
            <v>CON, 8-Pos microSD Cage, Hinged, SMD</v>
          </cell>
          <cell r="C334" t="str">
            <v>ea</v>
          </cell>
          <cell r="D334" t="str">
            <v>uSD</v>
          </cell>
          <cell r="E334" t="str">
            <v>Hinged</v>
          </cell>
          <cell r="F334" t="str">
            <v>H=1.75mm</v>
          </cell>
          <cell r="G334" t="str">
            <v>13.50 x 14.50 x 1.75mm</v>
          </cell>
          <cell r="H334" t="str">
            <v>Production</v>
          </cell>
          <cell r="I334" t="str">
            <v>Buy</v>
          </cell>
          <cell r="J334" t="str">
            <v>Wurth</v>
          </cell>
          <cell r="K334" t="str">
            <v>693072010801</v>
          </cell>
          <cell r="N334" t="str">
            <v>Wurth</v>
          </cell>
          <cell r="O334" t="str">
            <v>A23UK018090</v>
          </cell>
          <cell r="P334">
            <v>1000</v>
          </cell>
          <cell r="Q334">
            <v>1</v>
          </cell>
          <cell r="R334">
            <v>0.95</v>
          </cell>
          <cell r="S334" t="str">
            <v>EUR</v>
          </cell>
          <cell r="T334">
            <v>0.95</v>
          </cell>
          <cell r="U334" t="str">
            <v>FCA Waldenberg</v>
          </cell>
          <cell r="V334">
            <v>15</v>
          </cell>
        </row>
        <row r="335">
          <cell r="A335" t="str">
            <v>4414-00010-00</v>
          </cell>
          <cell r="B335" t="str">
            <v>CON, 8-Pos microSD Cage, Hinged, SMD</v>
          </cell>
          <cell r="C335" t="str">
            <v>ea</v>
          </cell>
          <cell r="D335" t="str">
            <v>uSD</v>
          </cell>
          <cell r="E335" t="str">
            <v>Hinged</v>
          </cell>
          <cell r="F335" t="str">
            <v>H=1.75mm</v>
          </cell>
          <cell r="G335" t="str">
            <v>13.50 x 14.50 x 1.75mm</v>
          </cell>
          <cell r="H335" t="str">
            <v>Production</v>
          </cell>
          <cell r="I335" t="str">
            <v>Buy</v>
          </cell>
          <cell r="J335" t="str">
            <v>Wurth</v>
          </cell>
          <cell r="K335" t="str">
            <v>693072010801</v>
          </cell>
          <cell r="N335" t="str">
            <v>Wurth</v>
          </cell>
          <cell r="O335" t="str">
            <v>A23UK018090</v>
          </cell>
          <cell r="P335">
            <v>9600</v>
          </cell>
          <cell r="Q335">
            <v>1200</v>
          </cell>
          <cell r="R335">
            <v>0.86499999999999999</v>
          </cell>
          <cell r="S335" t="str">
            <v>EUR</v>
          </cell>
          <cell r="T335">
            <v>0.86499999999999999</v>
          </cell>
          <cell r="U335" t="str">
            <v>FCA Waldenberg</v>
          </cell>
          <cell r="V335">
            <v>15</v>
          </cell>
        </row>
        <row r="336">
          <cell r="A336" t="str">
            <v>4414-00020-00</v>
          </cell>
          <cell r="B336" t="str">
            <v>CON, 6-Pos MicroSIM Cage, Push-Pull, No Detect, SMD</v>
          </cell>
          <cell r="C336" t="str">
            <v>ea</v>
          </cell>
          <cell r="D336" t="str">
            <v>uSIM</v>
          </cell>
          <cell r="E336" t="str">
            <v>No Detect</v>
          </cell>
          <cell r="F336" t="str">
            <v>H=1.45mm</v>
          </cell>
          <cell r="G336" t="str">
            <v>15.45 x 13.05 x 1.45mm</v>
          </cell>
          <cell r="H336" t="str">
            <v>Production</v>
          </cell>
          <cell r="I336" t="str">
            <v>Buy</v>
          </cell>
          <cell r="J336" t="str">
            <v>Molex</v>
          </cell>
          <cell r="K336" t="str">
            <v>78646-3001</v>
          </cell>
          <cell r="M336" t="str">
            <v>[04/12/23] Wurth offer 8-pin; 1k @ €0.75
[05/12/23] RFQ to Avnet</v>
          </cell>
          <cell r="N336" t="str">
            <v>Digikey</v>
          </cell>
          <cell r="P336">
            <v>1500</v>
          </cell>
          <cell r="Q336">
            <v>1500</v>
          </cell>
          <cell r="R336">
            <v>0.38186999999999999</v>
          </cell>
          <cell r="S336" t="str">
            <v>EUR</v>
          </cell>
          <cell r="T336">
            <v>0.38186999999999999</v>
          </cell>
          <cell r="U336" t="str">
            <v>DDP</v>
          </cell>
          <cell r="V336">
            <v>42</v>
          </cell>
        </row>
        <row r="337">
          <cell r="A337" t="str">
            <v>4416-00010-00</v>
          </cell>
          <cell r="B337" t="str">
            <v>CON, U.FL (UMCC) Jack, Male Pin 50Ohm SMD</v>
          </cell>
          <cell r="C337" t="str">
            <v>ea</v>
          </cell>
          <cell r="D337" t="str">
            <v>U.FL</v>
          </cell>
          <cell r="G337" t="str">
            <v>SMD</v>
          </cell>
          <cell r="H337" t="str">
            <v>Production</v>
          </cell>
          <cell r="I337" t="str">
            <v>Buy</v>
          </cell>
          <cell r="J337" t="str">
            <v>TE Connectivity</v>
          </cell>
          <cell r="K337" t="str">
            <v>CONUFL001-SMD-T</v>
          </cell>
          <cell r="M337" t="str">
            <v>[04/12/23] ECAS @ €0.50
[12/12/23] Taoglas to quote their RECE.20279.001E.01
[13/12/23] Wurth 636101111001; 1 @ €0.140; 1,300 @ €0.100; 11-weeks
[16/02/2024] Taoglas quote 1k @ $0.30 12-weeks</v>
          </cell>
          <cell r="N337" t="str">
            <v>Wurth</v>
          </cell>
          <cell r="O337" t="str">
            <v>A23UK018651</v>
          </cell>
          <cell r="P337">
            <v>1</v>
          </cell>
          <cell r="Q337">
            <v>1</v>
          </cell>
          <cell r="R337">
            <v>0.46050000000000002</v>
          </cell>
          <cell r="S337" t="str">
            <v>EUR</v>
          </cell>
          <cell r="T337">
            <v>0.46050000000000002</v>
          </cell>
          <cell r="U337" t="str">
            <v>DDP</v>
          </cell>
          <cell r="V337">
            <v>17</v>
          </cell>
        </row>
        <row r="338">
          <cell r="A338" t="str">
            <v>4418-00010-00</v>
          </cell>
          <cell r="B338" t="str">
            <v>CON, M12 (M) Panel Mount, 4-Pos, Solder Cup, IP67 (No Cable)</v>
          </cell>
          <cell r="C338" t="str">
            <v>ea</v>
          </cell>
          <cell r="D338" t="str">
            <v>4-Pos</v>
          </cell>
          <cell r="G338" t="str">
            <v>M12</v>
          </cell>
          <cell r="H338" t="str">
            <v>Production</v>
          </cell>
          <cell r="I338" t="str">
            <v>Buy</v>
          </cell>
          <cell r="J338" t="str">
            <v>TE Connectivity</v>
          </cell>
          <cell r="K338" t="str">
            <v>T4130012041-000</v>
          </cell>
          <cell r="M338" t="str">
            <v>[14/09/23] RFQ to Avnet</v>
          </cell>
          <cell r="N338" t="str">
            <v>Distrelec</v>
          </cell>
          <cell r="P338">
            <v>250</v>
          </cell>
          <cell r="Q338">
            <v>250</v>
          </cell>
          <cell r="R338">
            <v>4.3</v>
          </cell>
          <cell r="S338" t="str">
            <v>EUR</v>
          </cell>
          <cell r="T338">
            <v>4.3</v>
          </cell>
          <cell r="U338" t="str">
            <v>EXW</v>
          </cell>
          <cell r="V338">
            <v>23</v>
          </cell>
        </row>
        <row r="339">
          <cell r="A339" t="str">
            <v>4418-00011-00</v>
          </cell>
          <cell r="B339" t="str">
            <v>CON, M12 (M) Panel Mount, 4-Pos, Pre-wired 200mm, IP67</v>
          </cell>
          <cell r="C339" t="str">
            <v>ea</v>
          </cell>
          <cell r="D339" t="str">
            <v>4-Pos</v>
          </cell>
          <cell r="E339" t="str">
            <v>200mm Cables</v>
          </cell>
          <cell r="G339" t="str">
            <v>M12</v>
          </cell>
          <cell r="H339" t="str">
            <v>UnReleased</v>
          </cell>
          <cell r="I339" t="str">
            <v>Buy</v>
          </cell>
          <cell r="J339" t="str">
            <v>TE Connectivity</v>
          </cell>
          <cell r="K339" t="str">
            <v>T4171010004-001</v>
          </cell>
          <cell r="M339" t="str">
            <v>[14/09/23] RFQ to Avnet</v>
          </cell>
          <cell r="N339" t="str">
            <v>Digikey</v>
          </cell>
          <cell r="P339">
            <v>250</v>
          </cell>
          <cell r="Q339">
            <v>250</v>
          </cell>
          <cell r="R339">
            <v>6.8604799999999999</v>
          </cell>
          <cell r="S339" t="str">
            <v>EUR</v>
          </cell>
          <cell r="T339">
            <v>6.8604799999999999</v>
          </cell>
          <cell r="U339" t="str">
            <v>DDP</v>
          </cell>
          <cell r="V339">
            <v>23</v>
          </cell>
        </row>
        <row r="340">
          <cell r="A340" t="str">
            <v>4418-00020-00</v>
          </cell>
          <cell r="B340" t="str">
            <v>CON, M12 (M) Panel Mount, 8-Pos, Solder Cup, IP67 (No Cable)</v>
          </cell>
          <cell r="C340" t="str">
            <v>ea</v>
          </cell>
          <cell r="D340" t="str">
            <v>8-Pos</v>
          </cell>
          <cell r="G340" t="str">
            <v>M12</v>
          </cell>
          <cell r="H340" t="str">
            <v>Production</v>
          </cell>
          <cell r="I340" t="str">
            <v>Reference Item</v>
          </cell>
          <cell r="J340" t="str">
            <v>TE Connectivity</v>
          </cell>
          <cell r="K340" t="str">
            <v>T4130012081-000</v>
          </cell>
          <cell r="M340" t="str">
            <v>[14/09/23] RFQ to Avnet</v>
          </cell>
          <cell r="N340" t="str">
            <v>Digikey</v>
          </cell>
          <cell r="P340">
            <v>1000</v>
          </cell>
          <cell r="Q340">
            <v>1</v>
          </cell>
          <cell r="R340">
            <v>8.2044499999999996</v>
          </cell>
          <cell r="S340" t="str">
            <v>EUR</v>
          </cell>
          <cell r="T340">
            <v>8.2044499999999996</v>
          </cell>
          <cell r="U340" t="str">
            <v>DDP</v>
          </cell>
          <cell r="V340">
            <v>18</v>
          </cell>
        </row>
        <row r="341">
          <cell r="A341" t="str">
            <v>4418-00021-00</v>
          </cell>
          <cell r="B341" t="str">
            <v>CON, M12 (M) Panel Mount, 8-Pos, Pre-wired 200mm, IP67</v>
          </cell>
          <cell r="C341" t="str">
            <v>ea</v>
          </cell>
          <cell r="D341" t="str">
            <v>8-Pos</v>
          </cell>
          <cell r="E341" t="str">
            <v>200mm Cables</v>
          </cell>
          <cell r="G341" t="str">
            <v>M12</v>
          </cell>
          <cell r="H341" t="str">
            <v>UnReleased</v>
          </cell>
          <cell r="I341" t="str">
            <v>Buy</v>
          </cell>
          <cell r="J341" t="str">
            <v>TE Connectivity</v>
          </cell>
          <cell r="K341" t="str">
            <v>T4171020008-001</v>
          </cell>
          <cell r="M341" t="str">
            <v>[14/09/23] RFQ to Avnet</v>
          </cell>
          <cell r="N341" t="str">
            <v>Digikey</v>
          </cell>
          <cell r="P341">
            <v>1000</v>
          </cell>
          <cell r="Q341">
            <v>1</v>
          </cell>
          <cell r="R341">
            <v>9.0249000000000006</v>
          </cell>
          <cell r="S341" t="str">
            <v>EUR</v>
          </cell>
          <cell r="T341">
            <v>9.0249000000000006</v>
          </cell>
          <cell r="U341" t="str">
            <v>DDP</v>
          </cell>
          <cell r="V341">
            <v>18</v>
          </cell>
        </row>
        <row r="342">
          <cell r="A342" t="str">
            <v>4418-40008-00</v>
          </cell>
          <cell r="B342" t="str">
            <v>CON, M12 Sealing Cap</v>
          </cell>
          <cell r="C342" t="str">
            <v>ea</v>
          </cell>
          <cell r="G342" t="str">
            <v>M12</v>
          </cell>
          <cell r="H342" t="str">
            <v>Production</v>
          </cell>
          <cell r="I342" t="str">
            <v>Buy</v>
          </cell>
          <cell r="J342" t="str">
            <v>Amphenol LTW</v>
          </cell>
          <cell r="K342" t="str">
            <v>CAP-WBDMSMA1</v>
          </cell>
          <cell r="M342" t="str">
            <v>[06/10/23] RFQ to Avnet
[06/10/23] Ask ECOCables to supply loose with M12 Harness</v>
          </cell>
          <cell r="N342" t="str">
            <v>Mouser</v>
          </cell>
          <cell r="P342">
            <v>500</v>
          </cell>
          <cell r="Q342">
            <v>1</v>
          </cell>
          <cell r="R342">
            <v>0.73599999999999999</v>
          </cell>
          <cell r="S342" t="str">
            <v>EUR</v>
          </cell>
          <cell r="T342">
            <v>0.73599999999999999</v>
          </cell>
          <cell r="U342" t="str">
            <v>DDP</v>
          </cell>
          <cell r="V342">
            <v>16</v>
          </cell>
        </row>
        <row r="343">
          <cell r="A343" t="str">
            <v>4420-00010-00</v>
          </cell>
          <cell r="B343" t="str">
            <v>CON, Terminal Block, 4-Pos THP, CS=4mm2 22~12AWG, P=9.50mm, H=18.50mm</v>
          </cell>
          <cell r="C343" t="str">
            <v>ea</v>
          </cell>
          <cell r="D343" t="str">
            <v>4-Pos</v>
          </cell>
          <cell r="E343" t="str">
            <v>P=9.50mm</v>
          </cell>
          <cell r="H343" t="str">
            <v>UnReleased</v>
          </cell>
          <cell r="I343" t="str">
            <v>Buy</v>
          </cell>
          <cell r="J343" t="str">
            <v>Degson</v>
          </cell>
          <cell r="K343" t="str">
            <v>DG45C-A-04P-13-00A(H)</v>
          </cell>
          <cell r="M343" t="str">
            <v>Futura is Disti also</v>
          </cell>
          <cell r="N343" t="str">
            <v>TME</v>
          </cell>
          <cell r="P343">
            <v>600</v>
          </cell>
          <cell r="R343">
            <v>0.54</v>
          </cell>
          <cell r="S343" t="str">
            <v>EUR</v>
          </cell>
          <cell r="T343">
            <v>0.54</v>
          </cell>
          <cell r="U343" t="str">
            <v>EXW Poland</v>
          </cell>
          <cell r="V343">
            <v>32</v>
          </cell>
        </row>
        <row r="344">
          <cell r="A344" t="str">
            <v>4420-10010-00</v>
          </cell>
          <cell r="B344" t="str">
            <v>CON, Terminal Block - screwless, 4-Pos THP, Top Entry, 16~26AWG, P=5.0mm, H=15.50mm</v>
          </cell>
          <cell r="C344" t="str">
            <v>ea</v>
          </cell>
          <cell r="D344" t="str">
            <v>4-Pos</v>
          </cell>
          <cell r="H344" t="str">
            <v>UnReleased</v>
          </cell>
          <cell r="I344" t="str">
            <v>Buy</v>
          </cell>
          <cell r="J344" t="str">
            <v>CUI</v>
          </cell>
          <cell r="K344" t="str">
            <v>TBL009V-500-04GY-2GY</v>
          </cell>
          <cell r="M344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344" t="str">
            <v>Digikey</v>
          </cell>
          <cell r="P344">
            <v>1000</v>
          </cell>
          <cell r="Q344">
            <v>1</v>
          </cell>
          <cell r="R344">
            <v>0.39390999999999998</v>
          </cell>
          <cell r="S344" t="str">
            <v>EUR</v>
          </cell>
          <cell r="T344">
            <v>0.39390999999999998</v>
          </cell>
          <cell r="U344" t="str">
            <v>DDP</v>
          </cell>
          <cell r="V344">
            <v>12</v>
          </cell>
        </row>
        <row r="345">
          <cell r="A345" t="str">
            <v>4420-20010-00</v>
          </cell>
          <cell r="B345" t="str">
            <v>CON, Terminal Block, 2-Pos THT, 30AWG, P=5.08mm, H=10.00mm</v>
          </cell>
          <cell r="C345" t="str">
            <v>ea</v>
          </cell>
          <cell r="D345" t="str">
            <v>2-pos</v>
          </cell>
          <cell r="H345" t="str">
            <v>UnReleased</v>
          </cell>
          <cell r="I345" t="str">
            <v>Buy</v>
          </cell>
          <cell r="J345" t="str">
            <v>TE Connectivity</v>
          </cell>
          <cell r="K345" t="str">
            <v>282837-2</v>
          </cell>
          <cell r="P345">
            <v>1200</v>
          </cell>
          <cell r="Q345">
            <v>1200</v>
          </cell>
          <cell r="R345">
            <v>0.34300000000000003</v>
          </cell>
          <cell r="S345" t="str">
            <v>EUR</v>
          </cell>
          <cell r="T345">
            <v>0.34300000000000003</v>
          </cell>
          <cell r="U345" t="str">
            <v>DDP</v>
          </cell>
          <cell r="V345">
            <v>10</v>
          </cell>
        </row>
        <row r="346">
          <cell r="A346" t="str">
            <v>4424-00010-00</v>
          </cell>
          <cell r="B346" t="str">
            <v>CON, M19 (F) Cable Mount, 4-Pos, Solder Cup, IP67 (No Cable)</v>
          </cell>
          <cell r="C346" t="str">
            <v>ea</v>
          </cell>
          <cell r="D346" t="str">
            <v>4-Pos</v>
          </cell>
          <cell r="G346" t="str">
            <v>M19</v>
          </cell>
          <cell r="H346" t="str">
            <v>Production</v>
          </cell>
          <cell r="I346" t="str">
            <v>Reference Item</v>
          </cell>
          <cell r="J346" t="str">
            <v>Jnicon</v>
          </cell>
          <cell r="K346" t="str">
            <v>M19, 4-Pin, Push Lock, Female cable field assembly connector,solder terminals</v>
          </cell>
          <cell r="N346" t="str">
            <v>[04/09/23] Carly stated quote was 3k MOQ</v>
          </cell>
          <cell r="O346" t="str">
            <v>JN-CA-20230227A185</v>
          </cell>
          <cell r="P346">
            <v>3000</v>
          </cell>
          <cell r="Q346">
            <v>500</v>
          </cell>
          <cell r="R346">
            <v>2.2000000000000002</v>
          </cell>
          <cell r="S346" t="str">
            <v>USD</v>
          </cell>
          <cell r="T346">
            <v>2.0355292376017768</v>
          </cell>
          <cell r="U346" t="str">
            <v>EXW Shenzhen</v>
          </cell>
          <cell r="V346" t="str">
            <v>TBA</v>
          </cell>
        </row>
        <row r="347">
          <cell r="A347" t="str">
            <v>4424-10010-00</v>
          </cell>
          <cell r="B347" t="str">
            <v>CON, M19 (M) Panel Mount, 4-Pos, Solder Cup, IP67</v>
          </cell>
          <cell r="C347" t="str">
            <v>ea</v>
          </cell>
          <cell r="D347" t="str">
            <v>4-Pos</v>
          </cell>
          <cell r="G347" t="str">
            <v>M19</v>
          </cell>
          <cell r="H347" t="str">
            <v>Production</v>
          </cell>
          <cell r="I347" t="str">
            <v>Reference Item</v>
          </cell>
          <cell r="J347" t="str">
            <v>Jnicon</v>
          </cell>
          <cell r="K347" t="str">
            <v>TBA</v>
          </cell>
          <cell r="R347">
            <v>1.55</v>
          </cell>
          <cell r="S347" t="str">
            <v>USD</v>
          </cell>
          <cell r="T347">
            <v>1.4341228719467063</v>
          </cell>
          <cell r="U347" t="str">
            <v>EXW Shenzhen</v>
          </cell>
          <cell r="V347" t="str">
            <v>TBA</v>
          </cell>
        </row>
        <row r="348">
          <cell r="A348" t="str">
            <v>4426-00010-00</v>
          </cell>
          <cell r="B348" t="str">
            <v>CON, M25 (F) Cable Mount, 4-Pos, Solder Cup, IP67 (No Cable)</v>
          </cell>
          <cell r="C348" t="str">
            <v>ea</v>
          </cell>
          <cell r="D348" t="str">
            <v>4-Pos</v>
          </cell>
          <cell r="G348" t="str">
            <v>M25</v>
          </cell>
          <cell r="H348" t="str">
            <v>Production</v>
          </cell>
          <cell r="I348" t="str">
            <v>Reference Item</v>
          </cell>
          <cell r="J348" t="str">
            <v>Jnicon</v>
          </cell>
          <cell r="K348" t="str">
            <v>M25, 4-Pin, Push Lock, Female cable field assembly connector,solder terminals</v>
          </cell>
          <cell r="N348" t="str">
            <v>[04/09/23] Carly stated quote was 3k MOQ</v>
          </cell>
          <cell r="O348" t="str">
            <v>JN-CA-20230227A185</v>
          </cell>
          <cell r="P348">
            <v>3000</v>
          </cell>
          <cell r="Q348">
            <v>500</v>
          </cell>
          <cell r="R348">
            <v>3.9</v>
          </cell>
          <cell r="S348" t="str">
            <v>USD</v>
          </cell>
          <cell r="T348">
            <v>3.608438193930422</v>
          </cell>
          <cell r="U348" t="str">
            <v>EXW Shenzhen</v>
          </cell>
          <cell r="V348" t="str">
            <v>TBA</v>
          </cell>
        </row>
        <row r="349">
          <cell r="A349" t="str">
            <v>4426-10010-00</v>
          </cell>
          <cell r="B349" t="str">
            <v>CON, M25 (M) Panel Mount, 4-Pos, Solder Cup, IP67</v>
          </cell>
          <cell r="C349" t="str">
            <v>ea</v>
          </cell>
          <cell r="D349" t="str">
            <v>4-Pos</v>
          </cell>
          <cell r="G349" t="str">
            <v>M25</v>
          </cell>
          <cell r="H349" t="str">
            <v>Production</v>
          </cell>
          <cell r="I349" t="str">
            <v>Reference Item</v>
          </cell>
          <cell r="J349" t="str">
            <v>Jnicon</v>
          </cell>
          <cell r="R349">
            <v>2.8</v>
          </cell>
          <cell r="S349" t="str">
            <v>USD</v>
          </cell>
          <cell r="T349">
            <v>2.5906735751295336</v>
          </cell>
          <cell r="U349" t="str">
            <v>EXW Shenzhen</v>
          </cell>
          <cell r="V349" t="str">
            <v>TBA</v>
          </cell>
        </row>
        <row r="350">
          <cell r="A350" t="str">
            <v>4450-00010-00</v>
          </cell>
          <cell r="B350" t="str">
            <v>CON, Drummond Clamps un-Fused (Blue)</v>
          </cell>
          <cell r="C350" t="str">
            <v>ea</v>
          </cell>
          <cell r="D350" t="str">
            <v>Blue</v>
          </cell>
          <cell r="H350" t="str">
            <v>Production</v>
          </cell>
          <cell r="I350" t="str">
            <v>Reference Item</v>
          </cell>
          <cell r="J350" t="str">
            <v>Martindale Electric</v>
          </cell>
          <cell r="K350" t="str">
            <v>DRUGCLAMP-BL</v>
          </cell>
          <cell r="N350" t="str">
            <v>Demesne Electrical Sales</v>
          </cell>
          <cell r="S350" t="str">
            <v>EUR</v>
          </cell>
          <cell r="T350">
            <v>0</v>
          </cell>
        </row>
        <row r="351">
          <cell r="A351" t="str">
            <v>4450-10010-00</v>
          </cell>
          <cell r="B351" t="str">
            <v>CON, IPC Clamp un-fused</v>
          </cell>
          <cell r="C351" t="str">
            <v>ea</v>
          </cell>
          <cell r="H351" t="str">
            <v>Production</v>
          </cell>
          <cell r="I351" t="str">
            <v>Buy</v>
          </cell>
          <cell r="J351" t="str">
            <v>Sicame</v>
          </cell>
          <cell r="K351" t="str">
            <v>TTD061FTA</v>
          </cell>
          <cell r="N351" t="str">
            <v>Sicame</v>
          </cell>
          <cell r="O351" t="str">
            <v>Email Will</v>
          </cell>
          <cell r="P351">
            <v>30</v>
          </cell>
          <cell r="Q351">
            <v>30</v>
          </cell>
          <cell r="R351">
            <v>1.45</v>
          </cell>
          <cell r="S351" t="str">
            <v>EUR</v>
          </cell>
          <cell r="T351">
            <v>1.45</v>
          </cell>
          <cell r="U351" t="str">
            <v>DAP</v>
          </cell>
          <cell r="V351">
            <v>2</v>
          </cell>
        </row>
        <row r="352">
          <cell r="A352" t="str">
            <v>4452-00010-00</v>
          </cell>
          <cell r="B352" t="str">
            <v>CON, Drummond Clamps Fused (Black)</v>
          </cell>
          <cell r="C352" t="str">
            <v>ea</v>
          </cell>
          <cell r="D352" t="str">
            <v>Black</v>
          </cell>
          <cell r="H352" t="str">
            <v>Production</v>
          </cell>
          <cell r="I352" t="str">
            <v>Reference Item</v>
          </cell>
          <cell r="J352" t="str">
            <v>Martindale Electric</v>
          </cell>
          <cell r="K352" t="str">
            <v>DRUGCLAMP-Fxx-BK</v>
          </cell>
          <cell r="N352" t="str">
            <v>Demesne Electrical Sales</v>
          </cell>
          <cell r="S352" t="str">
            <v>EUR</v>
          </cell>
          <cell r="T352">
            <v>0</v>
          </cell>
        </row>
        <row r="353">
          <cell r="A353" t="str">
            <v>4452-00020-00</v>
          </cell>
          <cell r="B353" t="str">
            <v>CON, Drummond Clamps Fused (Brown)</v>
          </cell>
          <cell r="C353" t="str">
            <v>ea</v>
          </cell>
          <cell r="D353" t="str">
            <v>Brown</v>
          </cell>
          <cell r="H353" t="str">
            <v>Production</v>
          </cell>
          <cell r="I353" t="str">
            <v>Reference Item</v>
          </cell>
          <cell r="J353" t="str">
            <v>Martindale Electric</v>
          </cell>
          <cell r="K353" t="str">
            <v>DRUGCLAMP-Fxx-BR</v>
          </cell>
          <cell r="N353" t="str">
            <v>Demesne Electrical Sales</v>
          </cell>
          <cell r="S353" t="str">
            <v>EUR</v>
          </cell>
          <cell r="T353">
            <v>0</v>
          </cell>
        </row>
        <row r="354">
          <cell r="A354" t="str">
            <v>4452-00030-00</v>
          </cell>
          <cell r="B354" t="str">
            <v>CON, Drummond Clamps Fused (Grey)</v>
          </cell>
          <cell r="C354" t="str">
            <v>ea</v>
          </cell>
          <cell r="D354" t="str">
            <v>Grey</v>
          </cell>
          <cell r="H354" t="str">
            <v>Production</v>
          </cell>
          <cell r="I354" t="str">
            <v>Reference Item</v>
          </cell>
          <cell r="J354" t="str">
            <v>Martindale Electric</v>
          </cell>
          <cell r="K354" t="str">
            <v>DRUGCLAMP-Fxx-GY</v>
          </cell>
          <cell r="N354" t="str">
            <v>Demesne Electrical Sales</v>
          </cell>
          <cell r="S354" t="str">
            <v>EUR</v>
          </cell>
          <cell r="T354">
            <v>0</v>
          </cell>
        </row>
        <row r="355">
          <cell r="A355" t="str">
            <v>4452-10020-00</v>
          </cell>
          <cell r="B355" t="str">
            <v>CON, IPC Clamp Fused</v>
          </cell>
          <cell r="C355" t="str">
            <v>ea</v>
          </cell>
          <cell r="H355" t="str">
            <v>Production</v>
          </cell>
          <cell r="I355" t="str">
            <v>Buy</v>
          </cell>
          <cell r="J355" t="str">
            <v>Sicame</v>
          </cell>
          <cell r="K355" t="str">
            <v>TTDPF1038</v>
          </cell>
          <cell r="N355" t="str">
            <v>Sicame</v>
          </cell>
          <cell r="O355" t="str">
            <v>Email Will</v>
          </cell>
          <cell r="P355">
            <v>90</v>
          </cell>
          <cell r="Q355">
            <v>90</v>
          </cell>
          <cell r="R355">
            <v>4.83</v>
          </cell>
          <cell r="S355" t="str">
            <v>EUR</v>
          </cell>
          <cell r="T355">
            <v>4.83</v>
          </cell>
          <cell r="U355" t="str">
            <v>DAP</v>
          </cell>
          <cell r="V355">
            <v>2</v>
          </cell>
        </row>
        <row r="356">
          <cell r="A356" t="str">
            <v>4500-00010-00</v>
          </cell>
          <cell r="B356" t="str">
            <v>TRN, BJT NPN - Pre-Biased 50 V 100mA 250mW, SMD, TO-236AB (SOT-23)</v>
          </cell>
          <cell r="C356" t="str">
            <v>ea</v>
          </cell>
          <cell r="D356" t="str">
            <v>100mA</v>
          </cell>
          <cell r="E356" t="str">
            <v>50v</v>
          </cell>
          <cell r="F356" t="str">
            <v>250mW</v>
          </cell>
          <cell r="G356" t="str">
            <v>SOT23</v>
          </cell>
          <cell r="H356" t="str">
            <v>Production</v>
          </cell>
          <cell r="I356" t="str">
            <v>Buy</v>
          </cell>
          <cell r="J356" t="str">
            <v>Nexperia</v>
          </cell>
          <cell r="K356" t="str">
            <v>PDTC143XT</v>
          </cell>
          <cell r="N356" t="str">
            <v>ECAS</v>
          </cell>
          <cell r="P356">
            <v>3000</v>
          </cell>
          <cell r="R356">
            <v>2.7040000000000002E-2</v>
          </cell>
          <cell r="S356" t="str">
            <v>EUR</v>
          </cell>
          <cell r="T356">
            <v>2.7040000000000002E-2</v>
          </cell>
          <cell r="U356" t="str">
            <v>DDP</v>
          </cell>
          <cell r="V356">
            <v>4</v>
          </cell>
        </row>
        <row r="357">
          <cell r="A357" t="str">
            <v>4500-00020-00</v>
          </cell>
          <cell r="B357" t="str">
            <v>TRN, BJT NPN - Pre-Biased 50 V 100mA 200mW, SMD, SOT-346</v>
          </cell>
          <cell r="C357" t="str">
            <v>ea</v>
          </cell>
          <cell r="D357" t="str">
            <v>100mA</v>
          </cell>
          <cell r="E357" t="str">
            <v>50v</v>
          </cell>
          <cell r="F357" t="str">
            <v>200mW</v>
          </cell>
          <cell r="G357" t="str">
            <v>SOT-346</v>
          </cell>
          <cell r="H357" t="str">
            <v>Production</v>
          </cell>
          <cell r="I357" t="str">
            <v>Buy</v>
          </cell>
          <cell r="J357" t="str">
            <v>Rohm</v>
          </cell>
          <cell r="K357" t="str">
            <v>DTC143TKAT146</v>
          </cell>
          <cell r="M357" t="str">
            <v>Confirm Package</v>
          </cell>
          <cell r="N357" t="str">
            <v>ECAS</v>
          </cell>
          <cell r="P357">
            <v>3000</v>
          </cell>
          <cell r="R357">
            <v>1.8239999999999999E-2</v>
          </cell>
          <cell r="S357" t="str">
            <v>EUR</v>
          </cell>
          <cell r="T357">
            <v>1.8239999999999999E-2</v>
          </cell>
          <cell r="U357" t="str">
            <v>DDP</v>
          </cell>
          <cell r="V357">
            <v>13</v>
          </cell>
        </row>
        <row r="358">
          <cell r="A358" t="str">
            <v>4510-00010-00</v>
          </cell>
          <cell r="B358" t="str">
            <v>DIO, Fast Avalanche Diode 1kv 1A5, DO-214AC (SMA)</v>
          </cell>
          <cell r="C358" t="str">
            <v>ea</v>
          </cell>
          <cell r="D358" t="str">
            <v>1kv</v>
          </cell>
          <cell r="E358" t="str">
            <v>1A5</v>
          </cell>
          <cell r="G358" t="str">
            <v>DO-214AC (SMA)</v>
          </cell>
          <cell r="H358" t="str">
            <v>Production</v>
          </cell>
          <cell r="I358" t="str">
            <v>Buy</v>
          </cell>
          <cell r="J358" t="str">
            <v>Vishay</v>
          </cell>
          <cell r="K358" t="str">
            <v>BYG21M-E3/TR</v>
          </cell>
          <cell r="M358" t="str">
            <v>[14/12/23] EBV 10k8 EAU, 1k8 reel @ €0.065; 9-weeks</v>
          </cell>
          <cell r="N358" t="str">
            <v>EBV</v>
          </cell>
          <cell r="O358" t="str">
            <v>3916076862</v>
          </cell>
          <cell r="P358">
            <v>10800</v>
          </cell>
          <cell r="Q358">
            <v>1800</v>
          </cell>
          <cell r="R358">
            <v>6.5000000000000002E-2</v>
          </cell>
          <cell r="S358" t="str">
            <v>EUR</v>
          </cell>
          <cell r="T358">
            <v>6.5000000000000002E-2</v>
          </cell>
          <cell r="U358" t="str">
            <v>DDP</v>
          </cell>
          <cell r="V358">
            <v>9</v>
          </cell>
        </row>
        <row r="359">
          <cell r="A359" t="str">
            <v>4510-00020-00</v>
          </cell>
          <cell r="B359" t="str">
            <v>DIO, GP Diode 75V 150mA, SOD-123F</v>
          </cell>
          <cell r="C359" t="str">
            <v>ea</v>
          </cell>
          <cell r="G359" t="str">
            <v>SOD-123F</v>
          </cell>
          <cell r="H359" t="str">
            <v>Production</v>
          </cell>
          <cell r="I359" t="str">
            <v>Buy</v>
          </cell>
          <cell r="J359" t="str">
            <v>Diotec</v>
          </cell>
          <cell r="K359" t="str">
            <v>1N4148W</v>
          </cell>
          <cell r="N359" t="str">
            <v>ECAS</v>
          </cell>
          <cell r="P359">
            <v>3000</v>
          </cell>
          <cell r="R359">
            <v>1.21E-2</v>
          </cell>
          <cell r="S359" t="str">
            <v>EUR</v>
          </cell>
          <cell r="T359">
            <v>1.21E-2</v>
          </cell>
          <cell r="U359" t="str">
            <v>DDP</v>
          </cell>
          <cell r="V359">
            <v>20</v>
          </cell>
        </row>
        <row r="360">
          <cell r="A360" t="str">
            <v>4520-00010-00</v>
          </cell>
          <cell r="B360" t="str">
            <v>ICS, REG CHARGE PUMP INV 8SOIC</v>
          </cell>
          <cell r="C360" t="str">
            <v>ea</v>
          </cell>
          <cell r="D360" t="str">
            <v>200mA</v>
          </cell>
          <cell r="G360" t="str">
            <v>8-SOIC</v>
          </cell>
          <cell r="H360" t="str">
            <v>Obsolete</v>
          </cell>
          <cell r="I360" t="str">
            <v>Buy</v>
          </cell>
          <cell r="J360" t="str">
            <v>TI</v>
          </cell>
          <cell r="K360" t="str">
            <v>LM2662MX</v>
          </cell>
          <cell r="S360" t="str">
            <v>EUR</v>
          </cell>
          <cell r="T360">
            <v>0</v>
          </cell>
        </row>
        <row r="361">
          <cell r="A361" t="str">
            <v>4520-00020-00</v>
          </cell>
          <cell r="B361" t="str">
            <v>ICS, 200mA switched capacitor charge-pump voltage converter, 8-SOIC</v>
          </cell>
          <cell r="C361" t="str">
            <v>ea</v>
          </cell>
          <cell r="D361" t="str">
            <v>5v</v>
          </cell>
          <cell r="E361" t="str">
            <v>1.5 ~ 10v input</v>
          </cell>
          <cell r="G361" t="str">
            <v>8-SOIC</v>
          </cell>
          <cell r="H361" t="str">
            <v>Obsolete</v>
          </cell>
          <cell r="I361" t="str">
            <v>Buy</v>
          </cell>
          <cell r="J361" t="str">
            <v>TI</v>
          </cell>
          <cell r="K361" t="str">
            <v>LM2660MM/NOPB</v>
          </cell>
          <cell r="L361" t="str">
            <v>4520-00020-01</v>
          </cell>
          <cell r="S361" t="str">
            <v>EUR</v>
          </cell>
          <cell r="T361">
            <v>0</v>
          </cell>
        </row>
        <row r="362">
          <cell r="A362" t="str">
            <v>4520-00020-01</v>
          </cell>
          <cell r="B362" t="str">
            <v>ICS, 100mA switched capacitor charge-pump voltage converter 1.5v~5.5v Input, -Vin Output, 8-SOIC</v>
          </cell>
          <cell r="C362" t="str">
            <v>ea</v>
          </cell>
          <cell r="D362" t="str">
            <v>5v</v>
          </cell>
          <cell r="G362" t="str">
            <v>8-SOIC</v>
          </cell>
          <cell r="H362" t="str">
            <v>Production</v>
          </cell>
          <cell r="I362" t="str">
            <v>Buy</v>
          </cell>
          <cell r="J362" t="str">
            <v>TI</v>
          </cell>
          <cell r="K362" t="str">
            <v>LM2660MX/NOPB</v>
          </cell>
          <cell r="N362" t="str">
            <v>ECAS</v>
          </cell>
          <cell r="P362">
            <v>2500</v>
          </cell>
          <cell r="Q362">
            <v>2500</v>
          </cell>
          <cell r="R362">
            <v>0.47039999999999998</v>
          </cell>
          <cell r="S362" t="str">
            <v>EUR</v>
          </cell>
          <cell r="T362">
            <v>0.47039999999999998</v>
          </cell>
          <cell r="U362" t="str">
            <v>DDP</v>
          </cell>
          <cell r="V362">
            <v>6</v>
          </cell>
        </row>
        <row r="363">
          <cell r="A363" t="str">
            <v>4520-00030-00</v>
          </cell>
          <cell r="B363" t="str">
            <v>ICS, 1.5v~10v Input Switched Capacitor Voltage Converter, -Vin Output, 8-SOIC</v>
          </cell>
          <cell r="C363" t="str">
            <v>ea</v>
          </cell>
          <cell r="D363" t="str">
            <v>10v</v>
          </cell>
          <cell r="E363" t="str">
            <v>1.5 ~ 10v input</v>
          </cell>
          <cell r="G363" t="str">
            <v>8-SOIC</v>
          </cell>
          <cell r="H363" t="str">
            <v>Production</v>
          </cell>
          <cell r="I363" t="str">
            <v>Buy</v>
          </cell>
          <cell r="J363" t="str">
            <v>TI</v>
          </cell>
          <cell r="K363" t="str">
            <v>LMC7660IMX/NOPB</v>
          </cell>
          <cell r="N363" t="str">
            <v>TI.com</v>
          </cell>
          <cell r="O363" t="str">
            <v>WWW</v>
          </cell>
          <cell r="P363">
            <v>1000</v>
          </cell>
          <cell r="Q363">
            <v>1</v>
          </cell>
          <cell r="R363">
            <v>0.61150000000000004</v>
          </cell>
          <cell r="S363" t="str">
            <v>USD</v>
          </cell>
          <cell r="T363">
            <v>0.56578460399703923</v>
          </cell>
          <cell r="U363" t="str">
            <v>EXW</v>
          </cell>
          <cell r="V363">
            <v>12</v>
          </cell>
        </row>
        <row r="364">
          <cell r="A364" t="str">
            <v>4520-10010-00</v>
          </cell>
          <cell r="B364" t="str">
            <v>REG, Buck Switching Positive Adjustable 0.8V 1 Output 2.5A SOT-563, SOT-666</v>
          </cell>
          <cell r="C364" t="str">
            <v>ea</v>
          </cell>
          <cell r="D364" t="str">
            <v>0.8v~7v o/p</v>
          </cell>
          <cell r="E364" t="str">
            <v>4v2~18v VCC</v>
          </cell>
          <cell r="F364" t="str">
            <v>2A5 IC</v>
          </cell>
          <cell r="G364" t="str">
            <v>SOT-563</v>
          </cell>
          <cell r="H364" t="str">
            <v>Production</v>
          </cell>
          <cell r="I364" t="str">
            <v>Buy</v>
          </cell>
          <cell r="J364" t="str">
            <v>Diodes Inc</v>
          </cell>
          <cell r="K364" t="str">
            <v>AP62250Z6</v>
          </cell>
          <cell r="N364" t="str">
            <v>ECAS</v>
          </cell>
          <cell r="P364">
            <v>3000</v>
          </cell>
          <cell r="R364">
            <v>0.13500000000000001</v>
          </cell>
          <cell r="S364" t="str">
            <v>EUR</v>
          </cell>
          <cell r="T364">
            <v>0.13500000000000001</v>
          </cell>
          <cell r="U364" t="str">
            <v>DDP</v>
          </cell>
          <cell r="V364">
            <v>8</v>
          </cell>
        </row>
        <row r="365">
          <cell r="A365" t="str">
            <v>4520-20010-00</v>
          </cell>
          <cell r="B365" t="str">
            <v>REG, DC-DC Isolated 1 o/p 5v 4v5, 9v i/p, THP</v>
          </cell>
          <cell r="C365" t="str">
            <v>ea</v>
          </cell>
          <cell r="D365" t="str">
            <v>5V, 2A</v>
          </cell>
          <cell r="E365" t="str">
            <v>4v5~9V0 i/p</v>
          </cell>
          <cell r="G365" t="str">
            <v>31.80 x 20.30 x 10.20mm</v>
          </cell>
          <cell r="H365" t="str">
            <v>Production</v>
          </cell>
          <cell r="I365" t="str">
            <v>Free Issue</v>
          </cell>
          <cell r="J365" t="str">
            <v>Traco Power</v>
          </cell>
          <cell r="K365" t="str">
            <v>THM 10-0511</v>
          </cell>
          <cell r="M365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365" t="str">
            <v>Arrow</v>
          </cell>
          <cell r="O365" t="str">
            <v>Q21172988</v>
          </cell>
          <cell r="P365">
            <v>1000</v>
          </cell>
          <cell r="Q365">
            <v>1000</v>
          </cell>
          <cell r="R365">
            <v>22.18</v>
          </cell>
          <cell r="S365" t="str">
            <v>USD</v>
          </cell>
          <cell r="T365">
            <v>20.521835677276091</v>
          </cell>
          <cell r="U365" t="str">
            <v>DDP</v>
          </cell>
          <cell r="V365">
            <v>20</v>
          </cell>
        </row>
        <row r="366">
          <cell r="A366" t="str">
            <v>4520-20020-00</v>
          </cell>
          <cell r="B366" t="str">
            <v>REG, DC-DC Isolated 1 o/p 5V 200mA 4.5V - 5.5V Input, SMD</v>
          </cell>
          <cell r="C366" t="str">
            <v>ea</v>
          </cell>
          <cell r="D366" t="str">
            <v>5v 200mA o/p</v>
          </cell>
          <cell r="E366" t="str">
            <v>1W</v>
          </cell>
          <cell r="G366" t="str">
            <v>9.00 x 7.00 x 3.1mm</v>
          </cell>
          <cell r="H366" t="str">
            <v>Production</v>
          </cell>
          <cell r="I366" t="str">
            <v>BUY</v>
          </cell>
          <cell r="J366" t="str">
            <v>Mornsun America</v>
          </cell>
          <cell r="K366" t="str">
            <v>B0505MT-1WR4</v>
          </cell>
          <cell r="M366" t="str">
            <v>[04/12/23] RFQ to EBV for alternative - NO BID
[05/12/23] RFQ to Avnet - No reply (Closed)</v>
          </cell>
          <cell r="N366" t="str">
            <v>ECAS</v>
          </cell>
          <cell r="P366">
            <v>400</v>
          </cell>
          <cell r="Q366">
            <v>400</v>
          </cell>
          <cell r="R366">
            <v>1.28521</v>
          </cell>
          <cell r="S366" t="str">
            <v>EUR</v>
          </cell>
          <cell r="T366">
            <v>1.28521</v>
          </cell>
          <cell r="U366" t="str">
            <v>DDP</v>
          </cell>
          <cell r="V366">
            <v>15</v>
          </cell>
        </row>
        <row r="367">
          <cell r="A367" t="str">
            <v>4520-20030-00</v>
          </cell>
          <cell r="B367" t="str">
            <v>REG, DC-DC Isolated 1 o/p 5v 4v5, 9v i/p, THP</v>
          </cell>
          <cell r="C367" t="str">
            <v>ea</v>
          </cell>
          <cell r="H367" t="str">
            <v>UnReleased</v>
          </cell>
          <cell r="I367" t="str">
            <v>Buy</v>
          </cell>
          <cell r="J367" t="str">
            <v>P-Duke</v>
          </cell>
          <cell r="K367" t="str">
            <v>MPP10-05S05A</v>
          </cell>
          <cell r="M367" t="str">
            <v>• Alternative to Traco THM 10-0511</v>
          </cell>
          <cell r="N367" t="str">
            <v>Astute</v>
          </cell>
          <cell r="O367" t="str">
            <v>202030515</v>
          </cell>
          <cell r="P367">
            <v>500</v>
          </cell>
          <cell r="Q367">
            <v>500</v>
          </cell>
          <cell r="R367">
            <v>26</v>
          </cell>
          <cell r="S367" t="str">
            <v>USD</v>
          </cell>
          <cell r="T367">
            <v>24.056254626202811</v>
          </cell>
          <cell r="U367" t="str">
            <v>EXW UK</v>
          </cell>
          <cell r="V367">
            <v>12</v>
          </cell>
        </row>
        <row r="368">
          <cell r="A368" t="str">
            <v>4520-20030-00</v>
          </cell>
          <cell r="B368" t="str">
            <v>REG, DC-DC Isolated 1 o/p 5v 4v5, 9v i/p, THP</v>
          </cell>
          <cell r="C368" t="str">
            <v>ea</v>
          </cell>
          <cell r="H368" t="str">
            <v>UnReleased</v>
          </cell>
          <cell r="I368" t="str">
            <v>Buy</v>
          </cell>
          <cell r="J368" t="str">
            <v>P-Duke</v>
          </cell>
          <cell r="K368" t="str">
            <v>MPP10-05S05A</v>
          </cell>
          <cell r="M368" t="str">
            <v>• Alternative to Traco THM 10-0511</v>
          </cell>
          <cell r="N368" t="str">
            <v>Astute</v>
          </cell>
          <cell r="O368" t="str">
            <v>202030515</v>
          </cell>
          <cell r="P368">
            <v>1000</v>
          </cell>
          <cell r="Q368">
            <v>1000</v>
          </cell>
          <cell r="R368">
            <v>22.75</v>
          </cell>
          <cell r="S368" t="str">
            <v>GBP</v>
          </cell>
          <cell r="T368">
            <v>26.135906714917574</v>
          </cell>
          <cell r="U368" t="str">
            <v>EXW UK</v>
          </cell>
          <cell r="V368">
            <v>12</v>
          </cell>
        </row>
        <row r="369">
          <cell r="A369" t="str">
            <v>4520-30010-00</v>
          </cell>
          <cell r="B369" t="str">
            <v>REG, AC-DC 1 o/p 5v 3A, 85~528VAC i/p THP</v>
          </cell>
          <cell r="C369" t="str">
            <v>ea</v>
          </cell>
          <cell r="D369" t="str">
            <v>5V, 3A</v>
          </cell>
          <cell r="E369" t="str">
            <v>85~528VAC i/p</v>
          </cell>
          <cell r="G369" t="str">
            <v>52.50 x 40.00 x 25.50mm</v>
          </cell>
          <cell r="H369" t="str">
            <v>Production</v>
          </cell>
          <cell r="I369" t="str">
            <v>Free Issue</v>
          </cell>
          <cell r="J369" t="str">
            <v>Recom Power</v>
          </cell>
          <cell r="K369" t="str">
            <v>RAC15-05SK/480</v>
          </cell>
          <cell r="M369" t="str">
            <v>[08/10/23] VT purchased 3,000 @ €11.50</v>
          </cell>
          <cell r="N369" t="str">
            <v>Rutronik</v>
          </cell>
          <cell r="P369">
            <v>3000</v>
          </cell>
          <cell r="Q369">
            <v>11</v>
          </cell>
          <cell r="R369">
            <v>11.5</v>
          </cell>
          <cell r="S369" t="str">
            <v>EUR</v>
          </cell>
          <cell r="T369">
            <v>11.5</v>
          </cell>
          <cell r="U369" t="str">
            <v>DDP</v>
          </cell>
          <cell r="V369">
            <v>14</v>
          </cell>
        </row>
        <row r="370">
          <cell r="A370" t="str">
            <v>4520-30020-00</v>
          </cell>
          <cell r="B370" t="str">
            <v>REG, AC-DC 1 o/p 12v 1A25, 85~528VAC i/p THP</v>
          </cell>
          <cell r="C370" t="str">
            <v>ea</v>
          </cell>
          <cell r="D370" t="str">
            <v>12V, 1A25</v>
          </cell>
          <cell r="E370" t="str">
            <v>85~528VAC i/p</v>
          </cell>
          <cell r="G370" t="str">
            <v>52.50 x 40.00 x 25.50mm</v>
          </cell>
          <cell r="H370" t="str">
            <v>Production</v>
          </cell>
          <cell r="I370" t="str">
            <v>Free Issue</v>
          </cell>
          <cell r="J370" t="str">
            <v>Recom Power</v>
          </cell>
          <cell r="K370" t="str">
            <v>RAC15-12SK/480</v>
          </cell>
          <cell r="S370" t="str">
            <v>EUR</v>
          </cell>
          <cell r="T370">
            <v>0</v>
          </cell>
        </row>
        <row r="371">
          <cell r="A371" t="str">
            <v>4522-00010-00</v>
          </cell>
          <cell r="B371" t="str">
            <v>REG, 5v 100mA 1x Fixed Linear o/p, SOT-89-3</v>
          </cell>
          <cell r="C371" t="str">
            <v>ea</v>
          </cell>
          <cell r="D371" t="str">
            <v>5v</v>
          </cell>
          <cell r="E371" t="str">
            <v>100mA</v>
          </cell>
          <cell r="G371" t="str">
            <v>SOT-89-3</v>
          </cell>
          <cell r="H371" t="str">
            <v>Production</v>
          </cell>
          <cell r="I371" t="str">
            <v>Buy</v>
          </cell>
          <cell r="J371" t="str">
            <v>ST Micro</v>
          </cell>
          <cell r="K371" t="str">
            <v>L78L05ACUTR</v>
          </cell>
          <cell r="N371" t="str">
            <v>ECAS</v>
          </cell>
          <cell r="P371">
            <v>2500</v>
          </cell>
          <cell r="R371">
            <v>0.19800000000000001</v>
          </cell>
          <cell r="S371" t="str">
            <v>EUR</v>
          </cell>
          <cell r="T371">
            <v>0.19800000000000001</v>
          </cell>
          <cell r="U371" t="str">
            <v>DDP</v>
          </cell>
          <cell r="V371">
            <v>16</v>
          </cell>
        </row>
        <row r="372">
          <cell r="A372" t="str">
            <v>4522-00020-00</v>
          </cell>
          <cell r="B372" t="str">
            <v>REG, 3v3 300mA LDO Linear Voltage Regulator, SOT-25</v>
          </cell>
          <cell r="C372" t="str">
            <v>ea</v>
          </cell>
          <cell r="D372" t="str">
            <v>3v3 o/p</v>
          </cell>
          <cell r="E372" t="str">
            <v>300mA</v>
          </cell>
          <cell r="G372" t="str">
            <v>SOT-25</v>
          </cell>
          <cell r="H372" t="str">
            <v>Production</v>
          </cell>
          <cell r="I372" t="str">
            <v>Buy</v>
          </cell>
          <cell r="J372" t="str">
            <v>Diodes Inc</v>
          </cell>
          <cell r="K372" t="str">
            <v>AP7343DQ-33W5-7</v>
          </cell>
          <cell r="N372" t="str">
            <v>ECAS</v>
          </cell>
          <cell r="P372">
            <v>3000</v>
          </cell>
          <cell r="R372">
            <v>9.4899999999999998E-2</v>
          </cell>
          <cell r="S372" t="str">
            <v>EUR</v>
          </cell>
          <cell r="T372">
            <v>9.4899999999999998E-2</v>
          </cell>
          <cell r="U372" t="str">
            <v>DDP</v>
          </cell>
          <cell r="V372">
            <v>8</v>
          </cell>
        </row>
        <row r="373">
          <cell r="A373" t="str">
            <v>4530-00010-00</v>
          </cell>
          <cell r="B373" t="str">
            <v>FET, P-Channel 30 V 6.5A (Ta) 3.1W (Ta), 8-SOP</v>
          </cell>
          <cell r="C373" t="str">
            <v>ea</v>
          </cell>
          <cell r="D373" t="str">
            <v>P-Ch</v>
          </cell>
          <cell r="E373" t="str">
            <v>60V</v>
          </cell>
          <cell r="F373" t="str">
            <v>6v5A</v>
          </cell>
          <cell r="G373" t="str">
            <v>8-SOP</v>
          </cell>
          <cell r="H373" t="str">
            <v>Production</v>
          </cell>
          <cell r="I373" t="str">
            <v>Buy</v>
          </cell>
          <cell r="J373" t="str">
            <v>UMW</v>
          </cell>
          <cell r="K373" t="str">
            <v>AO4459</v>
          </cell>
          <cell r="N373" t="str">
            <v>ECAS</v>
          </cell>
          <cell r="P373">
            <v>3000</v>
          </cell>
          <cell r="R373">
            <v>0.11</v>
          </cell>
          <cell r="S373" t="str">
            <v>EUR</v>
          </cell>
          <cell r="T373">
            <v>0.11</v>
          </cell>
          <cell r="U373" t="str">
            <v>DDP</v>
          </cell>
          <cell r="V373">
            <v>1</v>
          </cell>
        </row>
        <row r="374">
          <cell r="A374" t="str">
            <v>4600-00010-00</v>
          </cell>
          <cell r="B374" t="str">
            <v>FUS, 6.3x32mm, Ceramic Cartridge, 1A 500V, Speed=T</v>
          </cell>
          <cell r="C374" t="str">
            <v>ea</v>
          </cell>
          <cell r="D374" t="str">
            <v>1A</v>
          </cell>
          <cell r="G374" t="str">
            <v>6.3x32mm</v>
          </cell>
          <cell r="H374" t="str">
            <v>Production</v>
          </cell>
          <cell r="I374" t="str">
            <v>Reference Item</v>
          </cell>
          <cell r="J374" t="str">
            <v>Siba</v>
          </cell>
          <cell r="K374" t="str">
            <v>189140.1</v>
          </cell>
          <cell r="M374" t="str">
            <v>Supplied with Fused Drummond Clamps</v>
          </cell>
          <cell r="N374" t="str">
            <v>Demesne Electrical Sales</v>
          </cell>
          <cell r="R374">
            <v>0</v>
          </cell>
          <cell r="S374" t="str">
            <v>EUR</v>
          </cell>
          <cell r="T374">
            <v>0</v>
          </cell>
          <cell r="U374" t="str">
            <v>DDP</v>
          </cell>
          <cell r="V374">
            <v>2</v>
          </cell>
        </row>
        <row r="375">
          <cell r="A375" t="str">
            <v>4600-01010-00</v>
          </cell>
          <cell r="B375" t="str">
            <v>FUS, 10x38mm, Melamine Cartridge, 1A, Speed=T</v>
          </cell>
          <cell r="C375" t="str">
            <v>ea</v>
          </cell>
          <cell r="H375" t="str">
            <v>Production</v>
          </cell>
          <cell r="I375" t="str">
            <v>Buy</v>
          </cell>
          <cell r="J375" t="str">
            <v>Eaton</v>
          </cell>
          <cell r="K375">
            <v>440001</v>
          </cell>
          <cell r="N375" t="str">
            <v>Sicame</v>
          </cell>
          <cell r="P375">
            <v>90</v>
          </cell>
          <cell r="Q375">
            <v>90</v>
          </cell>
          <cell r="R375">
            <v>1.28</v>
          </cell>
          <cell r="S375" t="str">
            <v>EUR</v>
          </cell>
          <cell r="T375">
            <v>1.28</v>
          </cell>
          <cell r="U375" t="str">
            <v>DDP</v>
          </cell>
          <cell r="V375">
            <v>2</v>
          </cell>
        </row>
        <row r="376">
          <cell r="A376" t="str">
            <v>4700-00010-00</v>
          </cell>
          <cell r="B376" t="str">
            <v>IC, 2/2 Transceiver, Isolated Half RS422, RS485 16-SOIC</v>
          </cell>
          <cell r="C376" t="str">
            <v>ea</v>
          </cell>
          <cell r="D376" t="str">
            <v>RS-485</v>
          </cell>
          <cell r="E376" t="str">
            <v>3v15~5v5 VCC</v>
          </cell>
          <cell r="G376" t="str">
            <v>16-SOIC</v>
          </cell>
          <cell r="H376" t="str">
            <v>Production</v>
          </cell>
          <cell r="I376" t="str">
            <v>BUY</v>
          </cell>
          <cell r="J376" t="str">
            <v>TI</v>
          </cell>
          <cell r="K376" t="str">
            <v>ISO3082DWR</v>
          </cell>
          <cell r="N376" t="str">
            <v>TI.com</v>
          </cell>
          <cell r="P376">
            <v>1000</v>
          </cell>
          <cell r="Q376">
            <v>2000</v>
          </cell>
          <cell r="R376">
            <v>2.42</v>
          </cell>
          <cell r="S376" t="str">
            <v>USD</v>
          </cell>
          <cell r="T376">
            <v>2.2390821613619543</v>
          </cell>
          <cell r="U376" t="str">
            <v>EXW</v>
          </cell>
          <cell r="V376">
            <v>26</v>
          </cell>
        </row>
        <row r="377">
          <cell r="A377" t="str">
            <v>4700-00020-00</v>
          </cell>
          <cell r="B377" t="str">
            <v>EMC protected, 500-Kbps, half-duplex, 5-kVrms isolated RS-485 &amp; RS-422 transceiver</v>
          </cell>
          <cell r="C377" t="str">
            <v>ea</v>
          </cell>
          <cell r="G377" t="str">
            <v>16-SOIC</v>
          </cell>
          <cell r="H377" t="str">
            <v>Production</v>
          </cell>
          <cell r="I377" t="str">
            <v>BUY</v>
          </cell>
          <cell r="J377" t="str">
            <v>TI</v>
          </cell>
          <cell r="K377" t="str">
            <v>ISO1410BDWR</v>
          </cell>
          <cell r="N377" t="str">
            <v>TI.com</v>
          </cell>
          <cell r="O377" t="str">
            <v>WWW</v>
          </cell>
          <cell r="P377">
            <v>1000</v>
          </cell>
          <cell r="Q377">
            <v>1000</v>
          </cell>
          <cell r="R377">
            <v>1.77</v>
          </cell>
          <cell r="S377" t="str">
            <v>USD</v>
          </cell>
          <cell r="T377">
            <v>1.6376757957068839</v>
          </cell>
          <cell r="U377" t="str">
            <v>DDP</v>
          </cell>
          <cell r="V377">
            <v>6</v>
          </cell>
        </row>
        <row r="378">
          <cell r="A378" t="str">
            <v>4700-00030-00</v>
          </cell>
          <cell r="B378" t="str">
            <v>IC, Single 2-Line to 1-Line Data Selector/Multiplexer, VSSOP-8</v>
          </cell>
          <cell r="C378" t="str">
            <v>ea</v>
          </cell>
          <cell r="G378" t="str">
            <v>VSSOP-8</v>
          </cell>
          <cell r="H378" t="str">
            <v>UnReleased</v>
          </cell>
          <cell r="I378" t="str">
            <v>Buy</v>
          </cell>
          <cell r="J378" t="str">
            <v>TI</v>
          </cell>
          <cell r="K378" t="str">
            <v>SN74LVC2G157DCUR</v>
          </cell>
          <cell r="M378" t="str">
            <v>[27/03/24] Confirm Package</v>
          </cell>
          <cell r="N378" t="str">
            <v>TI.com</v>
          </cell>
          <cell r="P378">
            <v>1000</v>
          </cell>
          <cell r="Q378">
            <v>250</v>
          </cell>
          <cell r="R378">
            <v>0.378</v>
          </cell>
          <cell r="S378" t="str">
            <v>USD</v>
          </cell>
          <cell r="T378">
            <v>0.34974093264248707</v>
          </cell>
          <cell r="U378" t="str">
            <v>EXW</v>
          </cell>
        </row>
        <row r="379">
          <cell r="A379" t="str">
            <v>4702-00010-00</v>
          </cell>
          <cell r="B379" t="str">
            <v>IC, 4-Bit Bi-Directional Tri-State Level Shifter, Auto Detect Direction, 12-UQFN</v>
          </cell>
          <cell r="C379" t="str">
            <v>ea</v>
          </cell>
          <cell r="D379" t="str">
            <v>4-Ch</v>
          </cell>
          <cell r="G379" t="str">
            <v>12-UQFN</v>
          </cell>
          <cell r="H379" t="str">
            <v>Production</v>
          </cell>
          <cell r="I379" t="str">
            <v>Buy</v>
          </cell>
          <cell r="J379" t="str">
            <v>TI</v>
          </cell>
          <cell r="K379" t="str">
            <v>TXB0104RUT</v>
          </cell>
          <cell r="M379" t="str">
            <v>[14/12/23] EBV offerNXB0104GU12X 8k EAU, 4k reel @ €0.23; 8-weeks</v>
          </cell>
          <cell r="N379" t="str">
            <v>ECAS</v>
          </cell>
          <cell r="P379">
            <v>3000</v>
          </cell>
          <cell r="R379">
            <v>0.30599999999999999</v>
          </cell>
          <cell r="S379" t="str">
            <v>EUR</v>
          </cell>
          <cell r="T379">
            <v>0.30599999999999999</v>
          </cell>
          <cell r="U379" t="str">
            <v>DDP</v>
          </cell>
          <cell r="V379">
            <v>6</v>
          </cell>
        </row>
        <row r="380">
          <cell r="A380" t="str">
            <v>4704-00010-00</v>
          </cell>
          <cell r="B380" t="str">
            <v>MCU, ARM® Cortex®-M33 STM32U5 32-Bit 160MHz 2MB (2M x 8) FLASH 64-LQFP (10x10)</v>
          </cell>
          <cell r="C380" t="str">
            <v>ea</v>
          </cell>
          <cell r="D380" t="str">
            <v>32-bit</v>
          </cell>
          <cell r="E380" t="str">
            <v>2M x8 Flash</v>
          </cell>
          <cell r="F380" t="str">
            <v>160MHz</v>
          </cell>
          <cell r="G380" t="str">
            <v>64-LQFP</v>
          </cell>
          <cell r="H380" t="str">
            <v>Production</v>
          </cell>
          <cell r="I380" t="str">
            <v>Free Issue</v>
          </cell>
          <cell r="J380" t="str">
            <v>ST Micro</v>
          </cell>
          <cell r="K380" t="str">
            <v>STM32U575RIT6</v>
          </cell>
          <cell r="M380" t="str">
            <v>VT purchased 10kpcs @ €5.71</v>
          </cell>
          <cell r="N380" t="str">
            <v>ST Micro</v>
          </cell>
          <cell r="P380">
            <v>1</v>
          </cell>
          <cell r="R380">
            <v>5.71</v>
          </cell>
          <cell r="S380" t="str">
            <v>EUR</v>
          </cell>
          <cell r="T380">
            <v>5.71</v>
          </cell>
          <cell r="U380" t="str">
            <v>DDP</v>
          </cell>
          <cell r="V380">
            <v>10</v>
          </cell>
        </row>
        <row r="381">
          <cell r="A381" t="str">
            <v>4704-00020-00</v>
          </cell>
          <cell r="B381" t="str">
            <v>MCU, Capacitive-touch, 16 I/O (16 sensors), 8-KB FRAM, 2-KB SRAM, 27 I/O and 12-bit ADC, VQFN32</v>
          </cell>
          <cell r="C381" t="str">
            <v>ea</v>
          </cell>
          <cell r="H381" t="str">
            <v>Production</v>
          </cell>
          <cell r="I381" t="str">
            <v>Buy</v>
          </cell>
          <cell r="J381" t="str">
            <v>TI</v>
          </cell>
          <cell r="K381" t="str">
            <v>MSP430FR2672TRHBR</v>
          </cell>
          <cell r="N381" t="str">
            <v>TI.com</v>
          </cell>
          <cell r="P381">
            <v>1000</v>
          </cell>
          <cell r="Q381">
            <v>250</v>
          </cell>
          <cell r="R381">
            <v>1.5840000000000001</v>
          </cell>
          <cell r="S381" t="str">
            <v>USD</v>
          </cell>
          <cell r="T381">
            <v>1.4655810510732792</v>
          </cell>
        </row>
        <row r="382">
          <cell r="A382" t="str">
            <v>4706-00010-00</v>
          </cell>
          <cell r="B382" t="str">
            <v>IC, ENERGY METER 3 PHASE 20TSSOP</v>
          </cell>
          <cell r="C382" t="str">
            <v>ea</v>
          </cell>
          <cell r="D382" t="str">
            <v>3.17~5.5v VCC</v>
          </cell>
          <cell r="E382" t="str">
            <v>6mA ICC</v>
          </cell>
          <cell r="F382" t="str">
            <v>3-Phase</v>
          </cell>
          <cell r="G382" t="str">
            <v>20-TSSOP</v>
          </cell>
          <cell r="H382" t="str">
            <v>Production</v>
          </cell>
          <cell r="I382" t="str">
            <v>Buy</v>
          </cell>
          <cell r="J382" t="str">
            <v>ST Micro</v>
          </cell>
          <cell r="K382" t="str">
            <v>STPMC1BTR</v>
          </cell>
          <cell r="S382" t="str">
            <v>EUR</v>
          </cell>
          <cell r="T382">
            <v>0</v>
          </cell>
        </row>
        <row r="383">
          <cell r="A383" t="str">
            <v>4706-00020-00</v>
          </cell>
          <cell r="B383" t="str">
            <v>IC, SMART SENSOR II 2CH 16QFN</v>
          </cell>
          <cell r="C383" t="str">
            <v>ea</v>
          </cell>
          <cell r="G383" t="str">
            <v>16-QFN</v>
          </cell>
          <cell r="H383" t="str">
            <v>Production</v>
          </cell>
          <cell r="I383" t="str">
            <v>Buy</v>
          </cell>
          <cell r="J383" t="str">
            <v>ST Micro</v>
          </cell>
          <cell r="K383" t="str">
            <v>STPMS2L-PUR</v>
          </cell>
          <cell r="S383" t="str">
            <v>EUR</v>
          </cell>
          <cell r="T383">
            <v>0</v>
          </cell>
        </row>
        <row r="384">
          <cell r="A384" t="str">
            <v>4706-00030-00</v>
          </cell>
          <cell r="B384" t="str">
            <v>IC, 3 Phase Meter 40-LFCSP-WQ (6x6)</v>
          </cell>
          <cell r="C384" t="str">
            <v>ea</v>
          </cell>
          <cell r="D384" t="str">
            <v>7-24bit ADC</v>
          </cell>
          <cell r="F384" t="str">
            <v>3-Phase</v>
          </cell>
          <cell r="G384" t="str">
            <v>40-LFCSP</v>
          </cell>
          <cell r="H384" t="str">
            <v>Production</v>
          </cell>
          <cell r="I384" t="str">
            <v>Free Issue</v>
          </cell>
          <cell r="J384" t="str">
            <v>Analog Devices</v>
          </cell>
          <cell r="K384" t="str">
            <v>ADE9430ACPZ-RL</v>
          </cell>
          <cell r="M384" t="str">
            <v xml:space="preserve">[08/09/2023] VT purchased 4,460pcs @ €7.19ea
[09/10/2023] Changed from $7.25931 to $6.50 based on 25~30k over 12-2023 thru 01-2025 </v>
          </cell>
          <cell r="N384" t="str">
            <v>Arrow</v>
          </cell>
          <cell r="O384" t="str">
            <v>Q21173420</v>
          </cell>
          <cell r="P384">
            <v>30000</v>
          </cell>
          <cell r="Q384">
            <v>2500</v>
          </cell>
          <cell r="R384">
            <v>7.19</v>
          </cell>
          <cell r="S384" t="str">
            <v>EUR</v>
          </cell>
          <cell r="T384">
            <v>7.19</v>
          </cell>
          <cell r="U384" t="str">
            <v>TBA</v>
          </cell>
          <cell r="V384">
            <v>13</v>
          </cell>
        </row>
        <row r="385">
          <cell r="A385" t="str">
            <v>4706-00040-00</v>
          </cell>
          <cell r="B385" t="str">
            <v>IC, RTD to Digital converter, TQFN-20</v>
          </cell>
          <cell r="C385" t="str">
            <v>ea</v>
          </cell>
          <cell r="H385" t="str">
            <v>Production</v>
          </cell>
          <cell r="I385" t="str">
            <v>Buy</v>
          </cell>
          <cell r="J385" t="str">
            <v>Analog Devices</v>
          </cell>
          <cell r="K385" t="str">
            <v>MAX31865ATP+T</v>
          </cell>
          <cell r="N385" t="str">
            <v>ADI.com</v>
          </cell>
          <cell r="P385">
            <v>500</v>
          </cell>
          <cell r="Q385">
            <v>1</v>
          </cell>
          <cell r="R385">
            <v>3.93</v>
          </cell>
          <cell r="S385" t="str">
            <v>USD</v>
          </cell>
          <cell r="T385">
            <v>3.6361954108068102</v>
          </cell>
        </row>
        <row r="386">
          <cell r="A386" t="str">
            <v>4708-00010-00</v>
          </cell>
          <cell r="B386" t="str">
            <v>OPA, IC Zero-Drift Op Amp, Rail-to-rail, 2Ch, 8-WSON</v>
          </cell>
          <cell r="C386" t="str">
            <v>ea</v>
          </cell>
          <cell r="D386" t="str">
            <v>2Ch</v>
          </cell>
          <cell r="E386" t="str">
            <v>4v5 ~ 24v VCC</v>
          </cell>
          <cell r="G386" t="str">
            <v>8-WSON</v>
          </cell>
          <cell r="H386" t="str">
            <v>Production</v>
          </cell>
          <cell r="I386" t="str">
            <v>Buy</v>
          </cell>
          <cell r="J386" t="str">
            <v>TI</v>
          </cell>
          <cell r="K386" t="str">
            <v>TLV2186IDSGR</v>
          </cell>
          <cell r="M386" t="str">
            <v>[04/12/23] RFQ to EBV for alternative - NO BID</v>
          </cell>
          <cell r="N386" t="str">
            <v>TI.com</v>
          </cell>
          <cell r="P386">
            <v>3000</v>
          </cell>
          <cell r="Q386">
            <v>3000</v>
          </cell>
          <cell r="R386">
            <v>0.47399999999999998</v>
          </cell>
          <cell r="S386" t="str">
            <v>EUR</v>
          </cell>
          <cell r="T386">
            <v>0.47399999999999998</v>
          </cell>
          <cell r="U386" t="str">
            <v>DDP</v>
          </cell>
          <cell r="V386">
            <v>6</v>
          </cell>
        </row>
        <row r="387">
          <cell r="A387" t="str">
            <v>4708-00020-00</v>
          </cell>
          <cell r="B387" t="str">
            <v>OPA, General Purpose Op Amp 2-Circuit 8-SOIC</v>
          </cell>
          <cell r="C387" t="str">
            <v>ea</v>
          </cell>
          <cell r="D387" t="str">
            <v>2Ch</v>
          </cell>
          <cell r="E387" t="str">
            <v>3~32v VCC</v>
          </cell>
          <cell r="G387" t="str">
            <v>8-SOIC</v>
          </cell>
          <cell r="H387" t="str">
            <v>Production</v>
          </cell>
          <cell r="I387" t="str">
            <v>Buy</v>
          </cell>
          <cell r="J387" t="str">
            <v>On Semi</v>
          </cell>
          <cell r="K387" t="str">
            <v>LM358DR2G</v>
          </cell>
          <cell r="N387" t="str">
            <v>ECAS</v>
          </cell>
          <cell r="P387">
            <v>2500</v>
          </cell>
          <cell r="R387">
            <v>8.7400000000000005E-2</v>
          </cell>
          <cell r="S387" t="str">
            <v>EUR</v>
          </cell>
          <cell r="T387">
            <v>8.7400000000000005E-2</v>
          </cell>
          <cell r="U387" t="str">
            <v>DDP</v>
          </cell>
          <cell r="V387">
            <v>11</v>
          </cell>
        </row>
        <row r="388">
          <cell r="A388" t="str">
            <v>4709-00010-00</v>
          </cell>
          <cell r="B388" t="str">
            <v>COM, 4-Ch GP Comparator, 2~32v 2mA, 14-SOIC</v>
          </cell>
          <cell r="C388" t="str">
            <v>ea</v>
          </cell>
          <cell r="D388" t="str">
            <v>4-Ch</v>
          </cell>
          <cell r="E388" t="str">
            <v>2~32v / ±1~16v</v>
          </cell>
          <cell r="F388" t="str">
            <v>2mA</v>
          </cell>
          <cell r="G388" t="str">
            <v>14-SOIC</v>
          </cell>
          <cell r="H388" t="str">
            <v>Production</v>
          </cell>
          <cell r="I388" t="str">
            <v>Buy</v>
          </cell>
          <cell r="J388" t="str">
            <v>ST Micro</v>
          </cell>
          <cell r="K388" t="str">
            <v>LM139ADT</v>
          </cell>
          <cell r="N388" t="str">
            <v>ECAS</v>
          </cell>
          <cell r="P388">
            <v>2500</v>
          </cell>
          <cell r="R388">
            <v>0.83423999999999998</v>
          </cell>
          <cell r="S388" t="str">
            <v>EUR</v>
          </cell>
          <cell r="T388">
            <v>0.83423999999999998</v>
          </cell>
          <cell r="U388" t="str">
            <v>DDP</v>
          </cell>
          <cell r="V388">
            <v>30</v>
          </cell>
        </row>
        <row r="389">
          <cell r="A389" t="str">
            <v>4710-00010-00</v>
          </cell>
          <cell r="B389" t="str">
            <v>AMP, 250mV Isolated Amp, isolated output</v>
          </cell>
          <cell r="C389" t="str">
            <v>ea</v>
          </cell>
          <cell r="D389" t="str">
            <v>250mA i/p</v>
          </cell>
          <cell r="G389" t="str">
            <v>8-SOIC</v>
          </cell>
          <cell r="H389" t="str">
            <v>Production</v>
          </cell>
          <cell r="I389" t="str">
            <v>Free Issue</v>
          </cell>
          <cell r="J389" t="str">
            <v>TI</v>
          </cell>
          <cell r="K389" t="str">
            <v>AMC1400QDWLRQ1</v>
          </cell>
          <cell r="M389" t="str">
            <v>[08/09/2023] VT purchased 3,000 @ €4.10</v>
          </cell>
          <cell r="N389" t="str">
            <v>TI.com</v>
          </cell>
          <cell r="O389" t="str">
            <v>Invoice DEE 09</v>
          </cell>
          <cell r="P389">
            <v>3000</v>
          </cell>
          <cell r="Q389">
            <v>300</v>
          </cell>
          <cell r="R389">
            <v>4.0999999999999996</v>
          </cell>
          <cell r="S389" t="str">
            <v>EUR</v>
          </cell>
          <cell r="T389">
            <v>4.0999999999999996</v>
          </cell>
          <cell r="U389" t="str">
            <v>DDP</v>
          </cell>
          <cell r="V389">
            <v>6</v>
          </cell>
        </row>
        <row r="390">
          <cell r="A390" t="str">
            <v>4712-00010-00</v>
          </cell>
          <cell r="B390" t="str">
            <v>OSC 8 MHz XO (Standard) HCMOS, TTL  3.3V Enable/Disable 4-SMD, No Lead</v>
          </cell>
          <cell r="C390" t="str">
            <v>ea</v>
          </cell>
          <cell r="D390" t="str">
            <v>8MHz</v>
          </cell>
          <cell r="E390" t="str">
            <v>3v3</v>
          </cell>
          <cell r="F390" t="str">
            <v>HCMOS</v>
          </cell>
          <cell r="G390" t="str">
            <v>5.0 x 3.2 x 1.3mm</v>
          </cell>
          <cell r="H390" t="str">
            <v>Production</v>
          </cell>
          <cell r="I390" t="str">
            <v>Buy</v>
          </cell>
          <cell r="J390" t="str">
            <v>Abracon</v>
          </cell>
          <cell r="K390" t="str">
            <v>ASFL1-8.000MHZ-EK-T</v>
          </cell>
          <cell r="M390" t="str">
            <v>[07/12/23] Jauch offer O 8,0-JO53-3.3-G-1-LF 1k @ $0.98</v>
          </cell>
          <cell r="N390" t="str">
            <v>Mouser</v>
          </cell>
          <cell r="O390" t="str">
            <v>WWW</v>
          </cell>
          <cell r="P390">
            <v>1000</v>
          </cell>
          <cell r="Q390">
            <v>1000</v>
          </cell>
          <cell r="R390">
            <v>1</v>
          </cell>
          <cell r="S390" t="str">
            <v>EUR</v>
          </cell>
          <cell r="T390">
            <v>1</v>
          </cell>
          <cell r="U390" t="str">
            <v>DDP</v>
          </cell>
          <cell r="V390">
            <v>28</v>
          </cell>
        </row>
        <row r="391">
          <cell r="A391" t="str">
            <v>4712-00020-00</v>
          </cell>
          <cell r="B391" t="str">
            <v>OSC, 24.576MHz XO (Standard) HCMOS, 1v6~3v6 Enable/Disable 4-SMD No Lead</v>
          </cell>
          <cell r="C391" t="str">
            <v>ea</v>
          </cell>
          <cell r="D391" t="str">
            <v>24.576MHz</v>
          </cell>
          <cell r="E391" t="str">
            <v>1v6~3v6</v>
          </cell>
          <cell r="G391" t="str">
            <v>5.0 x 3.2 x 1.3mm</v>
          </cell>
          <cell r="H391" t="str">
            <v>Production</v>
          </cell>
          <cell r="I391" t="str">
            <v>Buy</v>
          </cell>
          <cell r="J391" t="str">
            <v>ECS Inc</v>
          </cell>
          <cell r="K391" t="str">
            <v>ECS-5032MV-245.7-BN-TR</v>
          </cell>
          <cell r="M391" t="str">
            <v>[07/12/23] Jauch offer O 24,5760-JO53-3.3-B-1-T1-LF 1k @ $1.04</v>
          </cell>
          <cell r="N391" t="str">
            <v>ECAS</v>
          </cell>
          <cell r="P391">
            <v>3000</v>
          </cell>
          <cell r="Q391">
            <v>3000</v>
          </cell>
          <cell r="R391">
            <v>0.51334000000000002</v>
          </cell>
          <cell r="S391" t="str">
            <v>EUR</v>
          </cell>
          <cell r="T391">
            <v>0.51334000000000002</v>
          </cell>
          <cell r="U391" t="str">
            <v>DDP</v>
          </cell>
          <cell r="V391">
            <v>13</v>
          </cell>
        </row>
        <row r="392">
          <cell r="A392" t="str">
            <v>4714-00010-00</v>
          </cell>
          <cell r="B392" t="str">
            <v>CRY, 32.768kHz ±10ppm 6pF 70kOhms 2-SMD, No Lead</v>
          </cell>
          <cell r="C392" t="str">
            <v>ea</v>
          </cell>
          <cell r="D392" t="str">
            <v>32.768kHz</v>
          </cell>
          <cell r="E392" t="str">
            <v>6pF</v>
          </cell>
          <cell r="F392" t="str">
            <v>10%</v>
          </cell>
          <cell r="G392" t="str">
            <v>3.20 x 1.50 x 0.90mm</v>
          </cell>
          <cell r="H392" t="str">
            <v>Production</v>
          </cell>
          <cell r="I392" t="str">
            <v>Buy</v>
          </cell>
          <cell r="J392" t="str">
            <v>ECS Inc</v>
          </cell>
          <cell r="K392" t="str">
            <v>ECS-.327-6-34B-C-TR</v>
          </cell>
          <cell r="M392" t="str">
            <v>[07/12/23] Jauch offer Q 0,032768-JTX310-6-10-T1-LF 1k @ $0.25</v>
          </cell>
          <cell r="N392" t="str">
            <v>Digikey</v>
          </cell>
          <cell r="P392">
            <v>3000</v>
          </cell>
          <cell r="R392">
            <v>0.37767000000000001</v>
          </cell>
          <cell r="S392" t="str">
            <v>EUR</v>
          </cell>
          <cell r="T392">
            <v>0.37767000000000001</v>
          </cell>
          <cell r="U392" t="str">
            <v>DDP</v>
          </cell>
          <cell r="V392">
            <v>15</v>
          </cell>
        </row>
        <row r="393">
          <cell r="A393" t="str">
            <v>4714-00020-00</v>
          </cell>
          <cell r="B393" t="str">
            <v>CRY, 16MHz ±10ppm Crystal 10pF 80Ohms 4-SMD, No Lead</v>
          </cell>
          <cell r="C393" t="str">
            <v>ea</v>
          </cell>
          <cell r="D393" t="str">
            <v>16-MHz</v>
          </cell>
          <cell r="E393" t="str">
            <v>10pF</v>
          </cell>
          <cell r="F393" t="str">
            <v>10ppm</v>
          </cell>
          <cell r="G393" t="str">
            <v>3.20 x 2.50 x 0.80mm</v>
          </cell>
          <cell r="H393" t="str">
            <v>Production</v>
          </cell>
          <cell r="I393" t="str">
            <v>Buy</v>
          </cell>
          <cell r="J393" t="str">
            <v>CTS Frequency Controls</v>
          </cell>
          <cell r="K393" t="str">
            <v>403C11A16M00000</v>
          </cell>
          <cell r="M393" t="str">
            <v>[07/12/23] Jauch offer O 16,0-JXS32-10-10/10-LF 1k @ $0.35</v>
          </cell>
          <cell r="N393" t="str">
            <v>ECAS</v>
          </cell>
          <cell r="P393">
            <v>3000</v>
          </cell>
          <cell r="R393">
            <v>0.31872</v>
          </cell>
          <cell r="S393" t="str">
            <v>EUR</v>
          </cell>
          <cell r="T393">
            <v>0.31872</v>
          </cell>
          <cell r="U393" t="str">
            <v>DDP</v>
          </cell>
          <cell r="V393">
            <v>12</v>
          </cell>
        </row>
        <row r="394">
          <cell r="A394" t="str">
            <v>4716-00010-00</v>
          </cell>
          <cell r="B394" t="str">
            <v>MDM, Cellular, GSM, LTE Transceiver Module 850MHz, 900MHz, 1.8GHz, 1.9GHz, SMD Module, No Antenna</v>
          </cell>
          <cell r="C394" t="str">
            <v>ea</v>
          </cell>
          <cell r="D394" t="str">
            <v>LTE Modem</v>
          </cell>
          <cell r="G394" t="str">
            <v>23.6 × 19.9 × 2.2mm</v>
          </cell>
          <cell r="H394" t="str">
            <v>Production</v>
          </cell>
          <cell r="I394" t="str">
            <v>Buy</v>
          </cell>
          <cell r="J394" t="str">
            <v>Quectel</v>
          </cell>
          <cell r="K394" t="str">
            <v>BG95M3LA-64-SGNS</v>
          </cell>
          <cell r="M394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394" t="str">
            <v>FMG Electronics</v>
          </cell>
          <cell r="O394" t="str">
            <v>email Will 21/11/2023</v>
          </cell>
          <cell r="P394">
            <v>1000</v>
          </cell>
          <cell r="Q394">
            <v>250</v>
          </cell>
          <cell r="R394">
            <v>9.65</v>
          </cell>
          <cell r="S394" t="str">
            <v>USD</v>
          </cell>
          <cell r="T394">
            <v>8.9285714285714288</v>
          </cell>
          <cell r="U394" t="str">
            <v>DDP</v>
          </cell>
          <cell r="V394">
            <v>12</v>
          </cell>
        </row>
        <row r="395">
          <cell r="A395" t="str">
            <v>4718-00010-00</v>
          </cell>
          <cell r="B395" t="str">
            <v>MEM, EEPROM Memory IC 512Kbit (64x8) I²C 1MHz 900ns 8-SOIC</v>
          </cell>
          <cell r="C395" t="str">
            <v>ea</v>
          </cell>
          <cell r="D395" t="str">
            <v>512Kb</v>
          </cell>
          <cell r="E395" t="str">
            <v>I2C</v>
          </cell>
          <cell r="G395" t="str">
            <v>8-SOIC</v>
          </cell>
          <cell r="H395" t="str">
            <v>Production</v>
          </cell>
          <cell r="I395" t="str">
            <v>Buy</v>
          </cell>
          <cell r="J395" t="str">
            <v>On Semi</v>
          </cell>
          <cell r="K395" t="str">
            <v>CAT24C512XE-T2</v>
          </cell>
          <cell r="M395" t="str">
            <v>[14/11/23] EBV offer "XI" (-40~+85C not "XE" -40~+125C) 6k EAU, 1k8 reel @ €0.90; 8-weeks.
[02/02/24] Alternative packages 8-TSSOP (CAT24C512YI-GT3) @ €0.4865 @ 3k reel</v>
          </cell>
          <cell r="N395" t="str">
            <v>Digikey</v>
          </cell>
          <cell r="P395">
            <v>381</v>
          </cell>
          <cell r="R395">
            <v>0.77839999999999998</v>
          </cell>
          <cell r="S395" t="str">
            <v>USD</v>
          </cell>
          <cell r="T395">
            <v>0.72020725388601037</v>
          </cell>
          <cell r="U395" t="str">
            <v>DDP</v>
          </cell>
          <cell r="V395">
            <v>1</v>
          </cell>
        </row>
        <row r="396">
          <cell r="A396" t="str">
            <v>4720-00010-00</v>
          </cell>
          <cell r="B396" t="str">
            <v>ICS, Supervisor 3v0VDF N-ch Open Drain 1-Ch SSOT-24</v>
          </cell>
          <cell r="C396" t="str">
            <v>ea</v>
          </cell>
          <cell r="D396" t="str">
            <v>3v0 detect</v>
          </cell>
          <cell r="E396" t="str">
            <v>1-Ch</v>
          </cell>
          <cell r="G396" t="str">
            <v>24-SSOT</v>
          </cell>
          <cell r="H396" t="str">
            <v>Production</v>
          </cell>
          <cell r="I396" t="str">
            <v>Buy</v>
          </cell>
          <cell r="J396" t="str">
            <v>Torex</v>
          </cell>
          <cell r="K396" t="str">
            <v>XC6120N302NR-G</v>
          </cell>
          <cell r="N396" t="str">
            <v>ECAS</v>
          </cell>
          <cell r="P396">
            <v>1000</v>
          </cell>
          <cell r="Q396">
            <v>1000</v>
          </cell>
          <cell r="R396">
            <v>0.18</v>
          </cell>
          <cell r="S396" t="str">
            <v>EUR</v>
          </cell>
          <cell r="T396">
            <v>0.18</v>
          </cell>
          <cell r="U396" t="str">
            <v>DDP</v>
          </cell>
          <cell r="V396">
            <v>18</v>
          </cell>
        </row>
        <row r="397">
          <cell r="A397" t="str">
            <v>4722-00010-00</v>
          </cell>
          <cell r="B397" t="str">
            <v>FIL, LC (Pi) EMI Filter 3rd Order Low Pass 8 Channel L = 17nH, C = 12pF 30 mA 16-UFDFN Exposed Pad</v>
          </cell>
          <cell r="C397" t="str">
            <v>ea</v>
          </cell>
          <cell r="D397" t="str">
            <v>8-Ch</v>
          </cell>
          <cell r="E397" t="str">
            <v>Low Pass</v>
          </cell>
          <cell r="G397" t="str">
            <v>16-UDFN</v>
          </cell>
          <cell r="H397" t="str">
            <v>Production</v>
          </cell>
          <cell r="I397" t="str">
            <v>Buy</v>
          </cell>
          <cell r="J397" t="str">
            <v>On Semi</v>
          </cell>
          <cell r="K397" t="str">
            <v>EMI7208MUTAG</v>
          </cell>
          <cell r="N397" t="str">
            <v>ECAS</v>
          </cell>
          <cell r="P397">
            <v>3000</v>
          </cell>
          <cell r="R397">
            <v>0.29499999999999998</v>
          </cell>
          <cell r="S397" t="str">
            <v>EUR</v>
          </cell>
          <cell r="T397">
            <v>0.29499999999999998</v>
          </cell>
          <cell r="U397" t="str">
            <v>DDP</v>
          </cell>
          <cell r="V397">
            <v>12</v>
          </cell>
        </row>
        <row r="398">
          <cell r="A398" t="str">
            <v>4724-00010-00</v>
          </cell>
          <cell r="B398" t="str">
            <v>TVS, 5-Ch, 12.5V Clamp 8A (8/20µs) Ipp, SC-70-6</v>
          </cell>
          <cell r="C398" t="str">
            <v>ea</v>
          </cell>
          <cell r="D398" t="str">
            <v>5-Ch</v>
          </cell>
          <cell r="E398" t="str">
            <v>15kV</v>
          </cell>
          <cell r="G398" t="str">
            <v>SC-70-6</v>
          </cell>
          <cell r="H398" t="str">
            <v>Production</v>
          </cell>
          <cell r="I398" t="str">
            <v>Buy</v>
          </cell>
          <cell r="J398" t="str">
            <v>Semtech</v>
          </cell>
          <cell r="K398" t="str">
            <v>SMF05C.TCT</v>
          </cell>
          <cell r="N398" t="str">
            <v>ECAS</v>
          </cell>
          <cell r="P398">
            <v>3000</v>
          </cell>
          <cell r="R398">
            <v>0.24479999999999999</v>
          </cell>
          <cell r="S398" t="str">
            <v>EUR</v>
          </cell>
          <cell r="T398">
            <v>0.24479999999999999</v>
          </cell>
          <cell r="U398" t="str">
            <v>DDP</v>
          </cell>
          <cell r="V398">
            <v>22</v>
          </cell>
        </row>
        <row r="399">
          <cell r="A399" t="str">
            <v>4726-00010-00</v>
          </cell>
          <cell r="B399" t="str">
            <v>BUF, Non-Inverting Tri-State Buffer, SOT23-5</v>
          </cell>
          <cell r="C399" t="str">
            <v>ea</v>
          </cell>
          <cell r="H399" t="str">
            <v>Production</v>
          </cell>
          <cell r="I399" t="str">
            <v>Buy</v>
          </cell>
          <cell r="J399" t="str">
            <v>OnSemi</v>
          </cell>
          <cell r="K399" t="str">
            <v>NC7SZ126M5X</v>
          </cell>
          <cell r="N399" t="str">
            <v>Digikey</v>
          </cell>
          <cell r="P399">
            <v>3000</v>
          </cell>
          <cell r="Q399">
            <v>3000</v>
          </cell>
          <cell r="R399">
            <v>5.7959999999999998E-2</v>
          </cell>
          <cell r="S399" t="str">
            <v>EUR</v>
          </cell>
          <cell r="T399">
            <v>5.7959999999999998E-2</v>
          </cell>
          <cell r="U399" t="str">
            <v>DDP</v>
          </cell>
          <cell r="V399" t="str">
            <v>TBA</v>
          </cell>
        </row>
        <row r="400">
          <cell r="A400" t="str">
            <v>4726-00010-00</v>
          </cell>
          <cell r="B400" t="str">
            <v>BUF, Non-Inverting Tri-State Buffer, SOT23-5</v>
          </cell>
          <cell r="C400" t="str">
            <v>ea</v>
          </cell>
          <cell r="H400" t="str">
            <v>Production</v>
          </cell>
          <cell r="I400" t="str">
            <v>Buy</v>
          </cell>
          <cell r="J400" t="str">
            <v>TI</v>
          </cell>
          <cell r="K400" t="str">
            <v>SN74LVC1G125DBVR</v>
          </cell>
          <cell r="S400" t="str">
            <v>EUR</v>
          </cell>
          <cell r="T400">
            <v>0</v>
          </cell>
        </row>
        <row r="401">
          <cell r="A401" t="str">
            <v>4750-00010-00</v>
          </cell>
          <cell r="B401" t="str">
            <v>REL, DPDT-NO (2 Form C) SMD, 3V 46.66mA, 2A</v>
          </cell>
          <cell r="C401" t="str">
            <v>ea</v>
          </cell>
          <cell r="D401" t="str">
            <v>DPDT-NO</v>
          </cell>
          <cell r="E401" t="str">
            <v>3V</v>
          </cell>
          <cell r="F401" t="str">
            <v>140mW</v>
          </cell>
          <cell r="G401" t="str">
            <v>2 Form C</v>
          </cell>
          <cell r="H401" t="str">
            <v>Production</v>
          </cell>
          <cell r="I401" t="str">
            <v>Buy</v>
          </cell>
          <cell r="J401" t="str">
            <v>Fujitsu</v>
          </cell>
          <cell r="K401" t="str">
            <v>FTR-B4GA003Z</v>
          </cell>
          <cell r="N401" t="str">
            <v>ECAS</v>
          </cell>
          <cell r="P401">
            <v>1000</v>
          </cell>
          <cell r="R401">
            <v>0.8</v>
          </cell>
          <cell r="S401" t="str">
            <v>EUR</v>
          </cell>
          <cell r="T401">
            <v>0.8</v>
          </cell>
          <cell r="U401" t="str">
            <v>DDP</v>
          </cell>
          <cell r="V401">
            <v>14</v>
          </cell>
        </row>
        <row r="402">
          <cell r="A402" t="str">
            <v>4751-00010-00</v>
          </cell>
          <cell r="B402" t="str">
            <v>SWI, Molded Body Reed SPST-NO 10 ~ 30AT Operate Range 10W 500mA (AC/DC) 140V SMD</v>
          </cell>
          <cell r="C402" t="str">
            <v>ea</v>
          </cell>
          <cell r="D402" t="str">
            <v>SPST-NO</v>
          </cell>
          <cell r="E402" t="str">
            <v>140VAC / 200VDC</v>
          </cell>
          <cell r="F402" t="str">
            <v>10~30AT</v>
          </cell>
          <cell r="G402" t="str">
            <v>11.63 x 2.41 x 2.92mm</v>
          </cell>
          <cell r="H402" t="str">
            <v>Production</v>
          </cell>
          <cell r="I402" t="str">
            <v>Buy</v>
          </cell>
          <cell r="J402" t="str">
            <v>Coto Technology</v>
          </cell>
          <cell r="K402" t="str">
            <v>CT10-1030-G1</v>
          </cell>
          <cell r="M402" t="str">
            <v>[04/11/23] Direct ECAS to Digikey pricing</v>
          </cell>
          <cell r="N402" t="str">
            <v>Digikey</v>
          </cell>
          <cell r="P402">
            <v>2000</v>
          </cell>
          <cell r="R402">
            <v>0.58323999999999998</v>
          </cell>
          <cell r="S402" t="str">
            <v>EUR</v>
          </cell>
          <cell r="T402">
            <v>0.58323999999999998</v>
          </cell>
          <cell r="U402" t="str">
            <v>DDP</v>
          </cell>
          <cell r="V402">
            <v>32</v>
          </cell>
        </row>
        <row r="403">
          <cell r="A403" t="str">
            <v>4751-00020-00</v>
          </cell>
          <cell r="B403" t="str">
            <v>SWI, Molded Body Reed SPST-NO 10 ~ 40AT Operate Range 10W 500mA (AC/DC) 100V SMD</v>
          </cell>
          <cell r="C403" t="str">
            <v>ea</v>
          </cell>
          <cell r="H403" t="str">
            <v>Production</v>
          </cell>
          <cell r="I403" t="str">
            <v>Buy</v>
          </cell>
          <cell r="J403" t="str">
            <v>BeeLee</v>
          </cell>
          <cell r="K403" t="str">
            <v>BL-CSFGHG-TP-2.6X12</v>
          </cell>
          <cell r="M403" t="str">
            <v>[14/03/24] RFQ sent</v>
          </cell>
          <cell r="T403" t="e">
            <v>#N/A</v>
          </cell>
        </row>
        <row r="404">
          <cell r="A404" t="str">
            <v>4752-00010-00</v>
          </cell>
          <cell r="B404" t="str">
            <v>LED, Green Diffused, 2v9 20mA, 12550mcd, 525nm, 4-PLCC 3.20 x 2.80 x 3.65mm Domed</v>
          </cell>
          <cell r="C404" t="str">
            <v>ea</v>
          </cell>
          <cell r="D404" t="str">
            <v>Green</v>
          </cell>
          <cell r="E404" t="str">
            <v>2v9 20mA</v>
          </cell>
          <cell r="G404" t="str">
            <v>4PLCC</v>
          </cell>
          <cell r="H404" t="str">
            <v>Production</v>
          </cell>
          <cell r="I404" t="str">
            <v>Buy</v>
          </cell>
          <cell r="J404" t="str">
            <v>CreeLED Inc</v>
          </cell>
          <cell r="K404" t="str">
            <v>CLM2D-GPC-CB0E0793</v>
          </cell>
          <cell r="N404" t="str">
            <v>ECAS</v>
          </cell>
          <cell r="P404">
            <v>2300</v>
          </cell>
          <cell r="R404">
            <v>0.14879999999999999</v>
          </cell>
          <cell r="S404" t="str">
            <v>EUR</v>
          </cell>
          <cell r="T404">
            <v>0.14879999999999999</v>
          </cell>
          <cell r="U404" t="str">
            <v>DDP</v>
          </cell>
          <cell r="V404">
            <v>5</v>
          </cell>
        </row>
        <row r="405">
          <cell r="A405" t="str">
            <v>4753-00010-00</v>
          </cell>
          <cell r="B405" t="str">
            <v>HDW, Cable Clamp, SMD, 5x5x2mm, Ø1.0 ~ 1.5mm</v>
          </cell>
          <cell r="C405" t="str">
            <v>ea</v>
          </cell>
          <cell r="H405" t="str">
            <v>Production</v>
          </cell>
          <cell r="I405" t="str">
            <v>Buy</v>
          </cell>
          <cell r="J405" t="str">
            <v>Harwin</v>
          </cell>
          <cell r="K405" t="str">
            <v>S8111-46R</v>
          </cell>
          <cell r="N405" t="str">
            <v>Digikey</v>
          </cell>
          <cell r="O405" t="str">
            <v>WWW</v>
          </cell>
          <cell r="P405">
            <v>1500</v>
          </cell>
          <cell r="Q405">
            <v>1500</v>
          </cell>
          <cell r="R405">
            <v>0.13314000000000001</v>
          </cell>
          <cell r="S405" t="str">
            <v>EUR</v>
          </cell>
          <cell r="T405">
            <v>0.13314000000000001</v>
          </cell>
          <cell r="U405" t="str">
            <v>DDP</v>
          </cell>
          <cell r="V405">
            <v>16</v>
          </cell>
        </row>
        <row r="406">
          <cell r="A406" t="str">
            <v>4800-10010-00</v>
          </cell>
          <cell r="B406" t="str">
            <v>SCR, Plastech, Pan Pozi, 3.00 x 8.00mm</v>
          </cell>
          <cell r="C406" t="str">
            <v>ea</v>
          </cell>
          <cell r="D406" t="str">
            <v>Pan</v>
          </cell>
          <cell r="G406" t="str">
            <v>3.00 x 8.00mm</v>
          </cell>
          <cell r="H406" t="str">
            <v>Production</v>
          </cell>
          <cell r="I406" t="str">
            <v>Buy</v>
          </cell>
          <cell r="J406" t="str">
            <v>TR Fasteners</v>
          </cell>
          <cell r="K406" t="str">
            <v>TR00032246-103</v>
          </cell>
          <cell r="N406" t="str">
            <v>Accu Polyfix 30</v>
          </cell>
          <cell r="P406">
            <v>2000</v>
          </cell>
          <cell r="Q406">
            <v>2000</v>
          </cell>
          <cell r="R406">
            <v>7.0000000000000007E-2</v>
          </cell>
          <cell r="S406" t="str">
            <v>EUR</v>
          </cell>
          <cell r="T406">
            <v>7.0000000000000007E-2</v>
          </cell>
          <cell r="U406" t="str">
            <v>EXW UK</v>
          </cell>
          <cell r="V406">
            <v>4</v>
          </cell>
        </row>
        <row r="407">
          <cell r="A407" t="str">
            <v>4800-10020-00</v>
          </cell>
          <cell r="B407" t="str">
            <v>SCR, Plastech, Pan Pozi, 3.00 x 10.00mm</v>
          </cell>
          <cell r="C407" t="str">
            <v>ea</v>
          </cell>
          <cell r="D407" t="str">
            <v>Pan</v>
          </cell>
          <cell r="G407" t="str">
            <v>3.00 x 10.00mm</v>
          </cell>
          <cell r="H407" t="str">
            <v>Production</v>
          </cell>
          <cell r="I407" t="str">
            <v>Buy</v>
          </cell>
          <cell r="J407" t="str">
            <v>TR Fasteners</v>
          </cell>
          <cell r="K407" t="str">
            <v>TR00032237-103</v>
          </cell>
          <cell r="N407" t="str">
            <v>Accu Polyfix 30</v>
          </cell>
          <cell r="P407">
            <v>4000</v>
          </cell>
          <cell r="Q407">
            <v>4000</v>
          </cell>
          <cell r="R407">
            <v>0.1</v>
          </cell>
          <cell r="S407" t="str">
            <v>EUR</v>
          </cell>
          <cell r="T407">
            <v>0.1</v>
          </cell>
          <cell r="U407" t="str">
            <v>EXW UK</v>
          </cell>
          <cell r="V407">
            <v>4</v>
          </cell>
        </row>
        <row r="408">
          <cell r="A408" t="str">
            <v>4800-10030-00</v>
          </cell>
          <cell r="B408" t="str">
            <v>SCR, Plastech, CSK, 3.00 x 8.00mm</v>
          </cell>
          <cell r="C408" t="str">
            <v>ea</v>
          </cell>
          <cell r="D408" t="str">
            <v>CSK</v>
          </cell>
          <cell r="G408" t="str">
            <v>3.00 x 8.00mm</v>
          </cell>
          <cell r="H408" t="str">
            <v>Production</v>
          </cell>
          <cell r="I408" t="str">
            <v>Buy</v>
          </cell>
          <cell r="J408" t="str">
            <v>Bossard</v>
          </cell>
          <cell r="K408" t="str">
            <v>B3X8/BN2043 (3757369)</v>
          </cell>
          <cell r="N408" t="str">
            <v>TME</v>
          </cell>
          <cell r="P408">
            <v>1000</v>
          </cell>
          <cell r="Q408">
            <v>100</v>
          </cell>
          <cell r="R408">
            <v>4.0800000000000003E-2</v>
          </cell>
          <cell r="S408" t="str">
            <v>EUR</v>
          </cell>
          <cell r="T408">
            <v>4.0800000000000003E-2</v>
          </cell>
          <cell r="U408" t="str">
            <v>EXW Poland</v>
          </cell>
          <cell r="V408">
            <v>5</v>
          </cell>
        </row>
        <row r="409">
          <cell r="A409" t="str">
            <v>4800-40001-00</v>
          </cell>
          <cell r="B409" t="str">
            <v>SCR, M10x50mm Hex Self-Tapping Coach Screw A2 S/S</v>
          </cell>
          <cell r="C409" t="str">
            <v>ea</v>
          </cell>
          <cell r="G409" t="str">
            <v>10.00 x 50.00mm</v>
          </cell>
          <cell r="H409" t="str">
            <v>Production</v>
          </cell>
          <cell r="I409" t="str">
            <v>Reference Item</v>
          </cell>
          <cell r="J409" t="str">
            <v>RS PRO</v>
          </cell>
          <cell r="K409" t="str">
            <v>144-3557</v>
          </cell>
          <cell r="N409" t="str">
            <v>RS</v>
          </cell>
          <cell r="O409" t="str">
            <v>WWW</v>
          </cell>
          <cell r="P409">
            <v>50</v>
          </cell>
          <cell r="Q409">
            <v>50</v>
          </cell>
          <cell r="R409">
            <v>0.87040000000000006</v>
          </cell>
          <cell r="S409" t="str">
            <v>EUR</v>
          </cell>
          <cell r="T409">
            <v>0.87040000000000006</v>
          </cell>
          <cell r="V409">
            <v>5</v>
          </cell>
        </row>
        <row r="410">
          <cell r="A410" t="str">
            <v>4800-40003-00</v>
          </cell>
          <cell r="B410" t="str">
            <v>SCR, M6 x 10mm, Pan Pozi, A4 (316) Stainless Steel, Machine Screw, DIN 7985</v>
          </cell>
          <cell r="C410" t="str">
            <v>ea</v>
          </cell>
          <cell r="H410" t="str">
            <v>Production</v>
          </cell>
          <cell r="I410" t="str">
            <v>Reference Item</v>
          </cell>
          <cell r="J410" t="str">
            <v>RS PRO</v>
          </cell>
          <cell r="K410" t="str">
            <v>190-585</v>
          </cell>
          <cell r="N410" t="str">
            <v>RS</v>
          </cell>
          <cell r="O410" t="str">
            <v>WWW</v>
          </cell>
          <cell r="P410">
            <v>1000</v>
          </cell>
          <cell r="Q410">
            <v>50</v>
          </cell>
          <cell r="R410">
            <v>0.28160000000000002</v>
          </cell>
          <cell r="S410" t="str">
            <v>EUR</v>
          </cell>
          <cell r="T410">
            <v>0.28160000000000002</v>
          </cell>
          <cell r="V410">
            <v>2</v>
          </cell>
        </row>
        <row r="411">
          <cell r="A411" t="str">
            <v>4800-40005-00</v>
          </cell>
          <cell r="B411" t="str">
            <v>SCR, M10 x 20mm, Hex Bolt, A4 (316) Stainless Steel,DIN 933</v>
          </cell>
          <cell r="C411" t="str">
            <v>ea</v>
          </cell>
          <cell r="H411" t="str">
            <v>Production</v>
          </cell>
          <cell r="I411" t="str">
            <v>Buy</v>
          </cell>
          <cell r="J411" t="str">
            <v>RS PRO</v>
          </cell>
          <cell r="K411" t="str">
            <v>190-349</v>
          </cell>
          <cell r="N411" t="str">
            <v>RS</v>
          </cell>
          <cell r="O411" t="str">
            <v>WWW</v>
          </cell>
          <cell r="P411">
            <v>250</v>
          </cell>
          <cell r="Q411">
            <v>25</v>
          </cell>
          <cell r="R411">
            <v>0.94199999999999995</v>
          </cell>
          <cell r="S411" t="str">
            <v>EUR</v>
          </cell>
          <cell r="T411">
            <v>0.94199999999999995</v>
          </cell>
        </row>
        <row r="412">
          <cell r="A412" t="str">
            <v>4800-40006-00</v>
          </cell>
          <cell r="B412" t="str">
            <v>SCR, M4x40mm, A2 S/S, Pan Pozi</v>
          </cell>
          <cell r="C412" t="str">
            <v>ea</v>
          </cell>
          <cell r="D412" t="str">
            <v>M4</v>
          </cell>
          <cell r="E412" t="str">
            <v>40mm</v>
          </cell>
          <cell r="F412" t="str">
            <v>SS</v>
          </cell>
          <cell r="H412" t="str">
            <v>Production</v>
          </cell>
          <cell r="I412" t="str">
            <v>Buy</v>
          </cell>
          <cell r="J412" t="str">
            <v>TR Fasteners</v>
          </cell>
          <cell r="K412" t="str">
            <v>TR00009667-000</v>
          </cell>
          <cell r="N412" t="str">
            <v>TED.ie</v>
          </cell>
          <cell r="O412" t="str">
            <v>Qualfast QFT6380587H</v>
          </cell>
          <cell r="P412">
            <v>200</v>
          </cell>
          <cell r="Q412">
            <v>200</v>
          </cell>
          <cell r="R412">
            <v>9.9199999999999997E-2</v>
          </cell>
          <cell r="S412" t="str">
            <v>EUR</v>
          </cell>
          <cell r="T412">
            <v>9.9199999999999997E-2</v>
          </cell>
          <cell r="U412" t="str">
            <v>EXW</v>
          </cell>
          <cell r="V412">
            <v>5</v>
          </cell>
        </row>
        <row r="413">
          <cell r="A413" t="str">
            <v>4800-40007-00</v>
          </cell>
          <cell r="B413" t="str">
            <v>SCR, Plastech, CSK Pozi, 4.00 x 14.00mm</v>
          </cell>
          <cell r="C413" t="str">
            <v>ea</v>
          </cell>
          <cell r="D413" t="str">
            <v>CSK</v>
          </cell>
          <cell r="G413" t="str">
            <v>4.00 x 14.00mm</v>
          </cell>
          <cell r="H413" t="str">
            <v>Production</v>
          </cell>
          <cell r="I413" t="str">
            <v>Buy</v>
          </cell>
          <cell r="J413" t="str">
            <v>TR Fasteners</v>
          </cell>
          <cell r="K413" t="str">
            <v>TR00031909-103</v>
          </cell>
          <cell r="N413" t="str">
            <v>Accu Polyfix 30</v>
          </cell>
          <cell r="P413">
            <v>2000</v>
          </cell>
          <cell r="Q413">
            <v>2000</v>
          </cell>
          <cell r="R413">
            <v>0.13</v>
          </cell>
          <cell r="S413" t="str">
            <v>EUR</v>
          </cell>
          <cell r="T413">
            <v>0.13</v>
          </cell>
          <cell r="U413" t="str">
            <v>EXW UK</v>
          </cell>
          <cell r="V413">
            <v>4</v>
          </cell>
        </row>
        <row r="414">
          <cell r="A414" t="str">
            <v>4802-40010-00</v>
          </cell>
          <cell r="B414" t="str">
            <v>NUT, M10 Self Locking Nut A4 (316) Stainless Steel, DIN 985</v>
          </cell>
          <cell r="C414" t="str">
            <v>ea</v>
          </cell>
          <cell r="H414" t="str">
            <v>Production</v>
          </cell>
          <cell r="I414" t="str">
            <v>Buy</v>
          </cell>
          <cell r="J414" t="str">
            <v>RS PRO</v>
          </cell>
          <cell r="K414" t="str">
            <v>767-854</v>
          </cell>
          <cell r="N414" t="str">
            <v>RS</v>
          </cell>
          <cell r="O414" t="str">
            <v>WWW</v>
          </cell>
          <cell r="P414">
            <v>1000</v>
          </cell>
          <cell r="Q414">
            <v>100</v>
          </cell>
          <cell r="R414">
            <v>0.36199999999999999</v>
          </cell>
          <cell r="S414" t="str">
            <v>EUR</v>
          </cell>
          <cell r="T414">
            <v>0.36199999999999999</v>
          </cell>
          <cell r="V414">
            <v>5</v>
          </cell>
        </row>
        <row r="415">
          <cell r="A415" t="str">
            <v>4804-40002-00</v>
          </cell>
          <cell r="B415" t="str">
            <v>WAS, M10 Flat Washer A4 (316) S/S, OD=20.00mm, ID=10.50mm, H=2.10mm</v>
          </cell>
          <cell r="C415" t="str">
            <v>ea</v>
          </cell>
          <cell r="H415" t="str">
            <v>Production</v>
          </cell>
          <cell r="I415" t="str">
            <v>Reference Item</v>
          </cell>
          <cell r="J415" t="str">
            <v>RS PRO</v>
          </cell>
          <cell r="K415" t="str">
            <v>797-6364</v>
          </cell>
          <cell r="N415" t="str">
            <v>RS</v>
          </cell>
          <cell r="O415" t="str">
            <v>WWW</v>
          </cell>
          <cell r="P415">
            <v>100</v>
          </cell>
          <cell r="Q415">
            <v>100</v>
          </cell>
          <cell r="R415">
            <v>0.1278</v>
          </cell>
          <cell r="S415" t="str">
            <v>EUR</v>
          </cell>
          <cell r="T415">
            <v>0.1278</v>
          </cell>
          <cell r="V415">
            <v>2</v>
          </cell>
        </row>
        <row r="416">
          <cell r="A416" t="str">
            <v>4804-40004-00</v>
          </cell>
          <cell r="B416" t="str">
            <v>WAS, M6 Spring Washer A4 (316) S/S, OD=11.15mm, ID=6.35mm, H=1.65mm</v>
          </cell>
          <cell r="C416" t="str">
            <v>ea</v>
          </cell>
          <cell r="H416" t="str">
            <v>Production</v>
          </cell>
          <cell r="I416" t="str">
            <v>Reference Item</v>
          </cell>
          <cell r="J416" t="str">
            <v>RS PRO</v>
          </cell>
          <cell r="K416" t="str">
            <v>189-715</v>
          </cell>
          <cell r="N416" t="str">
            <v>RS</v>
          </cell>
          <cell r="O416" t="str">
            <v>WWW</v>
          </cell>
          <cell r="P416">
            <v>1000</v>
          </cell>
          <cell r="Q416">
            <v>50</v>
          </cell>
          <cell r="R416">
            <v>0.1208</v>
          </cell>
          <cell r="S416" t="str">
            <v>EUR</v>
          </cell>
          <cell r="T416">
            <v>0.1208</v>
          </cell>
          <cell r="V416">
            <v>3</v>
          </cell>
        </row>
        <row r="417">
          <cell r="A417" t="str">
            <v>4804-40005-00</v>
          </cell>
          <cell r="B417" t="str">
            <v>WAS, M10 Spring Washer A4 (316) S/S, OD=16.00mm, ID=10.20mm, H=2.50mm</v>
          </cell>
          <cell r="C417" t="str">
            <v>ea</v>
          </cell>
          <cell r="H417" t="str">
            <v>Production</v>
          </cell>
          <cell r="I417" t="str">
            <v>Buy</v>
          </cell>
          <cell r="J417" t="str">
            <v>RS PRO</v>
          </cell>
          <cell r="K417" t="str">
            <v>189-737</v>
          </cell>
          <cell r="N417" t="str">
            <v>RS</v>
          </cell>
          <cell r="O417" t="str">
            <v>WWW</v>
          </cell>
          <cell r="P417">
            <v>1000</v>
          </cell>
          <cell r="Q417">
            <v>100</v>
          </cell>
          <cell r="R417">
            <v>0.121</v>
          </cell>
          <cell r="S417" t="str">
            <v>EUR</v>
          </cell>
          <cell r="T417">
            <v>0.121</v>
          </cell>
          <cell r="V417">
            <v>3</v>
          </cell>
        </row>
        <row r="418">
          <cell r="A418" t="str">
            <v>4806-00010-00</v>
          </cell>
          <cell r="B418" t="str">
            <v>PEM, M6*6mm Insert PEM, 13.49mm, Brass, Blind</v>
          </cell>
          <cell r="C418" t="str">
            <v>ea</v>
          </cell>
          <cell r="H418" t="str">
            <v>Production</v>
          </cell>
          <cell r="I418" t="str">
            <v>Free Issue</v>
          </cell>
          <cell r="J418" t="str">
            <v>Penn Engineering</v>
          </cell>
          <cell r="K418" t="str">
            <v>IBB-M6-6</v>
          </cell>
          <cell r="M418" t="str">
            <v>Moulder purchases bulk and bills VT upon receipt</v>
          </cell>
          <cell r="N418" t="str">
            <v>Floerke</v>
          </cell>
          <cell r="O418" t="str">
            <v>Email 15/01/2024</v>
          </cell>
          <cell r="P418">
            <v>1000</v>
          </cell>
          <cell r="Q418">
            <v>1000</v>
          </cell>
          <cell r="R418">
            <v>0.17499999999999999</v>
          </cell>
          <cell r="S418" t="str">
            <v>EUR</v>
          </cell>
          <cell r="T418">
            <v>0.17499999999999999</v>
          </cell>
          <cell r="V418">
            <v>6</v>
          </cell>
        </row>
        <row r="419">
          <cell r="A419" t="str">
            <v>4806-00020-00</v>
          </cell>
          <cell r="B419" t="str">
            <v>PEM, M4*12mm Insert PEM, 13.49mm, Brass, Blind</v>
          </cell>
          <cell r="C419" t="str">
            <v>ea</v>
          </cell>
          <cell r="H419" t="str">
            <v>Production</v>
          </cell>
          <cell r="I419" t="str">
            <v>Free Issue</v>
          </cell>
          <cell r="J419" t="str">
            <v>Penn Engineering</v>
          </cell>
          <cell r="K419" t="str">
            <v>IBB-M4-12</v>
          </cell>
          <cell r="M419" t="str">
            <v>Moulder purchases bulk and bills VT upon receipt</v>
          </cell>
          <cell r="N419" t="str">
            <v>Floerke</v>
          </cell>
          <cell r="O419" t="str">
            <v>Email 15/01/2024</v>
          </cell>
          <cell r="P419">
            <v>1000</v>
          </cell>
          <cell r="Q419">
            <v>1000</v>
          </cell>
          <cell r="R419">
            <v>0.17499999999999999</v>
          </cell>
          <cell r="S419" t="str">
            <v>EUR</v>
          </cell>
          <cell r="T419">
            <v>0.17499999999999999</v>
          </cell>
          <cell r="V419">
            <v>6</v>
          </cell>
        </row>
        <row r="420">
          <cell r="A420" t="str">
            <v>4810-70022-00</v>
          </cell>
          <cell r="B420" t="str">
            <v>MAG, 20mm dia x 7mm thick x 4mm c/sink N42 Neodymium Pot Magnet</v>
          </cell>
          <cell r="C420" t="str">
            <v>ea</v>
          </cell>
          <cell r="D420" t="str">
            <v>13.2Kg pull</v>
          </cell>
          <cell r="G420" t="str">
            <v>20.00 x 7.00mm</v>
          </cell>
          <cell r="H420" t="str">
            <v>Production</v>
          </cell>
          <cell r="I420" t="str">
            <v>Buy</v>
          </cell>
          <cell r="J420" t="str">
            <v>First 4 Magnets</v>
          </cell>
          <cell r="K420" t="str">
            <v>F4MA20-1</v>
          </cell>
          <cell r="N420" t="str">
            <v>First 4 Magnets</v>
          </cell>
          <cell r="P420">
            <v>960</v>
          </cell>
          <cell r="Q420">
            <v>80</v>
          </cell>
          <cell r="R420">
            <v>3.1749999999999998</v>
          </cell>
          <cell r="S420" t="str">
            <v>EUR</v>
          </cell>
          <cell r="T420">
            <v>3.1749999999999998</v>
          </cell>
          <cell r="U420" t="str">
            <v>EXW UK</v>
          </cell>
        </row>
        <row r="421">
          <cell r="A421" t="str">
            <v>4812-00010-00</v>
          </cell>
          <cell r="B421" t="str">
            <v>SPC, M3x15mm Nylon Standoff, M to F, Black</v>
          </cell>
          <cell r="C421" t="str">
            <v>ea</v>
          </cell>
          <cell r="H421" t="str">
            <v>Production</v>
          </cell>
          <cell r="I421" t="str">
            <v>Buy</v>
          </cell>
          <cell r="J421" t="str">
            <v>Essentra</v>
          </cell>
          <cell r="K421" t="str">
            <v>HTSN-M3-15-6-2</v>
          </cell>
          <cell r="N421" t="str">
            <v>TME</v>
          </cell>
          <cell r="O421" t="str">
            <v>WWW</v>
          </cell>
          <cell r="P421">
            <v>1000</v>
          </cell>
          <cell r="Q421">
            <v>10</v>
          </cell>
          <cell r="R421">
            <v>0.1003</v>
          </cell>
          <cell r="S421" t="str">
            <v>EUR</v>
          </cell>
          <cell r="T421">
            <v>0.1003</v>
          </cell>
          <cell r="U421" t="str">
            <v>EXW Poland</v>
          </cell>
          <cell r="V421">
            <v>27</v>
          </cell>
        </row>
        <row r="422">
          <cell r="A422" t="str">
            <v>4812-00020-00</v>
          </cell>
          <cell r="B422" t="str">
            <v>SPC, M3x25mm Nylon Standoff, M to F, Black</v>
          </cell>
          <cell r="C422" t="str">
            <v>ea</v>
          </cell>
          <cell r="H422" t="str">
            <v>Production</v>
          </cell>
          <cell r="I422" t="str">
            <v>Buy</v>
          </cell>
          <cell r="J422" t="str">
            <v>Essentra</v>
          </cell>
          <cell r="K422" t="str">
            <v>HTSN-M3-25-6-2</v>
          </cell>
          <cell r="N422" t="str">
            <v>TME</v>
          </cell>
          <cell r="O422" t="str">
            <v>WWW</v>
          </cell>
          <cell r="P422">
            <v>1000</v>
          </cell>
          <cell r="Q422">
            <v>10</v>
          </cell>
          <cell r="R422">
            <v>0.18379999999999999</v>
          </cell>
          <cell r="S422" t="str">
            <v>EUR</v>
          </cell>
          <cell r="T422">
            <v>0.18379999999999999</v>
          </cell>
          <cell r="U422" t="str">
            <v>EXW Poland</v>
          </cell>
          <cell r="V422">
            <v>27</v>
          </cell>
        </row>
        <row r="423">
          <cell r="A423" t="str">
            <v>4812-00030-00</v>
          </cell>
          <cell r="B423" t="str">
            <v>SPC, 2.54mm x H=3.18mm Board Support, Snap-in, Nylon</v>
          </cell>
          <cell r="C423" t="str">
            <v>ea</v>
          </cell>
          <cell r="H423" t="str">
            <v>Production</v>
          </cell>
          <cell r="I423" t="str">
            <v>Buy</v>
          </cell>
          <cell r="J423" t="str">
            <v>Essentra</v>
          </cell>
          <cell r="K423" t="str">
            <v>DLCBST-2-01</v>
          </cell>
          <cell r="N423" t="str">
            <v>Digikey</v>
          </cell>
          <cell r="O423" t="str">
            <v>WWW</v>
          </cell>
          <cell r="P423">
            <v>1000</v>
          </cell>
          <cell r="Q423">
            <v>1000</v>
          </cell>
          <cell r="R423">
            <v>0.18637000000000001</v>
          </cell>
          <cell r="S423" t="str">
            <v>EUR</v>
          </cell>
          <cell r="T423">
            <v>0.18637000000000001</v>
          </cell>
          <cell r="V423">
            <v>8</v>
          </cell>
        </row>
        <row r="424">
          <cell r="A424" t="str">
            <v>4814-00010-00</v>
          </cell>
          <cell r="B424" t="str">
            <v>NUT, M3 Nylon, Black</v>
          </cell>
          <cell r="C424" t="str">
            <v>ea</v>
          </cell>
          <cell r="H424" t="str">
            <v>Production</v>
          </cell>
          <cell r="I424" t="str">
            <v>Buy</v>
          </cell>
          <cell r="J424" t="str">
            <v>Bossard</v>
          </cell>
          <cell r="K424">
            <v>1400401</v>
          </cell>
          <cell r="N424" t="str">
            <v>TME</v>
          </cell>
          <cell r="O424" t="str">
            <v>WWW</v>
          </cell>
          <cell r="P424">
            <v>1000</v>
          </cell>
          <cell r="Q424">
            <v>1000</v>
          </cell>
          <cell r="R424">
            <v>3.2000000000000001E-2</v>
          </cell>
          <cell r="S424" t="str">
            <v>EUR</v>
          </cell>
          <cell r="T424">
            <v>3.2000000000000001E-2</v>
          </cell>
          <cell r="V424">
            <v>27</v>
          </cell>
        </row>
        <row r="425">
          <cell r="A425" t="str">
            <v>4816-00010-00</v>
          </cell>
          <cell r="B425" t="str">
            <v>SCR, M3x10mm, Cross, Polycarbonate, Clear</v>
          </cell>
          <cell r="C425" t="str">
            <v>ea</v>
          </cell>
          <cell r="H425" t="str">
            <v>Production</v>
          </cell>
          <cell r="I425" t="str">
            <v>Buy</v>
          </cell>
          <cell r="J425" t="str">
            <v>Bossard</v>
          </cell>
          <cell r="K425" t="str">
            <v>1401963</v>
          </cell>
          <cell r="N425" t="str">
            <v>ECAS</v>
          </cell>
          <cell r="P425">
            <v>1000</v>
          </cell>
          <cell r="Q425">
            <v>1000</v>
          </cell>
          <cell r="R425">
            <v>2.9499999999999998E-2</v>
          </cell>
          <cell r="S425" t="str">
            <v>EUR</v>
          </cell>
          <cell r="T425">
            <v>2.9499999999999998E-2</v>
          </cell>
          <cell r="V425">
            <v>5</v>
          </cell>
        </row>
        <row r="426">
          <cell r="A426" t="str">
            <v>4818-00010-00</v>
          </cell>
          <cell r="B426" t="str">
            <v>FIX, 12mm x 60mm Nylon Wall Plug</v>
          </cell>
          <cell r="C426" t="str">
            <v>ea</v>
          </cell>
          <cell r="H426" t="str">
            <v>Production</v>
          </cell>
          <cell r="I426" t="str">
            <v>Reference Item</v>
          </cell>
          <cell r="J426" t="str">
            <v>Fischer</v>
          </cell>
          <cell r="K426" t="str">
            <v>070012</v>
          </cell>
          <cell r="N426" t="str">
            <v>RS</v>
          </cell>
          <cell r="O426" t="str">
            <v>WWW</v>
          </cell>
          <cell r="P426">
            <v>100</v>
          </cell>
          <cell r="Q426">
            <v>25</v>
          </cell>
          <cell r="R426">
            <v>0.38800000000000001</v>
          </cell>
          <cell r="S426" t="str">
            <v>EUR</v>
          </cell>
          <cell r="T426">
            <v>0.38800000000000001</v>
          </cell>
        </row>
        <row r="427">
          <cell r="A427" t="str">
            <v>4900-00000-00</v>
          </cell>
          <cell r="B427" t="str">
            <v>PCB, Test Point, Non-Component</v>
          </cell>
          <cell r="C427" t="str">
            <v>ea</v>
          </cell>
          <cell r="H427" t="str">
            <v>Production</v>
          </cell>
          <cell r="I427" t="str">
            <v>Reference Item</v>
          </cell>
          <cell r="J427" t="str">
            <v>VT Electron</v>
          </cell>
          <cell r="K427" t="str">
            <v>None</v>
          </cell>
          <cell r="R427">
            <v>0</v>
          </cell>
          <cell r="S427" t="str">
            <v>EUR</v>
          </cell>
          <cell r="T427">
            <v>0</v>
          </cell>
        </row>
        <row r="428">
          <cell r="A428" t="str">
            <v>4901-30030-04</v>
          </cell>
          <cell r="B428" t="str">
            <v>PCB, Scavenger ADE (47.5x26x1.6mm, 4L, 1oz/1oz, ENIG, 8-up), ver 4.3</v>
          </cell>
          <cell r="C428" t="str">
            <v>ea</v>
          </cell>
          <cell r="H428" t="str">
            <v>Production</v>
          </cell>
          <cell r="I428" t="str">
            <v>Buy</v>
          </cell>
          <cell r="J428" t="str">
            <v>EMS Approved</v>
          </cell>
          <cell r="K428" t="str">
            <v>4901-30030-04</v>
          </cell>
          <cell r="N428" t="str">
            <v>ECAS</v>
          </cell>
          <cell r="R428">
            <v>2.4500000000000002</v>
          </cell>
          <cell r="S428" t="str">
            <v>EUR</v>
          </cell>
          <cell r="T428">
            <v>2.4500000000000002</v>
          </cell>
        </row>
        <row r="429">
          <cell r="A429" t="str">
            <v>4901-40010-00</v>
          </cell>
          <cell r="B429" t="str">
            <v>PCB, Scavenger ADE Retainer, No Cu, Short</v>
          </cell>
          <cell r="C429" t="str">
            <v>ea</v>
          </cell>
          <cell r="H429" t="str">
            <v>Production</v>
          </cell>
          <cell r="I429" t="str">
            <v>Buy</v>
          </cell>
          <cell r="J429" t="str">
            <v>EMS Approved</v>
          </cell>
          <cell r="N429" t="str">
            <v>ECAS</v>
          </cell>
          <cell r="S429" t="str">
            <v>EUR</v>
          </cell>
          <cell r="T429">
            <v>0</v>
          </cell>
        </row>
        <row r="430">
          <cell r="A430" t="str">
            <v>4901-40020-00</v>
          </cell>
          <cell r="B430" t="str">
            <v>PCB, Scavenger ADE Retainer, No Cu, Long</v>
          </cell>
          <cell r="C430" t="str">
            <v>ea</v>
          </cell>
          <cell r="H430" t="str">
            <v>Production</v>
          </cell>
          <cell r="I430" t="str">
            <v>Buy</v>
          </cell>
          <cell r="J430" t="str">
            <v>EMS Approved</v>
          </cell>
          <cell r="N430" t="str">
            <v>ECAS</v>
          </cell>
          <cell r="S430" t="str">
            <v>EUR</v>
          </cell>
          <cell r="T430">
            <v>0</v>
          </cell>
        </row>
        <row r="431">
          <cell r="A431" t="str">
            <v>4902-30029-04</v>
          </cell>
          <cell r="B431" t="str">
            <v>PCB, Scavenger GSM (dimensions, layers, Cu, ENIG ?), ver 4.2</v>
          </cell>
          <cell r="C431" t="str">
            <v>ea</v>
          </cell>
          <cell r="H431" t="str">
            <v>Obsolete</v>
          </cell>
          <cell r="I431" t="str">
            <v>Buy</v>
          </cell>
          <cell r="J431" t="str">
            <v>EMS Approved</v>
          </cell>
          <cell r="K431" t="str">
            <v>4902-30029-04</v>
          </cell>
          <cell r="N431" t="str">
            <v>ECAS</v>
          </cell>
          <cell r="R431">
            <v>0.92</v>
          </cell>
          <cell r="S431" t="str">
            <v>EUR</v>
          </cell>
          <cell r="T431">
            <v>0.92</v>
          </cell>
        </row>
        <row r="432">
          <cell r="A432" t="str">
            <v>4902-30029-05</v>
          </cell>
          <cell r="B432" t="str">
            <v>PCB, Scavenger GSM (dimensions, layers, Cu, ENIG ?), ver 4.3</v>
          </cell>
          <cell r="C432" t="str">
            <v>ea</v>
          </cell>
          <cell r="H432" t="str">
            <v>Production</v>
          </cell>
          <cell r="I432" t="str">
            <v>Buy</v>
          </cell>
          <cell r="J432" t="str">
            <v>EMS Approved</v>
          </cell>
          <cell r="K432" t="str">
            <v>4902-30029-05</v>
          </cell>
          <cell r="N432" t="str">
            <v>ECAS</v>
          </cell>
          <cell r="R432">
            <v>0.92</v>
          </cell>
          <cell r="S432" t="str">
            <v>EUR</v>
          </cell>
          <cell r="T432">
            <v>0.92</v>
          </cell>
        </row>
        <row r="433">
          <cell r="A433" t="str">
            <v>4903-30031-04</v>
          </cell>
          <cell r="B433" t="str">
            <v>PCB, Scavenger STPM (dimensions, layers, Cu, ENIG ?)</v>
          </cell>
          <cell r="C433" t="str">
            <v>ea</v>
          </cell>
          <cell r="H433" t="str">
            <v>Obsolete</v>
          </cell>
          <cell r="I433" t="str">
            <v>Buy</v>
          </cell>
          <cell r="J433" t="str">
            <v>EMS Approved</v>
          </cell>
          <cell r="K433" t="str">
            <v>4903-30031-04</v>
          </cell>
          <cell r="S433" t="str">
            <v>EUR</v>
          </cell>
          <cell r="T433">
            <v>0</v>
          </cell>
        </row>
        <row r="434">
          <cell r="A434" t="str">
            <v>4904-30028-04</v>
          </cell>
          <cell r="B434" t="str">
            <v>PCB, Scavenger MCU (32x107x1.6mm, 4L, 1ox/1oz, ENIG, 4-up), ver4.2</v>
          </cell>
          <cell r="C434" t="str">
            <v>ea</v>
          </cell>
          <cell r="H434" t="str">
            <v>Production</v>
          </cell>
          <cell r="I434" t="str">
            <v>Buy</v>
          </cell>
          <cell r="J434" t="str">
            <v>EMS Approved</v>
          </cell>
          <cell r="K434" t="str">
            <v>4904-30028-04</v>
          </cell>
          <cell r="N434" t="str">
            <v>ECAS</v>
          </cell>
          <cell r="R434">
            <v>1</v>
          </cell>
          <cell r="S434" t="str">
            <v>EUR</v>
          </cell>
          <cell r="T434">
            <v>1</v>
          </cell>
        </row>
        <row r="435">
          <cell r="A435" t="str">
            <v>4905-30027-04</v>
          </cell>
          <cell r="B435" t="str">
            <v>PCB, Scavenger MAIN (90x190x1.6mm, 4L, 1oz/1oz, ENIG, 2-up)</v>
          </cell>
          <cell r="C435" t="str">
            <v>ea</v>
          </cell>
          <cell r="H435" t="str">
            <v>Obsolete</v>
          </cell>
          <cell r="I435" t="str">
            <v>Buy</v>
          </cell>
          <cell r="J435" t="str">
            <v>EMS Approved</v>
          </cell>
          <cell r="K435" t="str">
            <v>4905-30027-04</v>
          </cell>
          <cell r="N435" t="str">
            <v>ECAS</v>
          </cell>
          <cell r="P435">
            <v>1000</v>
          </cell>
          <cell r="Q435">
            <v>1000</v>
          </cell>
          <cell r="R435">
            <v>4.92</v>
          </cell>
          <cell r="S435" t="str">
            <v>EUR</v>
          </cell>
          <cell r="T435">
            <v>4.92</v>
          </cell>
          <cell r="U435" t="str">
            <v>DDP Romania</v>
          </cell>
          <cell r="V435">
            <v>2</v>
          </cell>
        </row>
        <row r="436">
          <cell r="A436" t="str">
            <v>4905-30027-05</v>
          </cell>
          <cell r="B436" t="str">
            <v>PCB, Scavenger MAIN (90x190x1.6mm, 4L, 1oz/1oz, ENIG, 2-up), ver4.4</v>
          </cell>
          <cell r="C436" t="str">
            <v>ea</v>
          </cell>
          <cell r="H436" t="str">
            <v>Production</v>
          </cell>
          <cell r="I436" t="str">
            <v>Buy</v>
          </cell>
          <cell r="J436" t="str">
            <v>EMS Approved</v>
          </cell>
          <cell r="K436" t="str">
            <v>Main_v44 - Temp</v>
          </cell>
          <cell r="N436" t="str">
            <v>ECAS</v>
          </cell>
          <cell r="P436">
            <v>1000</v>
          </cell>
          <cell r="Q436">
            <v>1000</v>
          </cell>
          <cell r="R436">
            <v>4.92</v>
          </cell>
          <cell r="S436" t="str">
            <v>EUR</v>
          </cell>
          <cell r="T436">
            <v>4.92</v>
          </cell>
          <cell r="U436" t="str">
            <v>DDP Romania</v>
          </cell>
          <cell r="V436">
            <v>2</v>
          </cell>
        </row>
        <row r="437">
          <cell r="A437" t="str">
            <v>4905-31010-00</v>
          </cell>
          <cell r="B437" t="str">
            <v>PCB, Scavenger MAIN H2 (93x193x1.6mm, 4L, 1oz/1oz, ENIG, 2-up)</v>
          </cell>
          <cell r="C437" t="str">
            <v>ea</v>
          </cell>
          <cell r="H437" t="str">
            <v>Production</v>
          </cell>
          <cell r="I437" t="str">
            <v>Buy</v>
          </cell>
          <cell r="J437" t="str">
            <v>EMS Approved</v>
          </cell>
          <cell r="K437" t="str">
            <v>4905-31010-00</v>
          </cell>
          <cell r="N437" t="str">
            <v>ECAS</v>
          </cell>
          <cell r="P437">
            <v>1000</v>
          </cell>
          <cell r="Q437">
            <v>1000</v>
          </cell>
          <cell r="R437">
            <v>4.92</v>
          </cell>
          <cell r="S437" t="str">
            <v>EUR</v>
          </cell>
          <cell r="T437">
            <v>4.92</v>
          </cell>
          <cell r="U437" t="str">
            <v>DDP Romania</v>
          </cell>
          <cell r="V437">
            <v>2</v>
          </cell>
        </row>
        <row r="438">
          <cell r="A438" t="str">
            <v>4905-40010-00</v>
          </cell>
          <cell r="B438" t="str">
            <v>PCB, Scavenger Main High Voltage Protection Shield, No Cu</v>
          </cell>
          <cell r="C438" t="str">
            <v>ea</v>
          </cell>
          <cell r="H438" t="str">
            <v>Production</v>
          </cell>
          <cell r="I438" t="str">
            <v>Buy</v>
          </cell>
          <cell r="J438" t="str">
            <v>EMS Approved</v>
          </cell>
          <cell r="K438" t="str">
            <v>Main V4 Shield</v>
          </cell>
          <cell r="N438" t="str">
            <v>ECAS</v>
          </cell>
          <cell r="S438" t="str">
            <v>EUR</v>
          </cell>
          <cell r="T438">
            <v>0</v>
          </cell>
          <cell r="V438">
            <v>2</v>
          </cell>
        </row>
        <row r="439">
          <cell r="A439" t="str">
            <v>4906-00010-00</v>
          </cell>
          <cell r="B439" t="str">
            <v>PCB, Scavenger ADE-Aux (47.5x26x1.6mm, 4L, 1oz/1oz, ENIG, 8-up), ver 4.3</v>
          </cell>
          <cell r="C439" t="str">
            <v>ea</v>
          </cell>
          <cell r="H439" t="str">
            <v>Production</v>
          </cell>
          <cell r="I439" t="str">
            <v>Buy</v>
          </cell>
          <cell r="J439" t="str">
            <v>EMS Approved</v>
          </cell>
          <cell r="K439" t="str">
            <v>4906-00010-00</v>
          </cell>
          <cell r="N439" t="str">
            <v>ECAS</v>
          </cell>
          <cell r="R439">
            <v>2.25</v>
          </cell>
          <cell r="S439" t="str">
            <v>EUR</v>
          </cell>
          <cell r="T439">
            <v>2.25</v>
          </cell>
        </row>
        <row r="440">
          <cell r="A440" t="str">
            <v>5010-10099-00</v>
          </cell>
          <cell r="B440" t="str">
            <v>FGS, Scavenger GM A M19 6 Feeder(s) 1P, 1P+N, 3P, 3P+N w/RS485</v>
          </cell>
          <cell r="C440" t="str">
            <v>ea</v>
          </cell>
          <cell r="D440" t="str">
            <v>M19</v>
          </cell>
          <cell r="E440" t="str">
            <v>6F</v>
          </cell>
          <cell r="F440" t="str">
            <v>RS485</v>
          </cell>
          <cell r="G440" t="str">
            <v>GM-A</v>
          </cell>
          <cell r="H440" t="str">
            <v>UnReleased</v>
          </cell>
          <cell r="I440" t="str">
            <v>Make</v>
          </cell>
          <cell r="J440" t="str">
            <v>EMS</v>
          </cell>
          <cell r="K440" t="str">
            <v>5010-10000-00</v>
          </cell>
          <cell r="S440" t="str">
            <v>EUR</v>
          </cell>
          <cell r="T440">
            <v>0</v>
          </cell>
        </row>
        <row r="441">
          <cell r="A441" t="str">
            <v>5010-30000-04</v>
          </cell>
          <cell r="B441" t="str">
            <v>FGS, Scavenger GM-B M19 6 Feeder(s)</v>
          </cell>
          <cell r="C441" t="str">
            <v>ea</v>
          </cell>
          <cell r="D441" t="str">
            <v>M19</v>
          </cell>
          <cell r="E441" t="str">
            <v>6F</v>
          </cell>
          <cell r="G441" t="str">
            <v>GM-B</v>
          </cell>
          <cell r="H441" t="str">
            <v>Obsolete</v>
          </cell>
          <cell r="I441" t="str">
            <v>Make</v>
          </cell>
          <cell r="J441" t="str">
            <v>ECAS</v>
          </cell>
          <cell r="K441" t="str">
            <v>5010-30000-04</v>
          </cell>
          <cell r="L441" t="str">
            <v>5010-30000-05</v>
          </cell>
          <cell r="S441" t="str">
            <v>EUR</v>
          </cell>
          <cell r="T441">
            <v>0</v>
          </cell>
        </row>
        <row r="442">
          <cell r="A442" t="str">
            <v>5010-30000-05</v>
          </cell>
          <cell r="B442" t="str">
            <v>FGS, Scavenger GM-B M19 6 Feeder(s)</v>
          </cell>
          <cell r="C442" t="str">
            <v>ea</v>
          </cell>
          <cell r="D442" t="str">
            <v>M19</v>
          </cell>
          <cell r="E442" t="str">
            <v>6F</v>
          </cell>
          <cell r="G442" t="str">
            <v>GM-B</v>
          </cell>
          <cell r="H442" t="str">
            <v>Obsolete</v>
          </cell>
          <cell r="I442" t="str">
            <v>Make</v>
          </cell>
          <cell r="J442" t="str">
            <v>ECAS</v>
          </cell>
          <cell r="K442" t="str">
            <v>5010-30000-05</v>
          </cell>
          <cell r="S442" t="str">
            <v>EUR</v>
          </cell>
          <cell r="T442">
            <v>0</v>
          </cell>
        </row>
        <row r="443">
          <cell r="A443" t="str">
            <v>5010-30000-06</v>
          </cell>
          <cell r="B443" t="str">
            <v>FGS, Scavenger GM-B M19 6 Feeder(s)</v>
          </cell>
          <cell r="C443" t="str">
            <v>ea</v>
          </cell>
          <cell r="D443" t="str">
            <v>M19</v>
          </cell>
          <cell r="E443" t="str">
            <v>6F</v>
          </cell>
          <cell r="G443" t="str">
            <v>GM-B</v>
          </cell>
          <cell r="H443" t="str">
            <v>Obsolete</v>
          </cell>
          <cell r="I443" t="str">
            <v>Make</v>
          </cell>
          <cell r="J443" t="str">
            <v>ECAS</v>
          </cell>
          <cell r="K443" t="str">
            <v>5010-30000-06</v>
          </cell>
          <cell r="S443" t="str">
            <v>EUR</v>
          </cell>
          <cell r="T443">
            <v>0</v>
          </cell>
        </row>
        <row r="444">
          <cell r="A444" t="str">
            <v>5010-30000-07</v>
          </cell>
          <cell r="B444" t="str">
            <v>FGS, Scavenger GM-B M19 6 Feeder(s)</v>
          </cell>
          <cell r="C444" t="str">
            <v>ea</v>
          </cell>
          <cell r="D444" t="str">
            <v>M19</v>
          </cell>
          <cell r="E444" t="str">
            <v>6F</v>
          </cell>
          <cell r="G444" t="str">
            <v>GM-B</v>
          </cell>
          <cell r="H444" t="str">
            <v>Production</v>
          </cell>
          <cell r="I444" t="str">
            <v>Make</v>
          </cell>
          <cell r="J444" t="str">
            <v>ECAS</v>
          </cell>
          <cell r="K444" t="str">
            <v>5010-30000-07</v>
          </cell>
          <cell r="S444" t="str">
            <v>EUR</v>
          </cell>
          <cell r="T444">
            <v>0</v>
          </cell>
        </row>
        <row r="445">
          <cell r="A445" t="str">
            <v>5010-50000-00</v>
          </cell>
          <cell r="B445" t="str">
            <v>FGS, Scavenger PM-A M25 1 Feeder(s)</v>
          </cell>
          <cell r="C445" t="str">
            <v>ea</v>
          </cell>
          <cell r="D445" t="str">
            <v>M25</v>
          </cell>
          <cell r="E445" t="str">
            <v>1F</v>
          </cell>
          <cell r="G445" t="str">
            <v>PM-A</v>
          </cell>
          <cell r="H445" t="str">
            <v>Obsolete</v>
          </cell>
          <cell r="I445" t="str">
            <v>Make</v>
          </cell>
          <cell r="J445" t="str">
            <v>ECAS</v>
          </cell>
          <cell r="K445" t="str">
            <v>5010-50000-00</v>
          </cell>
          <cell r="S445" t="str">
            <v>EUR</v>
          </cell>
          <cell r="T445">
            <v>0</v>
          </cell>
        </row>
        <row r="446">
          <cell r="A446" t="str">
            <v>5020-10000-00</v>
          </cell>
          <cell r="B446" t="str">
            <v>FGS, Scavenger PM-C M25 1 Feeder(s) 1P, 1P+N, 3P, 3P+N w/RS485</v>
          </cell>
          <cell r="C446" t="str">
            <v>ea</v>
          </cell>
          <cell r="D446" t="str">
            <v>M25</v>
          </cell>
          <cell r="E446" t="str">
            <v>1F</v>
          </cell>
          <cell r="F446" t="str">
            <v>RS485</v>
          </cell>
          <cell r="G446" t="str">
            <v>PM-C</v>
          </cell>
          <cell r="H446" t="str">
            <v>UnReleased</v>
          </cell>
          <cell r="I446" t="str">
            <v>Make</v>
          </cell>
          <cell r="J446" t="str">
            <v>EMS</v>
          </cell>
          <cell r="K446" t="str">
            <v>5020-10000-00</v>
          </cell>
          <cell r="S446" t="str">
            <v>EUR</v>
          </cell>
          <cell r="T446">
            <v>0</v>
          </cell>
        </row>
        <row r="447">
          <cell r="A447" t="str">
            <v>5020-30000-00</v>
          </cell>
          <cell r="B447" t="str">
            <v>FGS, Scavenger PM-B Hart 1 Feeder(s) 1P, 1P+N, 3P, 3P+N No RS485</v>
          </cell>
          <cell r="C447" t="str">
            <v>ea</v>
          </cell>
          <cell r="D447" t="str">
            <v>Harting</v>
          </cell>
          <cell r="E447" t="str">
            <v>1F</v>
          </cell>
          <cell r="G447" t="str">
            <v>PM-B</v>
          </cell>
          <cell r="H447" t="str">
            <v>Obsolete</v>
          </cell>
          <cell r="I447" t="str">
            <v>Make</v>
          </cell>
          <cell r="J447" t="str">
            <v>EMS</v>
          </cell>
          <cell r="K447" t="str">
            <v>5020-30000-00</v>
          </cell>
          <cell r="S447" t="str">
            <v>EUR</v>
          </cell>
          <cell r="T447">
            <v>0</v>
          </cell>
        </row>
        <row r="448">
          <cell r="A448" t="str">
            <v>5020-40000-00</v>
          </cell>
          <cell r="B448" t="str">
            <v>FGS, Scavenger PM D Hart 1 Feeder(s) 1P, 1P+N, 3P, 3P+N w/RS485</v>
          </cell>
          <cell r="C448" t="str">
            <v>ea</v>
          </cell>
          <cell r="D448" t="str">
            <v>Harting</v>
          </cell>
          <cell r="E448" t="str">
            <v>1F</v>
          </cell>
          <cell r="F448" t="str">
            <v>RS485</v>
          </cell>
          <cell r="G448" t="str">
            <v>PM D</v>
          </cell>
          <cell r="H448" t="str">
            <v>Obsolete</v>
          </cell>
          <cell r="I448" t="str">
            <v>Make</v>
          </cell>
          <cell r="J448" t="str">
            <v>EMS</v>
          </cell>
          <cell r="K448" t="str">
            <v>5020-40000-00</v>
          </cell>
          <cell r="S448" t="str">
            <v>EUR</v>
          </cell>
          <cell r="T448">
            <v>0</v>
          </cell>
        </row>
        <row r="449">
          <cell r="A449" t="str">
            <v>5020-50000-00</v>
          </cell>
          <cell r="B449" t="str">
            <v>FGS, Scavenger PM D Hart 2 Feeder(s) 1P, 1P+N, 3P, 3P+N No RS485</v>
          </cell>
          <cell r="C449" t="str">
            <v>ea</v>
          </cell>
          <cell r="D449" t="str">
            <v>Harting</v>
          </cell>
          <cell r="E449" t="str">
            <v>2F</v>
          </cell>
          <cell r="G449" t="str">
            <v>PM D</v>
          </cell>
          <cell r="H449" t="str">
            <v>Obsolete</v>
          </cell>
          <cell r="I449" t="str">
            <v>Make</v>
          </cell>
          <cell r="J449" t="str">
            <v>EMS</v>
          </cell>
          <cell r="K449" t="str">
            <v>5020-50000-00</v>
          </cell>
          <cell r="S449" t="str">
            <v>EUR</v>
          </cell>
          <cell r="T449">
            <v>0</v>
          </cell>
        </row>
        <row r="450">
          <cell r="A450" t="str">
            <v>5020-60000-00</v>
          </cell>
          <cell r="B450" t="str">
            <v>FGS, Scavenger PM-A M25 1 Feeder(s)</v>
          </cell>
          <cell r="C450" t="str">
            <v>ea</v>
          </cell>
          <cell r="D450" t="str">
            <v>M25</v>
          </cell>
          <cell r="E450" t="str">
            <v>1F</v>
          </cell>
          <cell r="G450" t="str">
            <v>PM-A</v>
          </cell>
          <cell r="H450" t="str">
            <v>Obsolete</v>
          </cell>
          <cell r="I450" t="str">
            <v>Make</v>
          </cell>
          <cell r="J450" t="str">
            <v>ECAS</v>
          </cell>
          <cell r="K450" t="str">
            <v>5020-60000-00</v>
          </cell>
          <cell r="S450" t="str">
            <v>EUR</v>
          </cell>
          <cell r="T450">
            <v>0</v>
          </cell>
        </row>
        <row r="451">
          <cell r="A451" t="str">
            <v>5020-60000-01</v>
          </cell>
          <cell r="B451" t="str">
            <v>FGS, Scavenger PM-A M25 1 Feeder(s)</v>
          </cell>
          <cell r="C451" t="str">
            <v>ea</v>
          </cell>
          <cell r="D451" t="str">
            <v>M25</v>
          </cell>
          <cell r="E451" t="str">
            <v>1F</v>
          </cell>
          <cell r="G451" t="str">
            <v>PM-A</v>
          </cell>
          <cell r="H451" t="str">
            <v>Obsolete</v>
          </cell>
          <cell r="I451" t="str">
            <v>Make</v>
          </cell>
          <cell r="J451" t="str">
            <v>ECAS</v>
          </cell>
          <cell r="K451" t="str">
            <v>5020-60000-00</v>
          </cell>
          <cell r="S451" t="str">
            <v>EUR</v>
          </cell>
          <cell r="T451">
            <v>0</v>
          </cell>
        </row>
        <row r="452">
          <cell r="A452" t="str">
            <v>5021-30000-00</v>
          </cell>
          <cell r="B452" t="str">
            <v>FGS, Scavenger PM-C M25 2 Feeder(s)</v>
          </cell>
          <cell r="C452" t="str">
            <v>ea</v>
          </cell>
          <cell r="D452" t="str">
            <v>M25</v>
          </cell>
          <cell r="E452" t="str">
            <v>2F</v>
          </cell>
          <cell r="G452" t="str">
            <v>PM-C</v>
          </cell>
          <cell r="H452" t="str">
            <v>Obsolete</v>
          </cell>
          <cell r="I452" t="str">
            <v>Make</v>
          </cell>
          <cell r="J452" t="str">
            <v>VT Electron</v>
          </cell>
          <cell r="K452" t="str">
            <v>5021-30000-00</v>
          </cell>
          <cell r="S452" t="str">
            <v>EUR</v>
          </cell>
          <cell r="T452">
            <v>0</v>
          </cell>
        </row>
        <row r="453">
          <cell r="A453" t="str">
            <v>5021-30000-01</v>
          </cell>
          <cell r="B453" t="str">
            <v>FGS, Scavenger PM-C M25 2 Feeder(s)</v>
          </cell>
          <cell r="C453" t="str">
            <v>ea</v>
          </cell>
          <cell r="D453" t="str">
            <v>M25</v>
          </cell>
          <cell r="E453" t="str">
            <v>2F</v>
          </cell>
          <cell r="G453" t="str">
            <v>PM-C</v>
          </cell>
          <cell r="H453" t="str">
            <v>UnReleased</v>
          </cell>
          <cell r="I453" t="str">
            <v>Make</v>
          </cell>
          <cell r="J453" t="str">
            <v>VT Electron</v>
          </cell>
          <cell r="K453" t="str">
            <v>5021-30000-00</v>
          </cell>
          <cell r="S453" t="str">
            <v>EUR</v>
          </cell>
          <cell r="T453">
            <v>0</v>
          </cell>
        </row>
        <row r="454">
          <cell r="A454" t="str">
            <v>5030-30000-00</v>
          </cell>
          <cell r="B454" t="str">
            <v>FGS, Scavenger GM-A M19 1 Feeder H2 Scan</v>
          </cell>
          <cell r="C454" t="str">
            <v>ea</v>
          </cell>
          <cell r="D454" t="str">
            <v>M19</v>
          </cell>
          <cell r="E454" t="str">
            <v>1F H2</v>
          </cell>
          <cell r="G454" t="str">
            <v>GM-A</v>
          </cell>
          <cell r="H454" t="str">
            <v>UnReleased</v>
          </cell>
          <cell r="I454" t="str">
            <v>Make</v>
          </cell>
          <cell r="J454" t="str">
            <v>ECAS</v>
          </cell>
          <cell r="K454" t="str">
            <v>5030-3000-00</v>
          </cell>
          <cell r="S454" t="str">
            <v>EUR</v>
          </cell>
          <cell r="T454">
            <v>0</v>
          </cell>
        </row>
        <row r="455">
          <cell r="A455" t="str">
            <v>5050-00010-00</v>
          </cell>
          <cell r="B455" t="str">
            <v>FGS, H2 Scan Module</v>
          </cell>
          <cell r="C455" t="str">
            <v>ea</v>
          </cell>
          <cell r="H455" t="str">
            <v>UnReleased</v>
          </cell>
          <cell r="I455" t="str">
            <v>Buy</v>
          </cell>
          <cell r="J455" t="str">
            <v>H2Scan Corp.</v>
          </cell>
          <cell r="K455" t="str">
            <v>Gridscan 5000</v>
          </cell>
          <cell r="M455" t="str">
            <v>ECM Processanalytic GmbH ???</v>
          </cell>
          <cell r="N455" t="str">
            <v>ESTIMATE</v>
          </cell>
          <cell r="P455">
            <v>1</v>
          </cell>
          <cell r="Q455">
            <v>1</v>
          </cell>
          <cell r="R455">
            <v>10000</v>
          </cell>
          <cell r="S455" t="str">
            <v>USD</v>
          </cell>
          <cell r="T455">
            <v>9252.4056254626212</v>
          </cell>
        </row>
        <row r="456">
          <cell r="A456" t="str">
            <v>5710-00010-00</v>
          </cell>
          <cell r="B456" t="str">
            <v>KIT, Scavenger GM B M19 6 Feeder(s), 3m 3P+N M19 Drummond, 6x 6m 3P+N Rogowski, 3m PUK</v>
          </cell>
          <cell r="C456" t="str">
            <v>ea</v>
          </cell>
          <cell r="D456" t="str">
            <v>M19</v>
          </cell>
          <cell r="E456" t="str">
            <v>6F</v>
          </cell>
          <cell r="G456" t="str">
            <v>GM-B</v>
          </cell>
          <cell r="H456" t="str">
            <v>UnReleased</v>
          </cell>
          <cell r="I456" t="str">
            <v>Kit</v>
          </cell>
          <cell r="J456" t="str">
            <v>VT Electron</v>
          </cell>
          <cell r="K456" t="str">
            <v>5010-00000-00</v>
          </cell>
          <cell r="S456" t="str">
            <v>EUR</v>
          </cell>
          <cell r="T456">
            <v>0</v>
          </cell>
        </row>
        <row r="457">
          <cell r="A457" t="str">
            <v>5710-00020-00</v>
          </cell>
          <cell r="B457" t="str">
            <v>KIT, Scavenger GM B M19 6 Feeder(s), 6m 3P+N M19 Drummond, 6x 3m 3P+N Rogowski, 10m PUK</v>
          </cell>
          <cell r="C457" t="str">
            <v>ea</v>
          </cell>
          <cell r="D457" t="str">
            <v>M19</v>
          </cell>
          <cell r="E457" t="str">
            <v>6F</v>
          </cell>
          <cell r="G457" t="str">
            <v>GM-B</v>
          </cell>
          <cell r="H457" t="str">
            <v>Production</v>
          </cell>
          <cell r="I457" t="str">
            <v>Kit</v>
          </cell>
          <cell r="J457" t="str">
            <v>VT Electron</v>
          </cell>
          <cell r="K457" t="str">
            <v>5010-20000-00</v>
          </cell>
          <cell r="S457" t="str">
            <v>EUR</v>
          </cell>
          <cell r="T457">
            <v>0</v>
          </cell>
        </row>
        <row r="458">
          <cell r="A458" t="str">
            <v>5720-00010-00</v>
          </cell>
          <cell r="B458" t="str">
            <v>KIT, Scavenger PM-A M25 1 Feeder(s), 2m 3P+N M25 IPC, 1x 1m 3P+N Rogowski</v>
          </cell>
          <cell r="C458" t="str">
            <v>ea</v>
          </cell>
          <cell r="D458" t="str">
            <v>M25</v>
          </cell>
          <cell r="E458" t="str">
            <v>1F</v>
          </cell>
          <cell r="G458" t="str">
            <v>PM-A</v>
          </cell>
          <cell r="H458" t="str">
            <v>UnReleased</v>
          </cell>
          <cell r="I458" t="str">
            <v>Kit</v>
          </cell>
          <cell r="J458" t="str">
            <v>VT Electron</v>
          </cell>
          <cell r="K458" t="str">
            <v>5020-00000-00</v>
          </cell>
          <cell r="S458" t="str">
            <v>EUR</v>
          </cell>
          <cell r="T458">
            <v>0</v>
          </cell>
        </row>
        <row r="459">
          <cell r="A459" t="str">
            <v>5720-00020-00</v>
          </cell>
          <cell r="B459" t="str">
            <v>KIT, Scavenger PM-C M25 1 Feeder(s), 2m 1P+N M25 IPC, 1x 1m 1P+N Rogowski</v>
          </cell>
          <cell r="C459" t="str">
            <v>ea</v>
          </cell>
          <cell r="D459" t="str">
            <v>M25</v>
          </cell>
          <cell r="E459" t="str">
            <v>1F</v>
          </cell>
          <cell r="G459" t="str">
            <v>PM-C</v>
          </cell>
          <cell r="H459" t="str">
            <v>UnReleased</v>
          </cell>
          <cell r="I459" t="str">
            <v>Kit</v>
          </cell>
          <cell r="J459" t="str">
            <v>VT Electron</v>
          </cell>
          <cell r="K459" t="str">
            <v>5020-20000-00</v>
          </cell>
          <cell r="S459" t="str">
            <v>EUR</v>
          </cell>
          <cell r="T459">
            <v>0</v>
          </cell>
        </row>
        <row r="460">
          <cell r="A460" t="str">
            <v>5720-00030-00</v>
          </cell>
          <cell r="B460" t="str">
            <v>KIT, Scavenger PM-C M25 2 Feeder(s), 2m 1P+N M25 IPC, 2x 1m 1P+N Rogowski</v>
          </cell>
          <cell r="C460" t="str">
            <v>ea</v>
          </cell>
          <cell r="D460" t="str">
            <v>M25</v>
          </cell>
          <cell r="E460" t="str">
            <v>1F</v>
          </cell>
          <cell r="G460" t="str">
            <v>PM-C</v>
          </cell>
          <cell r="H460" t="str">
            <v>UnReleased</v>
          </cell>
          <cell r="I460" t="str">
            <v>Kit</v>
          </cell>
          <cell r="J460" t="str">
            <v>VT Electron</v>
          </cell>
          <cell r="K460" t="str">
            <v>5020-80000-00</v>
          </cell>
          <cell r="S460" t="str">
            <v>EUR</v>
          </cell>
          <cell r="T460">
            <v>0</v>
          </cell>
        </row>
        <row r="461">
          <cell r="A461" t="str">
            <v>5720-00040-00</v>
          </cell>
          <cell r="B461" t="str">
            <v>KIT, Scavenger PM-C M25 2 Feeder(s), TBA</v>
          </cell>
          <cell r="C461" t="str">
            <v>ea</v>
          </cell>
          <cell r="D461" t="str">
            <v>M25</v>
          </cell>
          <cell r="E461" t="str">
            <v>2F</v>
          </cell>
          <cell r="G461" t="str">
            <v>PM-C</v>
          </cell>
          <cell r="H461" t="str">
            <v>UnReleased</v>
          </cell>
          <cell r="I461" t="str">
            <v>Kit</v>
          </cell>
          <cell r="J461" t="str">
            <v>VT Electron</v>
          </cell>
          <cell r="K461" t="str">
            <v>5021-40000-00</v>
          </cell>
          <cell r="S461" t="str">
            <v>EUR</v>
          </cell>
          <cell r="T461">
            <v>0</v>
          </cell>
        </row>
        <row r="462">
          <cell r="A462" t="str">
            <v>5720-00050-00</v>
          </cell>
          <cell r="B462" t="str">
            <v>KIT, Scavenger PM-C M25 1 Feeder(s), TBA</v>
          </cell>
          <cell r="C462" t="str">
            <v>ea</v>
          </cell>
          <cell r="D462" t="str">
            <v>M25</v>
          </cell>
          <cell r="E462" t="str">
            <v>1F</v>
          </cell>
          <cell r="G462" t="str">
            <v>PM-C</v>
          </cell>
          <cell r="H462" t="str">
            <v>UnReleased</v>
          </cell>
          <cell r="I462" t="str">
            <v>Kit</v>
          </cell>
          <cell r="J462" t="str">
            <v>VT Electron</v>
          </cell>
          <cell r="K462" t="str">
            <v>5021-50000-00</v>
          </cell>
          <cell r="S462" t="str">
            <v>EUR</v>
          </cell>
          <cell r="T462">
            <v>0</v>
          </cell>
        </row>
        <row r="463">
          <cell r="A463" t="str">
            <v>7001-00010-00</v>
          </cell>
          <cell r="B463" t="str">
            <v>AIP, Scavenger Device Assembly &amp; Test Process</v>
          </cell>
          <cell r="C463" t="str">
            <v>ea</v>
          </cell>
          <cell r="H463" t="str">
            <v>R&amp;D</v>
          </cell>
          <cell r="I463" t="str">
            <v>ProcDoc</v>
          </cell>
          <cell r="S463" t="str">
            <v>EUR</v>
          </cell>
          <cell r="T463">
            <v>0</v>
          </cell>
        </row>
        <row r="464">
          <cell r="A464" t="str">
            <v>7002-00010-00</v>
          </cell>
          <cell r="B464" t="str">
            <v>TCP, Scavenger Device Calibration Process</v>
          </cell>
          <cell r="C464" t="str">
            <v>ea</v>
          </cell>
          <cell r="H464" t="str">
            <v>R&amp;D</v>
          </cell>
          <cell r="I464" t="str">
            <v>ProcDoc</v>
          </cell>
          <cell r="S464" t="str">
            <v>EUR</v>
          </cell>
          <cell r="T464">
            <v>0</v>
          </cell>
        </row>
        <row r="465">
          <cell r="A465" t="str">
            <v>7100-10010-00</v>
          </cell>
          <cell r="B465" t="str">
            <v>Label Artwork - 5010-30000-05 - FGS, Scavenger GM-B, M19 6F</v>
          </cell>
          <cell r="C465" t="str">
            <v>ea</v>
          </cell>
          <cell r="H465" t="str">
            <v>Obsolete</v>
          </cell>
          <cell r="I465" t="str">
            <v>Drawing</v>
          </cell>
          <cell r="J465" t="str">
            <v>TBA</v>
          </cell>
          <cell r="K465" t="str">
            <v>TBA</v>
          </cell>
          <cell r="M465" t="str">
            <v>Is Drawing available</v>
          </cell>
          <cell r="S465" t="str">
            <v>EUR</v>
          </cell>
          <cell r="T465">
            <v>0</v>
          </cell>
        </row>
        <row r="466">
          <cell r="A466" t="str">
            <v>7100-10010-01</v>
          </cell>
          <cell r="B466" t="str">
            <v>Label Artwork - 5010-30000-06 - FGS, Scavenger GM-B, M19 6F</v>
          </cell>
          <cell r="C466" t="str">
            <v>ea</v>
          </cell>
          <cell r="H466" t="str">
            <v>Production</v>
          </cell>
          <cell r="I466" t="str">
            <v>Drawing</v>
          </cell>
          <cell r="J466" t="str">
            <v>TBA</v>
          </cell>
          <cell r="K466" t="str">
            <v>TBA</v>
          </cell>
          <cell r="M466" t="str">
            <v>Is Drawing available</v>
          </cell>
          <cell r="S466" t="str">
            <v>EUR</v>
          </cell>
          <cell r="T466">
            <v>0</v>
          </cell>
        </row>
        <row r="467">
          <cell r="A467" t="str">
            <v>7100-10020-00</v>
          </cell>
          <cell r="B467" t="str">
            <v>Label Artwork - 5021-30000-00 - FGS, Scavenger PM-C M25 2F</v>
          </cell>
          <cell r="C467" t="str">
            <v>ea</v>
          </cell>
          <cell r="H467" t="str">
            <v>Obsolete</v>
          </cell>
          <cell r="I467" t="str">
            <v>Drawing</v>
          </cell>
          <cell r="J467" t="str">
            <v>TBA</v>
          </cell>
          <cell r="K467" t="str">
            <v>TBA</v>
          </cell>
          <cell r="M467" t="str">
            <v>Is Drawing available</v>
          </cell>
          <cell r="S467" t="str">
            <v>EUR</v>
          </cell>
          <cell r="T467">
            <v>0</v>
          </cell>
        </row>
        <row r="468">
          <cell r="A468" t="str">
            <v>7100-10020-01</v>
          </cell>
          <cell r="B468" t="str">
            <v>Label Artwork - 5021-30000-01 - FGS, Scavenger PM-C M25 2F</v>
          </cell>
          <cell r="C468" t="str">
            <v>ea</v>
          </cell>
          <cell r="H468" t="str">
            <v>Production</v>
          </cell>
          <cell r="I468" t="str">
            <v>Drawing</v>
          </cell>
          <cell r="J468" t="str">
            <v>TBA</v>
          </cell>
          <cell r="K468" t="str">
            <v>TBA</v>
          </cell>
          <cell r="M468" t="str">
            <v>Is Drawing available</v>
          </cell>
          <cell r="S468" t="str">
            <v>EUR</v>
          </cell>
          <cell r="T468">
            <v>0</v>
          </cell>
        </row>
        <row r="469">
          <cell r="A469" t="str">
            <v>7100-10030-00</v>
          </cell>
          <cell r="B469" t="str">
            <v>Label Artwork - 5020-60000-00 - FGS, Scavenger PM-A M25 1F</v>
          </cell>
          <cell r="C469" t="str">
            <v>ea</v>
          </cell>
          <cell r="H469" t="str">
            <v>Obsolete</v>
          </cell>
          <cell r="I469" t="str">
            <v>Drawing</v>
          </cell>
          <cell r="J469" t="str">
            <v>TBA</v>
          </cell>
          <cell r="K469" t="str">
            <v>TBA</v>
          </cell>
          <cell r="M469" t="str">
            <v>Is Drawing available</v>
          </cell>
          <cell r="S469" t="str">
            <v>EUR</v>
          </cell>
          <cell r="T469">
            <v>0</v>
          </cell>
        </row>
        <row r="470">
          <cell r="A470" t="str">
            <v>7100-10030-01</v>
          </cell>
          <cell r="B470" t="str">
            <v>Label Artwork - 5020-60000-01 - FGS, Scavenger PM-A M25 1F</v>
          </cell>
          <cell r="C470" t="str">
            <v>ea</v>
          </cell>
          <cell r="H470" t="str">
            <v>Production</v>
          </cell>
          <cell r="I470" t="str">
            <v>Drawing</v>
          </cell>
          <cell r="J470" t="str">
            <v>TBA</v>
          </cell>
          <cell r="K470" t="str">
            <v>TBA</v>
          </cell>
          <cell r="M470" t="str">
            <v>Is Drawing available</v>
          </cell>
          <cell r="S470" t="str">
            <v>EUR</v>
          </cell>
          <cell r="T470">
            <v>0</v>
          </cell>
        </row>
        <row r="471">
          <cell r="A471" t="str">
            <v>8000-00010-00</v>
          </cell>
          <cell r="B471" t="str">
            <v>MFG, SMT Feeders</v>
          </cell>
          <cell r="C471" t="str">
            <v>ea</v>
          </cell>
          <cell r="H471" t="str">
            <v>Production</v>
          </cell>
          <cell r="I471" t="str">
            <v>Cost</v>
          </cell>
          <cell r="N471" t="str">
            <v>ECAS</v>
          </cell>
          <cell r="P471">
            <v>1</v>
          </cell>
          <cell r="Q471">
            <v>1</v>
          </cell>
          <cell r="R471">
            <v>4.5</v>
          </cell>
          <cell r="S471" t="str">
            <v>EUR</v>
          </cell>
          <cell r="T471">
            <v>4.5</v>
          </cell>
        </row>
        <row r="472">
          <cell r="A472" t="str">
            <v>8000-00020-00</v>
          </cell>
          <cell r="B472" t="str">
            <v>MFG, SMT Placements</v>
          </cell>
          <cell r="C472" t="str">
            <v>ea</v>
          </cell>
          <cell r="H472" t="str">
            <v>Production</v>
          </cell>
          <cell r="I472" t="str">
            <v>Cost</v>
          </cell>
          <cell r="N472" t="str">
            <v>ECAS</v>
          </cell>
          <cell r="P472">
            <v>1</v>
          </cell>
          <cell r="Q472">
            <v>1</v>
          </cell>
          <cell r="R472">
            <v>1.35E-2</v>
          </cell>
          <cell r="S472" t="str">
            <v>EUR</v>
          </cell>
          <cell r="T472">
            <v>1.35E-2</v>
          </cell>
        </row>
        <row r="473">
          <cell r="A473" t="str">
            <v>8000-00030-00</v>
          </cell>
          <cell r="B473" t="str">
            <v>MFG, THT Placements</v>
          </cell>
          <cell r="C473" t="str">
            <v>ea</v>
          </cell>
          <cell r="H473" t="str">
            <v>Production</v>
          </cell>
          <cell r="I473" t="str">
            <v>Cost</v>
          </cell>
          <cell r="N473" t="str">
            <v>ECAS</v>
          </cell>
          <cell r="P473">
            <v>1</v>
          </cell>
          <cell r="Q473">
            <v>1</v>
          </cell>
          <cell r="R473">
            <v>0.05</v>
          </cell>
          <cell r="S473" t="str">
            <v>EUR</v>
          </cell>
          <cell r="T473">
            <v>0.05</v>
          </cell>
        </row>
        <row r="474">
          <cell r="A474" t="str">
            <v>8000-00040-00</v>
          </cell>
          <cell r="B474" t="str">
            <v>MFG, AOI views</v>
          </cell>
          <cell r="C474" t="str">
            <v>ea</v>
          </cell>
          <cell r="H474" t="str">
            <v>Production</v>
          </cell>
          <cell r="I474" t="str">
            <v>Cost</v>
          </cell>
          <cell r="N474" t="str">
            <v>ECAS</v>
          </cell>
          <cell r="P474">
            <v>1</v>
          </cell>
          <cell r="Q474">
            <v>1</v>
          </cell>
          <cell r="R474">
            <v>3.5000000000000001E-3</v>
          </cell>
          <cell r="S474" t="str">
            <v>EUR</v>
          </cell>
          <cell r="T474">
            <v>3.5000000000000001E-3</v>
          </cell>
        </row>
        <row r="475">
          <cell r="A475" t="str">
            <v>8001-00010-00</v>
          </cell>
          <cell r="B475" t="str">
            <v>TIM, Test Process Time (mins)</v>
          </cell>
          <cell r="C475" t="str">
            <v>min</v>
          </cell>
          <cell r="H475" t="str">
            <v>Production</v>
          </cell>
          <cell r="I475" t="str">
            <v>Cost</v>
          </cell>
          <cell r="N475" t="str">
            <v>ECAS</v>
          </cell>
          <cell r="P475">
            <v>1</v>
          </cell>
          <cell r="Q475">
            <v>1</v>
          </cell>
          <cell r="R475">
            <v>0.22500000000000001</v>
          </cell>
          <cell r="S475" t="str">
            <v>EUR</v>
          </cell>
          <cell r="T475">
            <v>0.22500000000000001</v>
          </cell>
        </row>
        <row r="476">
          <cell r="A476" t="str">
            <v>8001-00020-00</v>
          </cell>
          <cell r="B476" t="str">
            <v>TIM, Assembly Process Time (mins)</v>
          </cell>
          <cell r="C476" t="str">
            <v>min</v>
          </cell>
          <cell r="H476" t="str">
            <v>Production</v>
          </cell>
          <cell r="I476" t="str">
            <v>Cost</v>
          </cell>
          <cell r="N476" t="str">
            <v>ECAS</v>
          </cell>
          <cell r="P476">
            <v>1</v>
          </cell>
          <cell r="Q476">
            <v>1</v>
          </cell>
          <cell r="R476">
            <v>0.22500000000000001</v>
          </cell>
          <cell r="S476" t="str">
            <v>EUR</v>
          </cell>
          <cell r="T476">
            <v>0.22500000000000001</v>
          </cell>
        </row>
      </sheetData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1AC37C-22B8-4523-8AFA-3D76E9A2C17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DBAB8-8A77-4380-B87C-5615B6E41B3E}" name="ADE_Main_V4" displayName="ADE_Main_V4" ref="A1:H20" tableType="queryTable" totalsRowShown="0">
  <autoFilter ref="A1:H20" xr:uid="{45EDBAB8-8A77-4380-B87C-5615B6E41B3E}"/>
  <tableColumns count="8">
    <tableColumn id="1" xr3:uid="{E289463D-CCD3-4325-A48D-FD83EAB9C100}" uniqueName="1" name="Id" queryTableFieldId="1"/>
    <tableColumn id="2" xr3:uid="{AE2F9B9D-0A01-4229-A415-B9C66AD05D87}" uniqueName="2" name="Designator" queryTableFieldId="2" dataDxfId="12"/>
    <tableColumn id="3" xr3:uid="{2E30B1B2-8DE6-4664-9C11-5BD54000DB7D}" uniqueName="3" name="Package" queryTableFieldId="3" dataDxfId="11"/>
    <tableColumn id="4" xr3:uid="{23C7D668-A09D-49A6-A358-CCA1DB136EAC}" uniqueName="4" name="Quantity" queryTableFieldId="4"/>
    <tableColumn id="5" xr3:uid="{4090F43B-1C7E-40F1-A462-3A1970E3883C}" uniqueName="5" name="Designation" queryTableFieldId="5" dataDxfId="10"/>
    <tableColumn id="6" xr3:uid="{225DF604-A01B-4992-802B-C6A6553228BF}" uniqueName="6" name="Supplier and ref" queryTableFieldId="6" dataDxfId="9"/>
    <tableColumn id="7" xr3:uid="{1B75691B-9741-47BF-A45F-99F1E2BC23EE}" uniqueName="7" name="Column1" queryTableFieldId="7" dataDxfId="8"/>
    <tableColumn id="8" xr3:uid="{AA6713E0-3642-454F-85A0-3453B72F08B5}" uniqueName="8" name="_1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U19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5" sqref="I5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54.5703125" style="1" bestFit="1" customWidth="1"/>
    <col min="10" max="10" width="15.28515625" style="1" bestFit="1" customWidth="1"/>
    <col min="11" max="11" width="11.7109375" style="1" bestFit="1" customWidth="1"/>
    <col min="12" max="12" width="33.5703125" style="14" bestFit="1" customWidth="1"/>
    <col min="13" max="13" width="33.5703125" style="2" customWidth="1"/>
    <col min="14" max="14" width="9.140625" style="4"/>
    <col min="15" max="15" width="9.85546875" style="1" bestFit="1" customWidth="1"/>
    <col min="16" max="16" width="9.85546875" style="1" customWidth="1"/>
    <col min="17" max="17" width="31.28515625" style="2" customWidth="1"/>
    <col min="18" max="18" width="42.42578125" style="2" customWidth="1"/>
    <col min="19" max="19" width="14.140625" style="18" bestFit="1" customWidth="1"/>
    <col min="20" max="20" width="10.42578125" style="18" bestFit="1" customWidth="1"/>
    <col min="21" max="21" width="9.28515625" style="18" bestFit="1" customWidth="1"/>
    <col min="22" max="16384" width="9.140625" style="1"/>
  </cols>
  <sheetData>
    <row r="1" spans="1:21" s="13" customFormat="1" ht="31.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12" t="s">
        <v>49</v>
      </c>
      <c r="J1" s="12" t="s">
        <v>37</v>
      </c>
      <c r="K1" s="12" t="s">
        <v>38</v>
      </c>
      <c r="L1" s="12" t="s">
        <v>34</v>
      </c>
      <c r="M1" s="11" t="s">
        <v>35</v>
      </c>
      <c r="N1" s="21" t="s">
        <v>47</v>
      </c>
      <c r="O1" s="20" t="s">
        <v>48</v>
      </c>
      <c r="P1" s="20" t="s">
        <v>46</v>
      </c>
      <c r="Q1" s="16" t="s">
        <v>41</v>
      </c>
      <c r="R1" s="16" t="s">
        <v>42</v>
      </c>
      <c r="S1" s="19" t="s">
        <v>43</v>
      </c>
      <c r="T1" s="19" t="s">
        <v>44</v>
      </c>
      <c r="U1" s="19" t="s">
        <v>45</v>
      </c>
    </row>
    <row r="2" spans="1:21" x14ac:dyDescent="0.25">
      <c r="A2" s="4">
        <v>1</v>
      </c>
      <c r="B2" s="7" t="s">
        <v>8</v>
      </c>
      <c r="C2" s="6" t="s">
        <v>39</v>
      </c>
      <c r="D2" s="16" t="str">
        <f>VLOOKUP($C2,[1]!tbl_VTPN[[VTPN]:[Description]],2,FALSE)</f>
        <v>PCA, Scavenger - ADE Channel (ADE), ver 4.3</v>
      </c>
      <c r="E2" s="24" t="s">
        <v>50</v>
      </c>
      <c r="F2" s="4">
        <v>1</v>
      </c>
      <c r="G2" s="4" t="s">
        <v>9</v>
      </c>
      <c r="J2" s="14" t="str">
        <f>VLOOKUP($C2,[1]Master!$A:$T,9,FALSE)</f>
        <v>Make</v>
      </c>
      <c r="K2" s="14" t="str">
        <f>VLOOKUP($C2,[1]Master!$A:$T,8,FALSE)</f>
        <v>UnReleased</v>
      </c>
      <c r="L2" s="14" t="str">
        <f>VLOOKUP($C2,[1]Master!$A:$T,10,FALSE)</f>
        <v>ECAS + Delta</v>
      </c>
      <c r="M2" s="22" t="str">
        <f>VLOOKUP($C2,[1]Master!$A:$T,11,FALSE)</f>
        <v>3901-30030-04</v>
      </c>
      <c r="N2" s="4">
        <f>F2</f>
        <v>1</v>
      </c>
      <c r="O2" s="15">
        <f>VLOOKUP(C2,[1]Master!$A:$W,20,FALSE)</f>
        <v>0</v>
      </c>
      <c r="P2" s="23">
        <f>SUM(P3:P3)</f>
        <v>3.48E-3</v>
      </c>
      <c r="Q2" s="17" t="str">
        <f>IF($J2&lt;&gt;"Buy","",VLOOKUP($C2,[1]Master!$A:$W,14,FALSE))</f>
        <v/>
      </c>
      <c r="R2" s="17">
        <f>VLOOKUP($C2,[1]Master!$A:$W,13,FALSE)</f>
        <v>0</v>
      </c>
      <c r="S2" s="18">
        <f>VLOOKUP($C2,[1]Master!$A:$W,16,FALSE)</f>
        <v>0</v>
      </c>
      <c r="T2" s="18">
        <f>VLOOKUP($C2,[1]Master!$A:$W,17,FALSE)</f>
        <v>0</v>
      </c>
      <c r="U2" s="18">
        <f>VLOOKUP($C2,[1]Master!$A:$W,22,FALSE)</f>
        <v>0</v>
      </c>
    </row>
    <row r="3" spans="1:21" x14ac:dyDescent="0.25">
      <c r="A3" s="4">
        <v>2</v>
      </c>
      <c r="B3" s="5">
        <v>1</v>
      </c>
      <c r="C3" s="3" t="s">
        <v>36</v>
      </c>
      <c r="D3" s="16" t="str">
        <f>VLOOKUP($C3,[1]!tbl_VTPN[[VTPN]:[Description]],2,FALSE)</f>
        <v>RES 0402 (1005_m), 137K, 1%, 1/16W, Thick Film</v>
      </c>
      <c r="F3" s="4">
        <v>4</v>
      </c>
      <c r="G3" s="4" t="s">
        <v>9</v>
      </c>
      <c r="H3" s="2" t="s">
        <v>12</v>
      </c>
      <c r="J3" s="14" t="str">
        <f>VLOOKUP($C3,[1]Master!$A:$T,9,FALSE)</f>
        <v>Buy</v>
      </c>
      <c r="K3" s="14" t="str">
        <f>VLOOKUP($C3,[1]Master!$A:$T,8,FALSE)</f>
        <v>Production</v>
      </c>
      <c r="L3" s="14" t="str">
        <f>VLOOKUP($C3,[1]Master!$A:$T,10,FALSE)</f>
        <v>Yageo</v>
      </c>
      <c r="M3" s="22" t="str">
        <f>VLOOKUP($C3,[1]Master!$A:$T,11,FALSE)</f>
        <v>RC0402FR-07137KL</v>
      </c>
      <c r="N3" s="4">
        <f>+F3*$N$2</f>
        <v>4</v>
      </c>
      <c r="O3" s="15">
        <f>VLOOKUP(C3,[1]Master!$A:$W,20,FALSE)</f>
        <v>8.7000000000000001E-4</v>
      </c>
      <c r="P3" s="15" cm="1">
        <f t="array" ref="P3">IF(COUNT(SEARCH({"Buy","Free","Cost"}, J3))&gt;0,O3*N3,"")</f>
        <v>3.48E-3</v>
      </c>
      <c r="Q3" s="17" t="str">
        <f>IF($J3&lt;&gt;"Buy","",VLOOKUP($C3,[1]Master!$A:$W,14,FALSE))</f>
        <v>ECAS</v>
      </c>
      <c r="R3" s="17">
        <f>VLOOKUP($C3,[1]Master!$A:$W,13,FALSE)</f>
        <v>0</v>
      </c>
      <c r="S3" s="18">
        <f>VLOOKUP($C3,[1]Master!$A:$W,16,FALSE)</f>
        <v>10000</v>
      </c>
      <c r="T3" s="18">
        <f>VLOOKUP($C3,[1]Master!$A:$W,17,FALSE)</f>
        <v>0</v>
      </c>
      <c r="U3" s="18">
        <f>VLOOKUP($C3,[1]Master!$A:$W,22,FALSE)</f>
        <v>18</v>
      </c>
    </row>
    <row r="4" spans="1:21" x14ac:dyDescent="0.25">
      <c r="A4" s="4">
        <v>3</v>
      </c>
      <c r="B4" s="5">
        <v>1</v>
      </c>
      <c r="C4" s="3" t="s">
        <v>13</v>
      </c>
      <c r="D4" s="16" t="str">
        <f>VLOOKUP($C4,[1]!tbl_VTPN[[VTPN]:[Description]],2,FALSE)</f>
        <v>RES 0402 (1005_m), 30K, 1%, 1/16W, Thick Film</v>
      </c>
      <c r="F4" s="4">
        <v>4</v>
      </c>
      <c r="H4" s="2" t="s">
        <v>14</v>
      </c>
      <c r="J4" s="14" t="str">
        <f>VLOOKUP($C4,[1]Master!$A:$T,9,FALSE)</f>
        <v>Buy</v>
      </c>
      <c r="K4" s="14" t="str">
        <f>VLOOKUP($C4,[1]Master!$A:$T,8,FALSE)</f>
        <v>Production</v>
      </c>
      <c r="L4" s="14" t="str">
        <f>VLOOKUP($C4,[1]Master!$A:$T,10,FALSE)</f>
        <v>Yageo</v>
      </c>
      <c r="M4" s="22" t="str">
        <f>VLOOKUP($C4,[1]Master!$A:$T,11,FALSE)</f>
        <v>RC0402FR-0730KL</v>
      </c>
      <c r="N4" s="4">
        <f t="shared" ref="N4:N18" si="0">+F4*$N$2</f>
        <v>4</v>
      </c>
      <c r="O4" s="15">
        <f>VLOOKUP(C4,[1]Master!$A:$W,20,FALSE)</f>
        <v>8.7000000000000001E-4</v>
      </c>
      <c r="P4" s="15" cm="1">
        <f t="array" ref="P4">IF(COUNT(SEARCH({"Buy","Free","Cost"}, J4))&gt;0,O4*N4,"")</f>
        <v>3.48E-3</v>
      </c>
      <c r="Q4" s="17" t="str">
        <f>IF($J4&lt;&gt;"Buy","",VLOOKUP($C4,[1]Master!$A:$W,14,FALSE))</f>
        <v>ECAS</v>
      </c>
      <c r="R4" s="17">
        <f>VLOOKUP($C4,[1]Master!$A:$W,13,FALSE)</f>
        <v>0</v>
      </c>
      <c r="S4" s="18">
        <f>VLOOKUP($C4,[1]Master!$A:$W,16,FALSE)</f>
        <v>10000</v>
      </c>
      <c r="T4" s="18">
        <f>VLOOKUP($C4,[1]Master!$A:$W,17,FALSE)</f>
        <v>0</v>
      </c>
      <c r="U4" s="18">
        <f>VLOOKUP($C4,[1]Master!$A:$W,22,FALSE)</f>
        <v>18</v>
      </c>
    </row>
    <row r="5" spans="1:21" ht="31.5" x14ac:dyDescent="0.25">
      <c r="A5" s="4">
        <v>4</v>
      </c>
      <c r="B5" s="5">
        <v>1</v>
      </c>
      <c r="C5" s="3" t="s">
        <v>27</v>
      </c>
      <c r="D5" s="16" t="str">
        <f>VLOOKUP($C5,[1]!tbl_VTPN[[VTPN]:[Description]],2,FALSE)</f>
        <v>RES 0402 (1005_m), 0R (Jumper), 1%, 1/16W, Thick Film</v>
      </c>
      <c r="F5" s="4">
        <v>12</v>
      </c>
      <c r="H5" s="2" t="s">
        <v>62</v>
      </c>
      <c r="J5" s="14" t="str">
        <f>VLOOKUP($C5,[1]Master!$A:$T,9,FALSE)</f>
        <v>Buy</v>
      </c>
      <c r="K5" s="14" t="str">
        <f>VLOOKUP($C5,[1]Master!$A:$T,8,FALSE)</f>
        <v>Production</v>
      </c>
      <c r="L5" s="14" t="str">
        <f>VLOOKUP($C5,[1]Master!$A:$T,10,FALSE)</f>
        <v>Bourns Inc</v>
      </c>
      <c r="M5" s="22" t="str">
        <f>VLOOKUP($C5,[1]Master!$A:$T,11,FALSE)</f>
        <v>CR0402AJ/-000GLF</v>
      </c>
      <c r="N5" s="4">
        <f t="shared" si="0"/>
        <v>12</v>
      </c>
      <c r="O5" s="15">
        <f>VLOOKUP(C5,[1]Master!$A:$W,20,FALSE)</f>
        <v>8.7000000000000001E-4</v>
      </c>
      <c r="P5" s="15" cm="1">
        <f t="array" ref="P5">IF(COUNT(SEARCH({"Buy","Free","Cost"}, J5))&gt;0,O5*N5,"")</f>
        <v>1.044E-2</v>
      </c>
      <c r="Q5" s="17" t="str">
        <f>IF($J5&lt;&gt;"Buy","",VLOOKUP($C5,[1]Master!$A:$W,14,FALSE))</f>
        <v>ECAS</v>
      </c>
      <c r="R5" s="17">
        <f>VLOOKUP($C5,[1]Master!$A:$W,13,FALSE)</f>
        <v>0</v>
      </c>
      <c r="S5" s="18">
        <f>VLOOKUP($C5,[1]Master!$A:$W,16,FALSE)</f>
        <v>10000</v>
      </c>
      <c r="T5" s="18">
        <f>VLOOKUP($C5,[1]Master!$A:$W,17,FALSE)</f>
        <v>10000</v>
      </c>
      <c r="U5" s="18">
        <f>VLOOKUP($C5,[1]Master!$A:$W,22,FALSE)</f>
        <v>15</v>
      </c>
    </row>
    <row r="6" spans="1:21" x14ac:dyDescent="0.25">
      <c r="A6" s="4">
        <v>5</v>
      </c>
      <c r="B6" s="5">
        <v>1</v>
      </c>
      <c r="C6" s="3" t="s">
        <v>21</v>
      </c>
      <c r="D6" s="16" t="str">
        <f>VLOOKUP($C6,[1]!tbl_VTPN[[VTPN]:[Description]],2,FALSE)</f>
        <v>CAP 0402 (1005_m), 22n, 5%, 25V X7R</v>
      </c>
      <c r="F6" s="4">
        <v>5</v>
      </c>
      <c r="H6" s="2" t="s">
        <v>64</v>
      </c>
      <c r="J6" s="14" t="str">
        <f>VLOOKUP($C6,[1]Master!$A:$T,9,FALSE)</f>
        <v>Buy</v>
      </c>
      <c r="K6" s="14" t="str">
        <f>VLOOKUP($C6,[1]Master!$A:$T,8,FALSE)</f>
        <v>Production</v>
      </c>
      <c r="L6" s="14" t="str">
        <f>VLOOKUP($C6,[1]Master!$A:$T,10,FALSE)</f>
        <v>Kemet</v>
      </c>
      <c r="M6" s="22" t="str">
        <f>VLOOKUP($C6,[1]Master!$A:$T,11,FALSE)</f>
        <v>C0402C223J3RAC7867</v>
      </c>
      <c r="N6" s="4">
        <f t="shared" si="0"/>
        <v>5</v>
      </c>
      <c r="O6" s="15">
        <f>VLOOKUP(C6,[1]Master!$A:$W,20,FALSE)</f>
        <v>3.2000000000000001E-2</v>
      </c>
      <c r="P6" s="15" cm="1">
        <f t="array" ref="P6">IF(COUNT(SEARCH({"Buy","Free","Cost"}, J6))&gt;0,O6*N6,"")</f>
        <v>0.16</v>
      </c>
      <c r="Q6" s="17" t="str">
        <f>IF($J6&lt;&gt;"Buy","",VLOOKUP($C6,[1]Master!$A:$W,14,FALSE))</f>
        <v>ECAS</v>
      </c>
      <c r="R6" s="17">
        <f>VLOOKUP($C6,[1]Master!$A:$W,13,FALSE)</f>
        <v>0</v>
      </c>
      <c r="S6" s="18">
        <f>VLOOKUP($C6,[1]Master!$A:$W,16,FALSE)</f>
        <v>10000</v>
      </c>
      <c r="T6" s="18">
        <f>VLOOKUP($C6,[1]Master!$A:$W,17,FALSE)</f>
        <v>10000</v>
      </c>
      <c r="U6" s="18">
        <f>VLOOKUP($C6,[1]Master!$A:$W,22,FALSE)</f>
        <v>27</v>
      </c>
    </row>
    <row r="7" spans="1:21" ht="31.5" x14ac:dyDescent="0.25">
      <c r="A7" s="4">
        <v>6</v>
      </c>
      <c r="B7" s="5">
        <v>1</v>
      </c>
      <c r="C7" s="3" t="s">
        <v>28</v>
      </c>
      <c r="D7" s="16" t="str">
        <f>VLOOKUP($C7,[1]!tbl_VTPN[[VTPN]:[Description]],2,FALSE)</f>
        <v>CAP 0402 (1005_m), 0.1u, 10%, 25V X7R</v>
      </c>
      <c r="F7" s="4">
        <v>14</v>
      </c>
      <c r="H7" s="2" t="s">
        <v>67</v>
      </c>
      <c r="J7" s="14" t="str">
        <f>VLOOKUP($C7,[1]Master!$A:$T,9,FALSE)</f>
        <v>Buy</v>
      </c>
      <c r="K7" s="14" t="str">
        <f>VLOOKUP($C7,[1]Master!$A:$T,8,FALSE)</f>
        <v>Production</v>
      </c>
      <c r="L7" s="14" t="str">
        <f>VLOOKUP($C7,[1]Master!$A:$T,10,FALSE)</f>
        <v>Murata</v>
      </c>
      <c r="M7" s="22" t="str">
        <f>VLOOKUP($C7,[1]Master!$A:$T,11,FALSE)</f>
        <v>GRM155R71E104KE14D</v>
      </c>
      <c r="N7" s="4">
        <f t="shared" si="0"/>
        <v>14</v>
      </c>
      <c r="O7" s="15">
        <f>VLOOKUP(C7,[1]Master!$A:$W,20,FALSE)</f>
        <v>3.0000000000000001E-3</v>
      </c>
      <c r="P7" s="15" cm="1">
        <f t="array" ref="P7">IF(COUNT(SEARCH({"Buy","Free","Cost"}, J7))&gt;0,O7*N7,"")</f>
        <v>4.2000000000000003E-2</v>
      </c>
      <c r="Q7" s="17" t="str">
        <f>IF($J7&lt;&gt;"Buy","",VLOOKUP($C7,[1]Master!$A:$W,14,FALSE))</f>
        <v>ECAS</v>
      </c>
      <c r="R7" s="17">
        <f>VLOOKUP($C7,[1]Master!$A:$W,13,FALSE)</f>
        <v>0</v>
      </c>
      <c r="S7" s="18">
        <f>VLOOKUP($C7,[1]Master!$A:$W,16,FALSE)</f>
        <v>5000</v>
      </c>
      <c r="T7" s="18">
        <f>VLOOKUP($C7,[1]Master!$A:$W,17,FALSE)</f>
        <v>5000</v>
      </c>
      <c r="U7" s="18">
        <f>VLOOKUP($C7,[1]Master!$A:$W,22,FALSE)</f>
        <v>19</v>
      </c>
    </row>
    <row r="8" spans="1:21" x14ac:dyDescent="0.25">
      <c r="A8" s="4">
        <v>7</v>
      </c>
      <c r="B8" s="5">
        <v>1</v>
      </c>
      <c r="C8" s="3" t="s">
        <v>29</v>
      </c>
      <c r="D8" s="16" t="str">
        <f>VLOOKUP($C8,[1]!tbl_VTPN[[VTPN]:[Description]],2,FALSE)</f>
        <v>CAP 1206 (3216_m), 10u, 10%, 25V X7R</v>
      </c>
      <c r="F8" s="4">
        <v>6</v>
      </c>
      <c r="H8" s="2" t="s">
        <v>72</v>
      </c>
      <c r="J8" s="14" t="str">
        <f>VLOOKUP($C8,[1]Master!$A:$T,9,FALSE)</f>
        <v>Buy</v>
      </c>
      <c r="K8" s="14" t="str">
        <f>VLOOKUP($C8,[1]Master!$A:$T,8,FALSE)</f>
        <v>Production</v>
      </c>
      <c r="L8" s="14" t="str">
        <f>VLOOKUP($C8,[1]Master!$A:$T,10,FALSE)</f>
        <v>Samsung</v>
      </c>
      <c r="M8" s="22" t="str">
        <f>VLOOKUP($C8,[1]Master!$A:$T,11,FALSE)</f>
        <v>CL31B106KAHNFNE</v>
      </c>
      <c r="N8" s="4">
        <f t="shared" si="0"/>
        <v>6</v>
      </c>
      <c r="O8" s="15">
        <f>VLOOKUP(C8,[1]Master!$A:$W,20,FALSE)</f>
        <v>2.538E-2</v>
      </c>
      <c r="P8" s="15" cm="1">
        <f t="array" ref="P8">IF(COUNT(SEARCH({"Buy","Free","Cost"}, J8))&gt;0,O8*N8,"")</f>
        <v>0.15228</v>
      </c>
      <c r="Q8" s="17" t="str">
        <f>IF($J8&lt;&gt;"Buy","",VLOOKUP($C8,[1]Master!$A:$W,14,FALSE))</f>
        <v>ECAS</v>
      </c>
      <c r="R8" s="17">
        <f>VLOOKUP($C8,[1]Master!$A:$W,13,FALSE)</f>
        <v>0</v>
      </c>
      <c r="S8" s="18">
        <f>VLOOKUP($C8,[1]Master!$A:$W,16,FALSE)</f>
        <v>2000</v>
      </c>
      <c r="T8" s="18">
        <f>VLOOKUP($C8,[1]Master!$A:$W,17,FALSE)</f>
        <v>0</v>
      </c>
      <c r="U8" s="18">
        <f>VLOOKUP($C8,[1]Master!$A:$W,22,FALSE)</f>
        <v>22</v>
      </c>
    </row>
    <row r="9" spans="1:21" x14ac:dyDescent="0.25">
      <c r="A9" s="4">
        <v>8</v>
      </c>
      <c r="B9" s="5">
        <v>1</v>
      </c>
      <c r="C9" s="3" t="s">
        <v>20</v>
      </c>
      <c r="D9" s="16" t="str">
        <f>VLOOKUP($C9,[1]!tbl_VTPN[[VTPN]:[Description]],2,FALSE)</f>
        <v>CAP 0603 (1608_m), 100n, 5%, 25V X7R</v>
      </c>
      <c r="F9" s="4">
        <v>1</v>
      </c>
      <c r="H9" s="2" t="s">
        <v>15</v>
      </c>
      <c r="J9" s="14" t="str">
        <f>VLOOKUP($C9,[1]Master!$A:$T,9,FALSE)</f>
        <v>Buy</v>
      </c>
      <c r="K9" s="14" t="str">
        <f>VLOOKUP($C9,[1]Master!$A:$T,8,FALSE)</f>
        <v>Production</v>
      </c>
      <c r="L9" s="14" t="str">
        <f>VLOOKUP($C9,[1]Master!$A:$T,10,FALSE)</f>
        <v>Yageo</v>
      </c>
      <c r="M9" s="22" t="str">
        <f>VLOOKUP($C9,[1]Master!$A:$T,11,FALSE)</f>
        <v>CC0603JRX7R8BB104</v>
      </c>
      <c r="N9" s="4">
        <f t="shared" si="0"/>
        <v>1</v>
      </c>
      <c r="O9" s="15">
        <f>VLOOKUP(C9,[1]Master!$A:$W,20,FALSE)</f>
        <v>4.3400000000000001E-3</v>
      </c>
      <c r="P9" s="15" cm="1">
        <f t="array" ref="P9">IF(COUNT(SEARCH({"Buy","Free","Cost"}, J9))&gt;0,O9*N9,"")</f>
        <v>4.3400000000000001E-3</v>
      </c>
      <c r="Q9" s="17" t="str">
        <f>IF($J9&lt;&gt;"Buy","",VLOOKUP($C9,[1]Master!$A:$W,14,FALSE))</f>
        <v>ECAS</v>
      </c>
      <c r="R9" s="17">
        <f>VLOOKUP($C9,[1]Master!$A:$W,13,FALSE)</f>
        <v>0</v>
      </c>
      <c r="S9" s="18">
        <f>VLOOKUP($C9,[1]Master!$A:$W,16,FALSE)</f>
        <v>4000</v>
      </c>
      <c r="T9" s="18">
        <f>VLOOKUP($C9,[1]Master!$A:$W,17,FALSE)</f>
        <v>0</v>
      </c>
      <c r="U9" s="18">
        <f>VLOOKUP($C9,[1]Master!$A:$W,22,FALSE)</f>
        <v>16</v>
      </c>
    </row>
    <row r="10" spans="1:21" x14ac:dyDescent="0.25">
      <c r="A10" s="4">
        <v>9</v>
      </c>
      <c r="B10" s="5">
        <v>1</v>
      </c>
      <c r="C10" s="3" t="s">
        <v>18</v>
      </c>
      <c r="D10" s="16" t="str">
        <f>VLOOKUP($C10,[1]!tbl_VTPN[[VTPN]:[Description]],2,FALSE)</f>
        <v>RES 0402 (1005_m), 1K, 1%, 1/16W, Thick Film</v>
      </c>
      <c r="F10" s="4">
        <v>2</v>
      </c>
      <c r="H10" s="2" t="s">
        <v>76</v>
      </c>
      <c r="J10" s="14" t="str">
        <f>VLOOKUP($C10,[1]Master!$A:$T,9,FALSE)</f>
        <v>Buy</v>
      </c>
      <c r="K10" s="14" t="str">
        <f>VLOOKUP($C10,[1]Master!$A:$T,8,FALSE)</f>
        <v>Production</v>
      </c>
      <c r="L10" s="14" t="str">
        <f>VLOOKUP($C10,[1]Master!$A:$T,10,FALSE)</f>
        <v>Yageo</v>
      </c>
      <c r="M10" s="22" t="str">
        <f>VLOOKUP($C10,[1]Master!$A:$T,11,FALSE)</f>
        <v>RC0402FR-071KP</v>
      </c>
      <c r="N10" s="4">
        <f t="shared" si="0"/>
        <v>2</v>
      </c>
      <c r="O10" s="15">
        <f>VLOOKUP(C10,[1]Master!$A:$W,20,FALSE)</f>
        <v>8.7000000000000001E-4</v>
      </c>
      <c r="P10" s="15" cm="1">
        <f t="array" ref="P10">IF(COUNT(SEARCH({"Buy","Free","Cost"}, J10))&gt;0,O10*N10,"")</f>
        <v>1.74E-3</v>
      </c>
      <c r="Q10" s="17" t="str">
        <f>IF($J10&lt;&gt;"Buy","",VLOOKUP($C10,[1]Master!$A:$W,14,FALSE))</f>
        <v>ECAS</v>
      </c>
      <c r="R10" s="17">
        <f>VLOOKUP($C10,[1]Master!$A:$W,13,FALSE)</f>
        <v>0</v>
      </c>
      <c r="S10" s="18">
        <f>VLOOKUP($C10,[1]Master!$A:$W,16,FALSE)</f>
        <v>10000</v>
      </c>
      <c r="T10" s="18">
        <f>VLOOKUP($C10,[1]Master!$A:$W,17,FALSE)</f>
        <v>10000</v>
      </c>
      <c r="U10" s="18">
        <f>VLOOKUP($C10,[1]Master!$A:$W,22,FALSE)</f>
        <v>18</v>
      </c>
    </row>
    <row r="11" spans="1:21" x14ac:dyDescent="0.25">
      <c r="A11" s="4">
        <v>10</v>
      </c>
      <c r="B11" s="5">
        <v>1</v>
      </c>
      <c r="C11" s="3" t="s">
        <v>97</v>
      </c>
      <c r="D11" s="16" t="str">
        <f>VLOOKUP($C11,[1]!tbl_VTPN[[VTPN]:[Description]],2,FALSE)</f>
        <v>CAP 0402, Place Holder, No Value, Not Fitted</v>
      </c>
      <c r="F11" s="4">
        <v>4</v>
      </c>
      <c r="H11" s="2" t="s">
        <v>78</v>
      </c>
      <c r="J11" s="14" t="str">
        <f>VLOOKUP($C11,[1]Master!$A:$T,9,FALSE)</f>
        <v>Reference Item</v>
      </c>
      <c r="K11" s="14" t="str">
        <f>VLOOKUP($C11,[1]Master!$A:$T,8,FALSE)</f>
        <v>Production</v>
      </c>
      <c r="L11" s="14" t="str">
        <f>VLOOKUP($C11,[1]Master!$A:$T,10,FALSE)</f>
        <v>VT Electron</v>
      </c>
      <c r="M11" s="22" t="str">
        <f>VLOOKUP($C11,[1]Master!$A:$T,11,FALSE)</f>
        <v>None</v>
      </c>
      <c r="N11" s="4">
        <f t="shared" si="0"/>
        <v>4</v>
      </c>
      <c r="O11" s="15">
        <f>VLOOKUP(C11,[1]Master!$A:$W,20,FALSE)</f>
        <v>0</v>
      </c>
      <c r="P11" s="15" t="str" cm="1">
        <f t="array" ref="P11">IF(COUNT(SEARCH({"Buy","Free","Cost"}, J11))&gt;0,O11*N11,"")</f>
        <v/>
      </c>
      <c r="Q11" s="17" t="str">
        <f>IF($J11&lt;&gt;"Buy","",VLOOKUP($C11,[1]Master!$A:$W,14,FALSE))</f>
        <v/>
      </c>
      <c r="R11" s="17">
        <f>VLOOKUP($C11,[1]Master!$A:$W,13,FALSE)</f>
        <v>0</v>
      </c>
      <c r="S11" s="18">
        <f>VLOOKUP($C11,[1]Master!$A:$W,16,FALSE)</f>
        <v>0</v>
      </c>
      <c r="T11" s="18">
        <f>VLOOKUP($C11,[1]Master!$A:$W,17,FALSE)</f>
        <v>0</v>
      </c>
      <c r="U11" s="18">
        <f>VLOOKUP($C11,[1]Master!$A:$W,22,FALSE)</f>
        <v>0</v>
      </c>
    </row>
    <row r="12" spans="1:21" x14ac:dyDescent="0.25">
      <c r="A12" s="4">
        <v>11</v>
      </c>
      <c r="B12" s="5">
        <v>1</v>
      </c>
      <c r="C12" s="3" t="s">
        <v>19</v>
      </c>
      <c r="D12" s="16" t="str">
        <f>VLOOKUP($C12,[1]!tbl_VTPN[[VTPN]:[Description]],2,FALSE)</f>
        <v>RES 0402 (1005_m), 100R, 1%, 1/16W, Thick Film</v>
      </c>
      <c r="F12" s="4">
        <v>4</v>
      </c>
      <c r="H12" s="2" t="s">
        <v>79</v>
      </c>
      <c r="J12" s="14" t="str">
        <f>VLOOKUP($C12,[1]Master!$A:$T,9,FALSE)</f>
        <v>Buy</v>
      </c>
      <c r="K12" s="14" t="str">
        <f>VLOOKUP($C12,[1]Master!$A:$T,8,FALSE)</f>
        <v>Production</v>
      </c>
      <c r="L12" s="14" t="str">
        <f>VLOOKUP($C12,[1]Master!$A:$T,10,FALSE)</f>
        <v>Stackpole</v>
      </c>
      <c r="M12" s="22" t="str">
        <f>VLOOKUP($C12,[1]Master!$A:$T,11,FALSE)</f>
        <v>RMCF0402FT100R</v>
      </c>
      <c r="N12" s="4">
        <f t="shared" si="0"/>
        <v>4</v>
      </c>
      <c r="O12" s="15">
        <f>VLOOKUP(C12,[1]Master!$A:$W,20,FALSE)</f>
        <v>8.7000000000000001E-4</v>
      </c>
      <c r="P12" s="15" cm="1">
        <f t="array" ref="P12">IF(COUNT(SEARCH({"Buy","Free","Cost"}, J12))&gt;0,O12*N12,"")</f>
        <v>3.48E-3</v>
      </c>
      <c r="Q12" s="17" t="str">
        <f>IF($J12&lt;&gt;"Buy","",VLOOKUP($C12,[1]Master!$A:$W,14,FALSE))</f>
        <v>ECAS</v>
      </c>
      <c r="R12" s="17">
        <f>VLOOKUP($C12,[1]Master!$A:$W,13,FALSE)</f>
        <v>0</v>
      </c>
      <c r="S12" s="18">
        <f>VLOOKUP($C12,[1]Master!$A:$W,16,FALSE)</f>
        <v>10000</v>
      </c>
      <c r="T12" s="18">
        <f>VLOOKUP($C12,[1]Master!$A:$W,17,FALSE)</f>
        <v>0</v>
      </c>
      <c r="U12" s="18">
        <f>VLOOKUP($C12,[1]Master!$A:$W,22,FALSE)</f>
        <v>16</v>
      </c>
    </row>
    <row r="13" spans="1:21" x14ac:dyDescent="0.25">
      <c r="A13" s="4">
        <v>12</v>
      </c>
      <c r="B13" s="5">
        <v>1</v>
      </c>
      <c r="C13" s="3" t="s">
        <v>30</v>
      </c>
      <c r="D13" s="16" t="str">
        <f>VLOOKUP($C13,[1]!tbl_VTPN[[VTPN]:[Description]],2,FALSE)</f>
        <v>OPA, IC Zero-Drift Op Amp, Rail-to-rail, 2Ch, 8-WSON</v>
      </c>
      <c r="F13" s="4">
        <v>2</v>
      </c>
      <c r="H13" s="2" t="s">
        <v>25</v>
      </c>
      <c r="J13" s="14" t="str">
        <f>VLOOKUP($C13,[1]Master!$A:$T,9,FALSE)</f>
        <v>Buy</v>
      </c>
      <c r="K13" s="14" t="str">
        <f>VLOOKUP($C13,[1]Master!$A:$T,8,FALSE)</f>
        <v>Production</v>
      </c>
      <c r="L13" s="14" t="str">
        <f>VLOOKUP($C13,[1]Master!$A:$T,10,FALSE)</f>
        <v>TI</v>
      </c>
      <c r="M13" s="22" t="str">
        <f>VLOOKUP($C13,[1]Master!$A:$T,11,FALSE)</f>
        <v>TLV2186IDSGR</v>
      </c>
      <c r="N13" s="4">
        <f t="shared" si="0"/>
        <v>2</v>
      </c>
      <c r="O13" s="15">
        <f>VLOOKUP(C13,[1]Master!$A:$W,20,FALSE)</f>
        <v>0.47399999999999998</v>
      </c>
      <c r="P13" s="15" cm="1">
        <f t="array" ref="P13">IF(COUNT(SEARCH({"Buy","Free","Cost"}, J13))&gt;0,O13*N13,"")</f>
        <v>0.94799999999999995</v>
      </c>
      <c r="Q13" s="17" t="str">
        <f>IF($J13&lt;&gt;"Buy","",VLOOKUP($C13,[1]Master!$A:$W,14,FALSE))</f>
        <v>TI.com</v>
      </c>
      <c r="R13" s="17" t="str">
        <f>VLOOKUP($C13,[1]Master!$A:$W,13,FALSE)</f>
        <v>[04/12/23] RFQ to EBV for alternative - NO BID</v>
      </c>
      <c r="S13" s="18">
        <f>VLOOKUP($C13,[1]Master!$A:$W,16,FALSE)</f>
        <v>3000</v>
      </c>
      <c r="T13" s="18">
        <f>VLOOKUP($C13,[1]Master!$A:$W,17,FALSE)</f>
        <v>3000</v>
      </c>
      <c r="U13" s="18">
        <f>VLOOKUP($C13,[1]Master!$A:$W,22,FALSE)</f>
        <v>6</v>
      </c>
    </row>
    <row r="14" spans="1:21" x14ac:dyDescent="0.25">
      <c r="A14" s="4">
        <v>13</v>
      </c>
      <c r="B14" s="5">
        <v>1</v>
      </c>
      <c r="C14" s="3" t="s">
        <v>31</v>
      </c>
      <c r="D14" s="16" t="str">
        <f>VLOOKUP($C14,[1]!tbl_VTPN[[VTPN]:[Description]],2,FALSE)</f>
        <v>IC, 3 Phase Meter 40-LFCSP-WQ (6x6)</v>
      </c>
      <c r="F14" s="4">
        <v>1</v>
      </c>
      <c r="H14" s="2" t="s">
        <v>16</v>
      </c>
      <c r="J14" s="14" t="str">
        <f>VLOOKUP($C14,[1]Master!$A:$T,9,FALSE)</f>
        <v>Free Issue</v>
      </c>
      <c r="K14" s="14" t="str">
        <f>VLOOKUP($C14,[1]Master!$A:$T,8,FALSE)</f>
        <v>Production</v>
      </c>
      <c r="L14" s="14" t="str">
        <f>VLOOKUP($C14,[1]Master!$A:$T,10,FALSE)</f>
        <v>Analog Devices</v>
      </c>
      <c r="M14" s="22" t="str">
        <f>VLOOKUP($C14,[1]Master!$A:$T,11,FALSE)</f>
        <v>ADE9430ACPZ-RL</v>
      </c>
      <c r="N14" s="4">
        <f t="shared" si="0"/>
        <v>1</v>
      </c>
      <c r="O14" s="15">
        <f>VLOOKUP(C14,[1]Master!$A:$W,20,FALSE)</f>
        <v>7.19</v>
      </c>
      <c r="P14" s="15" cm="1">
        <f t="array" ref="P14">IF(COUNT(SEARCH({"Buy","Free","Cost"}, J14))&gt;0,O14*N14,"")</f>
        <v>7.19</v>
      </c>
      <c r="Q14" s="17" t="str">
        <f>IF($J14&lt;&gt;"Buy","",VLOOKUP($C14,[1]Master!$A:$W,14,FALSE))</f>
        <v/>
      </c>
      <c r="R14" s="17" t="str">
        <f>VLOOKUP($C14,[1]Master!$A:$W,13,FALSE)</f>
        <v xml:space="preserve">[08/09/2023] VT purchased 4,460pcs @ €7.19ea
[09/10/2023] Changed from $7.25931 to $6.50 based on 25~30k over 12-2023 thru 01-2025 </v>
      </c>
      <c r="S14" s="18">
        <f>VLOOKUP($C14,[1]Master!$A:$W,16,FALSE)</f>
        <v>30000</v>
      </c>
      <c r="T14" s="18">
        <f>VLOOKUP($C14,[1]Master!$A:$W,17,FALSE)</f>
        <v>2500</v>
      </c>
      <c r="U14" s="18">
        <f>VLOOKUP($C14,[1]Master!$A:$W,22,FALSE)</f>
        <v>13</v>
      </c>
    </row>
    <row r="15" spans="1:21" ht="31.5" x14ac:dyDescent="0.25">
      <c r="A15" s="4">
        <v>14</v>
      </c>
      <c r="B15" s="5">
        <v>1</v>
      </c>
      <c r="C15" s="3" t="s">
        <v>32</v>
      </c>
      <c r="D15" s="16" t="str">
        <f>VLOOKUP($C15,[1]!tbl_VTPN[[VTPN]:[Description]],2,FALSE)</f>
        <v>OSC, 24.576MHz XO (Standard) HCMOS, 1v6~3v6 Enable/Disable 4-SMD No Lead</v>
      </c>
      <c r="F15" s="4">
        <v>1</v>
      </c>
      <c r="H15" s="2" t="s">
        <v>26</v>
      </c>
      <c r="J15" s="14" t="str">
        <f>VLOOKUP($C15,[1]Master!$A:$T,9,FALSE)</f>
        <v>Buy</v>
      </c>
      <c r="K15" s="14" t="str">
        <f>VLOOKUP($C15,[1]Master!$A:$T,8,FALSE)</f>
        <v>Production</v>
      </c>
      <c r="L15" s="14" t="str">
        <f>VLOOKUP($C15,[1]Master!$A:$T,10,FALSE)</f>
        <v>ECS Inc</v>
      </c>
      <c r="M15" s="22" t="str">
        <f>VLOOKUP($C15,[1]Master!$A:$T,11,FALSE)</f>
        <v>ECS-5032MV-245.7-BN-TR</v>
      </c>
      <c r="N15" s="4">
        <f t="shared" si="0"/>
        <v>1</v>
      </c>
      <c r="O15" s="15">
        <f>VLOOKUP(C15,[1]Master!$A:$W,20,FALSE)</f>
        <v>0.51334000000000002</v>
      </c>
      <c r="P15" s="15" cm="1">
        <f t="array" ref="P15">IF(COUNT(SEARCH({"Buy","Free","Cost"}, J15))&gt;0,O15*N15,"")</f>
        <v>0.51334000000000002</v>
      </c>
      <c r="Q15" s="17" t="str">
        <f>IF($J15&lt;&gt;"Buy","",VLOOKUP($C15,[1]Master!$A:$W,14,FALSE))</f>
        <v>ECAS</v>
      </c>
      <c r="R15" s="17" t="str">
        <f>VLOOKUP($C15,[1]Master!$A:$W,13,FALSE)</f>
        <v>[07/12/23] Jauch offer O 24,5760-JO53-3.3-B-1-T1-LF 1k @ $1.04</v>
      </c>
      <c r="S15" s="18">
        <f>VLOOKUP($C15,[1]Master!$A:$W,16,FALSE)</f>
        <v>3000</v>
      </c>
      <c r="T15" s="18">
        <f>VLOOKUP($C15,[1]Master!$A:$W,17,FALSE)</f>
        <v>3000</v>
      </c>
      <c r="U15" s="18">
        <f>VLOOKUP($C15,[1]Master!$A:$W,22,FALSE)</f>
        <v>13</v>
      </c>
    </row>
    <row r="16" spans="1:21" x14ac:dyDescent="0.25">
      <c r="A16" s="4">
        <v>15</v>
      </c>
      <c r="B16" s="5">
        <v>1</v>
      </c>
      <c r="C16" s="3" t="s">
        <v>22</v>
      </c>
      <c r="D16" s="16" t="str">
        <f>VLOOKUP($C16,[1]!tbl_VTPN[[VTPN]:[Description]],2,FALSE)</f>
        <v>CON, 1x8-Pin, M, R/A, SMD, W2B, 4-Shroud, 2.50mm, 3A 250V</v>
      </c>
      <c r="F16" s="4">
        <v>1</v>
      </c>
      <c r="H16" s="2" t="s">
        <v>23</v>
      </c>
      <c r="J16" s="14" t="str">
        <f>VLOOKUP($C16,[1]Master!$A:$T,9,FALSE)</f>
        <v>Buy</v>
      </c>
      <c r="K16" s="14" t="str">
        <f>VLOOKUP($C16,[1]Master!$A:$T,8,FALSE)</f>
        <v>Production</v>
      </c>
      <c r="L16" s="14" t="str">
        <f>VLOOKUP($C16,[1]Master!$A:$T,10,FALSE)</f>
        <v>Zhejiang Lianhe Electronics Co Ltd</v>
      </c>
      <c r="M16" s="22" t="str">
        <f>VLOOKUP($C16,[1]Master!$A:$T,11,FALSE)</f>
        <v>A2501-SR08-XH8AWB</v>
      </c>
      <c r="N16" s="4">
        <f t="shared" si="0"/>
        <v>1</v>
      </c>
      <c r="O16" s="15">
        <f>VLOOKUP(C16,[1]Master!$A:$W,20,FALSE)</f>
        <v>0</v>
      </c>
      <c r="P16" s="15" cm="1">
        <f t="array" ref="P16">IF(COUNT(SEARCH({"Buy","Free","Cost"}, J16))&gt;0,O16*N16,"")</f>
        <v>0</v>
      </c>
      <c r="Q16" s="17" t="str">
        <f>IF($J16&lt;&gt;"Buy","",VLOOKUP($C16,[1]Master!$A:$W,14,FALSE))</f>
        <v>ECO Cables</v>
      </c>
      <c r="R16" s="17" t="str">
        <f>VLOOKUP($C16,[1]Master!$A:$W,13,FALSE)</f>
        <v>[12/09/2023] Zhejiang Lianhe offer 1k @ $0.0389, 10k @ €0.0354
[12/12/2023] Supplied with M12 Pre-Wired Assembly by Eco Cables China</v>
      </c>
      <c r="S16" s="18">
        <f>VLOOKUP($C16,[1]Master!$A:$W,16,FALSE)</f>
        <v>1000</v>
      </c>
      <c r="T16" s="18">
        <f>VLOOKUP($C16,[1]Master!$A:$W,17,FALSE)</f>
        <v>1000</v>
      </c>
      <c r="U16" s="18">
        <f>VLOOKUP($C16,[1]Master!$A:$W,22,FALSE)</f>
        <v>3</v>
      </c>
    </row>
    <row r="17" spans="1:21" x14ac:dyDescent="0.25">
      <c r="A17" s="4">
        <v>16</v>
      </c>
      <c r="B17" s="5">
        <v>1</v>
      </c>
      <c r="C17" s="3" t="s">
        <v>98</v>
      </c>
      <c r="D17" s="16" t="str">
        <f>VLOOKUP($C17,[1]!tbl_VTPN[[VTPN]:[Description]],2,FALSE)</f>
        <v>CON, 1x8-pin, Straight, THP, B2B Male Header, P=2.54mm, 3A</v>
      </c>
      <c r="F17" s="4">
        <v>0</v>
      </c>
      <c r="H17" s="2" t="s">
        <v>90</v>
      </c>
      <c r="I17" s="26" t="s">
        <v>33</v>
      </c>
      <c r="J17" s="14" t="str">
        <f>VLOOKUP($C17,[1]Master!$A:$T,9,FALSE)</f>
        <v>Buy</v>
      </c>
      <c r="K17" s="14" t="str">
        <f>VLOOKUP($C17,[1]Master!$A:$T,8,FALSE)</f>
        <v>Production</v>
      </c>
      <c r="L17" s="14" t="str">
        <f>VLOOKUP($C17,[1]Master!$A:$T,10,FALSE)</f>
        <v>Connfly</v>
      </c>
      <c r="M17" s="22" t="str">
        <f>VLOOKUP($C17,[1]Master!$A:$T,11,FALSE)</f>
        <v>DS1021-1*8SF11-B</v>
      </c>
      <c r="N17" s="4">
        <f t="shared" si="0"/>
        <v>0</v>
      </c>
      <c r="O17" s="15">
        <f>VLOOKUP(C17,[1]Master!$A:$W,20,FALSE)</f>
        <v>4.0800000000000003E-2</v>
      </c>
      <c r="P17" s="15" cm="1">
        <f t="array" ref="P17">IF(COUNT(SEARCH({"Buy","Free","Cost"}, J17))&gt;0,O17*N17,"")</f>
        <v>0</v>
      </c>
      <c r="Q17" s="17" t="str">
        <f>IF($J17&lt;&gt;"Buy","",VLOOKUP($C17,[1]Master!$A:$W,14,FALSE))</f>
        <v>TME</v>
      </c>
      <c r="R17" s="17">
        <f>VLOOKUP($C17,[1]Master!$A:$W,13,FALSE)</f>
        <v>0</v>
      </c>
      <c r="S17" s="18">
        <f>VLOOKUP($C17,[1]Master!$A:$W,16,FALSE)</f>
        <v>1000</v>
      </c>
      <c r="T17" s="18">
        <f>VLOOKUP($C17,[1]Master!$A:$W,17,FALSE)</f>
        <v>1000</v>
      </c>
      <c r="U17" s="18">
        <f>VLOOKUP($C17,[1]Master!$A:$W,22,FALSE)</f>
        <v>31</v>
      </c>
    </row>
    <row r="18" spans="1:21" ht="31.5" x14ac:dyDescent="0.25">
      <c r="A18" s="4">
        <v>17</v>
      </c>
      <c r="B18" s="5">
        <v>1</v>
      </c>
      <c r="C18" s="3" t="s">
        <v>99</v>
      </c>
      <c r="D18" s="16" t="str">
        <f>VLOOKUP($C18,[1]!tbl_VTPN[[VTPN]:[Description]],2,FALSE)</f>
        <v>ICS, 1.5v~10v Input Switched Capacitor Voltage Converter, -Vin Output, 8-SOIC</v>
      </c>
      <c r="F18" s="4">
        <v>1</v>
      </c>
      <c r="H18" s="2" t="s">
        <v>11</v>
      </c>
      <c r="J18" s="14" t="str">
        <f>VLOOKUP($C18,[1]Master!$A:$T,9,FALSE)</f>
        <v>Buy</v>
      </c>
      <c r="K18" s="14" t="str">
        <f>VLOOKUP($C18,[1]Master!$A:$T,8,FALSE)</f>
        <v>Production</v>
      </c>
      <c r="L18" s="14" t="str">
        <f>VLOOKUP($C18,[1]Master!$A:$T,10,FALSE)</f>
        <v>TI</v>
      </c>
      <c r="M18" s="22" t="str">
        <f>VLOOKUP($C18,[1]Master!$A:$T,11,FALSE)</f>
        <v>LMC7660IMX/NOPB</v>
      </c>
      <c r="N18" s="4">
        <f t="shared" si="0"/>
        <v>1</v>
      </c>
      <c r="O18" s="15">
        <f>VLOOKUP(C18,[1]Master!$A:$W,20,FALSE)</f>
        <v>0.56578460399703923</v>
      </c>
      <c r="P18" s="15" cm="1">
        <f t="array" ref="P18">IF(COUNT(SEARCH({"Buy","Free","Cost"}, J18))&gt;0,O18*N18,"")</f>
        <v>0.56578460399703923</v>
      </c>
      <c r="Q18" s="17" t="str">
        <f>IF($J18&lt;&gt;"Buy","",VLOOKUP($C18,[1]Master!$A:$W,14,FALSE))</f>
        <v>TI.com</v>
      </c>
      <c r="R18" s="17">
        <f>VLOOKUP($C18,[1]Master!$A:$W,13,FALSE)</f>
        <v>0</v>
      </c>
      <c r="S18" s="18">
        <f>VLOOKUP($C18,[1]Master!$A:$W,16,FALSE)</f>
        <v>1000</v>
      </c>
      <c r="T18" s="18">
        <f>VLOOKUP($C18,[1]Master!$A:$W,17,FALSE)</f>
        <v>1</v>
      </c>
      <c r="U18" s="18">
        <f>VLOOKUP($C18,[1]Master!$A:$W,22,FALSE)</f>
        <v>12</v>
      </c>
    </row>
    <row r="19" spans="1:21" x14ac:dyDescent="0.25">
      <c r="A19" s="4">
        <v>18</v>
      </c>
      <c r="B19" s="27" t="s">
        <v>10</v>
      </c>
      <c r="C19" s="3" t="s">
        <v>40</v>
      </c>
      <c r="D19" s="16" t="str">
        <f>VLOOKUP($C19,[1]!tbl_VTPN[[VTPN]:[Description]],2,FALSE)</f>
        <v>PCB, Scavenger ADE (47.5x26x1.6mm, 4L, 1oz/1oz, ENIG, 8-up), ver 4.3</v>
      </c>
      <c r="F19" s="4">
        <v>1</v>
      </c>
      <c r="H19" s="28" t="s">
        <v>100</v>
      </c>
      <c r="J19" s="14" t="str">
        <f>VLOOKUP($C19,[1]Master!$A:$T,9,FALSE)</f>
        <v>Buy</v>
      </c>
      <c r="K19" s="14" t="str">
        <f>VLOOKUP($C19,[1]Master!$A:$T,8,FALSE)</f>
        <v>Production</v>
      </c>
      <c r="L19" s="14" t="str">
        <f>VLOOKUP($C19,[1]Master!$A:$T,10,FALSE)</f>
        <v>EMS Approved</v>
      </c>
      <c r="M19" s="22" t="str">
        <f>VLOOKUP($C19,[1]Master!$A:$T,11,FALSE)</f>
        <v>4901-30030-04</v>
      </c>
      <c r="N19" s="4">
        <f t="shared" ref="N19" si="1">+F19*$N$2</f>
        <v>1</v>
      </c>
      <c r="O19" s="15">
        <f>VLOOKUP(C19,[1]Master!$A:$W,20,FALSE)</f>
        <v>2.4500000000000002</v>
      </c>
      <c r="P19" s="15" cm="1">
        <f t="array" ref="P19">IF(COUNT(SEARCH({"Buy","Free","Cost"}, J19))&gt;0,O19*N19,"")</f>
        <v>2.4500000000000002</v>
      </c>
      <c r="Q19" s="17" t="str">
        <f>IF($J19&lt;&gt;"Buy","",VLOOKUP($C19,[1]Master!$A:$W,14,FALSE))</f>
        <v>ECAS</v>
      </c>
      <c r="R19" s="17">
        <f>VLOOKUP($C19,[1]Master!$A:$W,13,FALSE)</f>
        <v>0</v>
      </c>
      <c r="S19" s="18">
        <f>VLOOKUP($C19,[1]Master!$A:$W,16,FALSE)</f>
        <v>0</v>
      </c>
      <c r="T19" s="18">
        <f>VLOOKUP($C19,[1]Master!$A:$W,17,FALSE)</f>
        <v>0</v>
      </c>
      <c r="U19" s="18">
        <f>VLOOKUP($C19,[1]Master!$A:$W,22,FALSE)</f>
        <v>0</v>
      </c>
    </row>
  </sheetData>
  <autoFilter ref="A1:O4" xr:uid="{63307620-5874-401F-A848-15537B298B4A}"/>
  <sortState xmlns:xlrd2="http://schemas.microsoft.com/office/spreadsheetml/2017/richdata2" ref="A2:M3">
    <sortCondition ref="A2:A3"/>
  </sortState>
  <phoneticPr fontId="4" type="noConversion"/>
  <conditionalFormatting sqref="A1:U2 A4 A6 A8 A10 A12 A14 A16 A18">
    <cfRule type="expression" dxfId="6" priority="4">
      <formula>$A1="Seq"</formula>
    </cfRule>
    <cfRule type="expression" dxfId="5" priority="5" stopIfTrue="1">
      <formula>$B1="Parent"</formula>
    </cfRule>
    <cfRule type="expression" dxfId="4" priority="7">
      <formula>RIGHT($B2,1)&gt;RIGHT($B1,1)</formula>
    </cfRule>
  </conditionalFormatting>
  <conditionalFormatting sqref="K2:K19">
    <cfRule type="notContainsText" dxfId="3" priority="31" operator="notContains" text="Production">
      <formula>ISERROR(SEARCH("Production",K2))</formula>
    </cfRule>
  </conditionalFormatting>
  <conditionalFormatting sqref="A3:U3 B4:B18 A5 A7 A9 A11 A13 A15 A17 D4:D19 J4:U19">
    <cfRule type="expression" dxfId="2" priority="41">
      <formula>$A3="Seq"</formula>
    </cfRule>
    <cfRule type="expression" dxfId="1" priority="42" stopIfTrue="1">
      <formula>$B3="Parent"</formula>
    </cfRule>
    <cfRule type="expression" dxfId="0" priority="43">
      <formula>RIGHT(#REF!,1)&gt;RIGHT($B3,1)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716-AADD-465F-A1A6-5597820C2379}">
  <dimension ref="A1:H20"/>
  <sheetViews>
    <sheetView workbookViewId="0">
      <selection activeCell="D2" sqref="D2:D20"/>
    </sheetView>
  </sheetViews>
  <sheetFormatPr defaultRowHeight="15" x14ac:dyDescent="0.25"/>
  <cols>
    <col min="1" max="1" width="5" bestFit="1" customWidth="1"/>
    <col min="2" max="2" width="51.85546875" bestFit="1" customWidth="1"/>
    <col min="3" max="3" width="54" bestFit="1" customWidth="1"/>
    <col min="4" max="4" width="11" bestFit="1" customWidth="1"/>
    <col min="5" max="5" width="24.57031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s="25" t="s">
        <v>12</v>
      </c>
      <c r="C2" s="25" t="s">
        <v>59</v>
      </c>
      <c r="D2">
        <v>4</v>
      </c>
      <c r="E2" s="25" t="s">
        <v>60</v>
      </c>
      <c r="F2" s="25" t="s">
        <v>36</v>
      </c>
      <c r="G2" s="25" t="s">
        <v>24</v>
      </c>
      <c r="H2" s="25" t="s">
        <v>24</v>
      </c>
    </row>
    <row r="3" spans="1:8" x14ac:dyDescent="0.25">
      <c r="A3">
        <v>2</v>
      </c>
      <c r="B3" s="25" t="s">
        <v>14</v>
      </c>
      <c r="C3" s="25" t="s">
        <v>59</v>
      </c>
      <c r="D3">
        <v>4</v>
      </c>
      <c r="E3" s="25" t="s">
        <v>61</v>
      </c>
      <c r="F3" s="25" t="s">
        <v>13</v>
      </c>
      <c r="G3" s="25" t="s">
        <v>24</v>
      </c>
      <c r="H3" s="25" t="s">
        <v>24</v>
      </c>
    </row>
    <row r="4" spans="1:8" x14ac:dyDescent="0.25">
      <c r="A4">
        <v>3</v>
      </c>
      <c r="B4" s="25" t="s">
        <v>62</v>
      </c>
      <c r="C4" s="25" t="s">
        <v>59</v>
      </c>
      <c r="D4">
        <v>12</v>
      </c>
      <c r="E4" s="25" t="s">
        <v>63</v>
      </c>
      <c r="F4" s="25" t="s">
        <v>27</v>
      </c>
      <c r="G4" s="25" t="s">
        <v>24</v>
      </c>
      <c r="H4" s="25" t="s">
        <v>24</v>
      </c>
    </row>
    <row r="5" spans="1:8" x14ac:dyDescent="0.25">
      <c r="A5">
        <v>4</v>
      </c>
      <c r="B5" s="25" t="s">
        <v>64</v>
      </c>
      <c r="C5" s="25" t="s">
        <v>65</v>
      </c>
      <c r="D5">
        <v>5</v>
      </c>
      <c r="E5" s="25" t="s">
        <v>66</v>
      </c>
      <c r="F5" s="25" t="s">
        <v>21</v>
      </c>
      <c r="G5" s="25" t="s">
        <v>24</v>
      </c>
      <c r="H5" s="25" t="s">
        <v>24</v>
      </c>
    </row>
    <row r="6" spans="1:8" x14ac:dyDescent="0.25">
      <c r="A6">
        <v>5</v>
      </c>
      <c r="B6" s="25" t="s">
        <v>67</v>
      </c>
      <c r="C6" s="25" t="s">
        <v>65</v>
      </c>
      <c r="D6">
        <v>14</v>
      </c>
      <c r="E6" s="25" t="s">
        <v>68</v>
      </c>
      <c r="F6" s="25" t="s">
        <v>28</v>
      </c>
      <c r="G6" s="25" t="s">
        <v>24</v>
      </c>
      <c r="H6" s="25" t="s">
        <v>24</v>
      </c>
    </row>
    <row r="7" spans="1:8" x14ac:dyDescent="0.25">
      <c r="A7">
        <v>6</v>
      </c>
      <c r="B7" s="25" t="s">
        <v>69</v>
      </c>
      <c r="C7" s="25" t="s">
        <v>70</v>
      </c>
      <c r="D7">
        <v>4</v>
      </c>
      <c r="E7" s="25" t="s">
        <v>71</v>
      </c>
      <c r="F7" s="25" t="s">
        <v>96</v>
      </c>
      <c r="G7" s="25" t="s">
        <v>24</v>
      </c>
      <c r="H7" s="25" t="s">
        <v>24</v>
      </c>
    </row>
    <row r="8" spans="1:8" x14ac:dyDescent="0.25">
      <c r="A8">
        <v>7</v>
      </c>
      <c r="B8" s="25" t="s">
        <v>72</v>
      </c>
      <c r="C8" s="25" t="s">
        <v>73</v>
      </c>
      <c r="D8">
        <v>6</v>
      </c>
      <c r="E8" s="25" t="s">
        <v>74</v>
      </c>
      <c r="F8" s="25" t="s">
        <v>29</v>
      </c>
      <c r="G8" s="25" t="s">
        <v>24</v>
      </c>
      <c r="H8" s="25" t="s">
        <v>24</v>
      </c>
    </row>
    <row r="9" spans="1:8" x14ac:dyDescent="0.25">
      <c r="A9">
        <v>8</v>
      </c>
      <c r="B9" s="25" t="s">
        <v>15</v>
      </c>
      <c r="C9" s="25" t="s">
        <v>75</v>
      </c>
      <c r="D9">
        <v>1</v>
      </c>
      <c r="E9" s="25" t="s">
        <v>68</v>
      </c>
      <c r="F9" s="25" t="s">
        <v>20</v>
      </c>
      <c r="G9" s="25" t="s">
        <v>24</v>
      </c>
      <c r="H9" s="25" t="s">
        <v>24</v>
      </c>
    </row>
    <row r="10" spans="1:8" x14ac:dyDescent="0.25">
      <c r="A10">
        <v>9</v>
      </c>
      <c r="B10" s="25" t="s">
        <v>76</v>
      </c>
      <c r="C10" s="25" t="s">
        <v>59</v>
      </c>
      <c r="D10">
        <v>2</v>
      </c>
      <c r="E10" s="25" t="s">
        <v>77</v>
      </c>
      <c r="F10" s="25" t="s">
        <v>18</v>
      </c>
      <c r="G10" s="25" t="s">
        <v>24</v>
      </c>
      <c r="H10" s="25" t="s">
        <v>24</v>
      </c>
    </row>
    <row r="11" spans="1:8" x14ac:dyDescent="0.25">
      <c r="A11">
        <v>10</v>
      </c>
      <c r="B11" s="25" t="s">
        <v>78</v>
      </c>
      <c r="C11" s="25" t="s">
        <v>65</v>
      </c>
      <c r="D11">
        <v>4</v>
      </c>
      <c r="E11" s="25" t="s">
        <v>33</v>
      </c>
      <c r="F11" s="25" t="s">
        <v>97</v>
      </c>
      <c r="G11" s="25" t="s">
        <v>24</v>
      </c>
      <c r="H11" s="25" t="s">
        <v>24</v>
      </c>
    </row>
    <row r="12" spans="1:8" x14ac:dyDescent="0.25">
      <c r="A12">
        <v>11</v>
      </c>
      <c r="B12" s="25" t="s">
        <v>79</v>
      </c>
      <c r="C12" s="25" t="s">
        <v>59</v>
      </c>
      <c r="D12">
        <v>4</v>
      </c>
      <c r="E12" s="25" t="s">
        <v>80</v>
      </c>
      <c r="F12" s="25" t="s">
        <v>19</v>
      </c>
      <c r="G12" s="25" t="s">
        <v>24</v>
      </c>
      <c r="H12" s="25" t="s">
        <v>24</v>
      </c>
    </row>
    <row r="13" spans="1:8" x14ac:dyDescent="0.25">
      <c r="A13">
        <v>12</v>
      </c>
      <c r="B13" s="25" t="s">
        <v>25</v>
      </c>
      <c r="C13" s="25" t="s">
        <v>81</v>
      </c>
      <c r="D13">
        <v>2</v>
      </c>
      <c r="E13" s="25" t="s">
        <v>82</v>
      </c>
      <c r="F13" s="25" t="s">
        <v>30</v>
      </c>
      <c r="G13" s="25" t="s">
        <v>24</v>
      </c>
      <c r="H13" s="25" t="s">
        <v>24</v>
      </c>
    </row>
    <row r="14" spans="1:8" x14ac:dyDescent="0.25">
      <c r="A14">
        <v>13</v>
      </c>
      <c r="B14" s="25" t="s">
        <v>83</v>
      </c>
      <c r="C14" s="25" t="s">
        <v>84</v>
      </c>
      <c r="D14">
        <v>1</v>
      </c>
      <c r="E14" s="25" t="s">
        <v>84</v>
      </c>
      <c r="F14" s="25" t="s">
        <v>96</v>
      </c>
      <c r="G14" s="25" t="s">
        <v>24</v>
      </c>
      <c r="H14" s="25" t="s">
        <v>24</v>
      </c>
    </row>
    <row r="15" spans="1:8" x14ac:dyDescent="0.25">
      <c r="A15">
        <v>14</v>
      </c>
      <c r="B15" s="25" t="s">
        <v>16</v>
      </c>
      <c r="C15" s="25" t="s">
        <v>85</v>
      </c>
      <c r="D15">
        <v>1</v>
      </c>
      <c r="E15" s="25" t="s">
        <v>85</v>
      </c>
      <c r="F15" s="25" t="s">
        <v>31</v>
      </c>
      <c r="G15" s="25" t="s">
        <v>24</v>
      </c>
      <c r="H15" s="25" t="s">
        <v>24</v>
      </c>
    </row>
    <row r="16" spans="1:8" x14ac:dyDescent="0.25">
      <c r="A16">
        <v>15</v>
      </c>
      <c r="B16" s="25" t="s">
        <v>26</v>
      </c>
      <c r="C16" s="25" t="s">
        <v>86</v>
      </c>
      <c r="D16">
        <v>1</v>
      </c>
      <c r="E16" s="25" t="s">
        <v>87</v>
      </c>
      <c r="F16" s="25" t="s">
        <v>32</v>
      </c>
      <c r="G16" s="25" t="s">
        <v>24</v>
      </c>
      <c r="H16" s="25" t="s">
        <v>24</v>
      </c>
    </row>
    <row r="17" spans="1:8" x14ac:dyDescent="0.25">
      <c r="A17">
        <v>16</v>
      </c>
      <c r="B17" s="25" t="s">
        <v>23</v>
      </c>
      <c r="C17" s="25" t="s">
        <v>88</v>
      </c>
      <c r="D17">
        <v>1</v>
      </c>
      <c r="E17" s="25" t="s">
        <v>89</v>
      </c>
      <c r="F17" s="25" t="s">
        <v>22</v>
      </c>
      <c r="G17" s="25" t="s">
        <v>24</v>
      </c>
      <c r="H17" s="25" t="s">
        <v>24</v>
      </c>
    </row>
    <row r="18" spans="1:8" x14ac:dyDescent="0.25">
      <c r="A18">
        <v>17</v>
      </c>
      <c r="B18" s="25" t="s">
        <v>90</v>
      </c>
      <c r="C18" s="25" t="s">
        <v>91</v>
      </c>
      <c r="D18">
        <v>1</v>
      </c>
      <c r="E18" s="25" t="s">
        <v>89</v>
      </c>
      <c r="F18" s="25" t="s">
        <v>98</v>
      </c>
      <c r="G18" s="25" t="s">
        <v>24</v>
      </c>
      <c r="H18" s="25" t="s">
        <v>24</v>
      </c>
    </row>
    <row r="19" spans="1:8" x14ac:dyDescent="0.25">
      <c r="A19">
        <v>18</v>
      </c>
      <c r="B19" s="25" t="s">
        <v>17</v>
      </c>
      <c r="C19" s="25" t="s">
        <v>92</v>
      </c>
      <c r="D19">
        <v>1</v>
      </c>
      <c r="E19" s="25" t="s">
        <v>93</v>
      </c>
      <c r="F19" s="25" t="s">
        <v>96</v>
      </c>
      <c r="G19" s="25" t="s">
        <v>24</v>
      </c>
      <c r="H19" s="25" t="s">
        <v>24</v>
      </c>
    </row>
    <row r="20" spans="1:8" x14ac:dyDescent="0.25">
      <c r="A20">
        <v>19</v>
      </c>
      <c r="B20" s="25" t="s">
        <v>11</v>
      </c>
      <c r="C20" s="25" t="s">
        <v>94</v>
      </c>
      <c r="D20">
        <v>1</v>
      </c>
      <c r="E20" s="25" t="s">
        <v>95</v>
      </c>
      <c r="F20" s="25" t="s">
        <v>99</v>
      </c>
      <c r="G20" s="25" t="s">
        <v>24</v>
      </c>
      <c r="H20" s="25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D09F-D184-481C-805B-1221AAC157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C1E02-F040-4106-95C3-B62884B66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Scavenger BOM</vt:lpstr>
      <vt:lpstr>ADE_Main_V4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2024-04-12T12:04:09Z</dcterms:modified>
</cp:coreProperties>
</file>